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<sst xmlns="http://schemas.openxmlformats.org/spreadsheetml/2006/main" count="8297" uniqueCount="1425">
  <si>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</si>
  <si>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</si>
  <si>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</si>
  <si>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</si>
  <si>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</si>
  <si>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</si>
  <si>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</si>
  <si>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</si>
  <si>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</si>
  <si>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</si>
  <si>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</si>
  <si>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</si>
  <si>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</si>
  <si>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</si>
  <si>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</si>
  <si>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</si>
  <si>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</si>
  <si>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</si>
  <si>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</si>
  <si>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</si>
  <si>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</si>
  <si>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</si>
  <si>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</si>
  <si>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</si>
  <si>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</si>
  <si>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</si>
  <si>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</si>
  <si>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</si>
  <si>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</si>
  <si>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</si>
  <si>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</si>
  <si>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</si>
  <si>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</si>
  <si>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</si>
  <si>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</si>
  <si>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</si>
  <si>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</si>
  <si>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</si>
  <si>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</si>
  <si>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</si>
  <si>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</si>
  <si>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</si>
  <si>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</si>
  <si>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</si>
  <si>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</si>
  <si>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</si>
  <si>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</si>
  <si>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</si>
  <si>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</si>
  <si>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</si>
  <si>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</si>
  <si>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</si>
  <si>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</si>
  <si>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</si>
  <si>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</si>
  <si>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</si>
  <si>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</si>
  <si>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</si>
  <si>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</si>
  <si>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</si>
  <si>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</si>
  <si>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</si>
  <si>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</si>
  <si>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</si>
  <si>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</si>
  <si>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</si>
  <si>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</si>
  <si>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</si>
  <si>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</si>
  <si>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</si>
  <si>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</si>
  <si>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</si>
  <si>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</si>
  <si>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</si>
  <si>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</si>
  <si>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</si>
  <si>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</si>
  <si>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</si>
  <si>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</si>
  <si>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</si>
  <si>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</si>
  <si>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</si>
  <si>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</si>
  <si>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</si>
  <si>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</si>
  <si>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</si>
  <si>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</si>
  <si>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</si>
  <si>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</si>
  <si>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</si>
  <si>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</si>
  <si>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</si>
  <si>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</si>
  <si>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</si>
  <si>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</si>
  <si>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</si>
  <si>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</si>
  <si>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</si>
  <si>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</si>
  <si>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</si>
  <si>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</si>
  <si>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</si>
  <si>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</si>
  <si>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</si>
  <si>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</si>
  <si>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</si>
  <si>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</si>
  <si>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</si>
  <si>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</si>
  <si>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</si>
  <si>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</si>
  <si>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</si>
  <si>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</si>
  <si>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</si>
  <si>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</si>
  <si>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</si>
  <si>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</si>
  <si>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</si>
  <si>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</si>
  <si>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</si>
  <si>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</si>
  <si>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</si>
  <si>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</si>
  <si>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</si>
  <si>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</si>
  <si>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</si>
  <si>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</si>
  <si>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</si>
  <si>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</si>
  <si>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</si>
  <si>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</si>
  <si>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</si>
  <si>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</si>
  <si>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</si>
  <si>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</si>
  <si>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</si>
  <si>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</si>
  <si>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</si>
  <si>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</si>
  <si>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</si>
  <si>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</si>
  <si>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</si>
  <si>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</si>
  <si>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</si>
  <si>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</si>
  <si>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</si>
  <si>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</si>
  <si>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</si>
  <si>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</si>
  <si>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</si>
  <si>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</si>
  <si>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</si>
  <si>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</si>
  <si>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</si>
  <si>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</si>
  <si>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</si>
  <si>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</si>
  <si>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</si>
  <si>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</si>
  <si>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</si>
  <si>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</si>
  <si>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</si>
  <si>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</si>
  <si>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</si>
  <si>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</si>
  <si>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</si>
  <si>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</si>
  <si>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</si>
  <si>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</si>
  <si>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</si>
  <si>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</si>
  <si>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</si>
  <si>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</si>
  <si>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</si>
  <si>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</si>
  <si>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</si>
  <si>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</si>
  <si>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</si>
  <si>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</si>
  <si>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</si>
  <si>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</si>
  <si>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</si>
  <si>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</si>
  <si>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</si>
  <si>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</si>
  <si>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</si>
  <si>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</si>
  <si>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</si>
  <si>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</si>
  <si>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</si>
  <si>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</si>
  <si>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</si>
  <si>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</si>
  <si>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</si>
  <si>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</si>
  <si>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</si>
  <si>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</si>
  <si>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</si>
  <si>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</si>
  <si>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</si>
  <si>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</si>
  <si>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</si>
  <si>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</si>
  <si>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</si>
  <si>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</si>
  <si>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</si>
  <si>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</si>
  <si>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</si>
  <si>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</si>
  <si>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</si>
  <si>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</si>
  <si>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</si>
  <si>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</si>
  <si>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</si>
  <si>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</si>
  <si>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</si>
  <si>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</si>
  <si>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</si>
  <si>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</si>
  <si>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</si>
  <si>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</si>
  <si>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</si>
  <si>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</si>
  <si>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</si>
  <si>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</si>
  <si>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</si>
  <si>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</si>
  <si>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</si>
  <si>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</si>
  <si>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</si>
  <si>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</si>
  <si>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</si>
  <si>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</si>
  <si>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</si>
  <si>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</si>
  <si>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</si>
  <si>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</si>
  <si>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</si>
  <si>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</si>
  <si>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</si>
  <si>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</si>
  <si>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</si>
  <si>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</si>
  <si>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</si>
  <si>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</si>
  <si>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</si>
  <si>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</si>
  <si>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</si>
  <si>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</si>
  <si>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</si>
  <si>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</si>
  <si>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</si>
  <si>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</si>
  <si>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</si>
  <si>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</si>
  <si>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</si>
  <si>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</si>
  <si>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</si>
  <si>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</si>
  <si>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</si>
  <si>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</si>
  <si>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</si>
  <si>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</si>
  <si>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</si>
  <si>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</si>
  <si>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</si>
  <si>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</si>
  <si>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</si>
  <si>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</si>
  <si>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</si>
  <si>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</si>
  <si>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</si>
  <si>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</si>
  <si>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</si>
  <si>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</si>
  <si>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</si>
  <si>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</si>
  <si>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</si>
  <si>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</si>
  <si>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</si>
  <si>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</si>
  <si>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</si>
  <si>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</si>
  <si>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</si>
  <si>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</si>
  <si>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</si>
  <si>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</si>
  <si>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</si>
  <si>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</si>
  <si>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</si>
  <si>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</si>
  <si>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</si>
  <si>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</si>
  <si>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</si>
  <si>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</si>
  <si>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</si>
  <si>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</si>
  <si>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</si>
  <si>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</si>
  <si>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</si>
  <si>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</si>
  <si>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</si>
  <si>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služby mimo pronájmy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</si>
  <si>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</si>
  <si>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</si>
  <si>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</si>
  <si>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</si>
  <si>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</si>
  <si>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</si>
  <si>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</si>
  <si>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</si>
  <si>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</si>
  <si>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</si>
  <si>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</si>
  <si>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</si>
  <si>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</si>
  <si>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</si>
  <si>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</si>
  <si>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</si>
  <si>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</si>
  <si>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</si>
  <si>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</si>
  <si>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</si>
  <si>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</si>
  <si>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</si>
  <si>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</si>
  <si>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</si>
  <si>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</si>
  <si>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</si>
  <si>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</si>
  <si>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</si>
  <si>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</si>
  <si>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</si>
  <si>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</si>
  <si>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</si>
  <si>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</si>
  <si>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</si>
  <si>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CHLORID SODNÝ 0,9% BRAUN</t>
  </si>
  <si>
    <t>INF SOL 10X500MLPELAH</t>
  </si>
  <si>
    <t>GENTAMICIN LEK 80 MG/2 ML</t>
  </si>
  <si>
    <t>INJ SOL 10X2ML/80MG</t>
  </si>
  <si>
    <t>OPHTAL LIQ 2X50ML</t>
  </si>
  <si>
    <t>AQUA PRO INJECTIONE ARDEAPHARMA</t>
  </si>
  <si>
    <t>INF 1X250ML</t>
  </si>
  <si>
    <t>OBINADLO HYDROFILNI PLETENÉ STE</t>
  </si>
  <si>
    <t>RILNI  6X5</t>
  </si>
  <si>
    <t>OBINADLO HYDROFILNI PLETENE STE</t>
  </si>
  <si>
    <t>RILNI 8X 5</t>
  </si>
  <si>
    <t>VATA OBVAZOVA SKLADANA 50 G</t>
  </si>
  <si>
    <t>10232/0</t>
  </si>
  <si>
    <t>Spofaplast Náplast kusová text.166</t>
  </si>
  <si>
    <t>76x51mm/3ks</t>
  </si>
  <si>
    <t>Spofaplast Náplast kusová text.156</t>
  </si>
  <si>
    <t>72x19mm/5ks</t>
  </si>
  <si>
    <t>Galmed Spofaplast 8cmx1m č.164</t>
  </si>
  <si>
    <t>Rouška z plic do plic resuscitační</t>
  </si>
  <si>
    <t>Šátek trojcípý</t>
  </si>
  <si>
    <t>Rukavice Dona chir.</t>
  </si>
  <si>
    <t>Carbosorb tbl.20-blistr</t>
  </si>
  <si>
    <t>MO BRALENKA  25ml</t>
  </si>
  <si>
    <t>Obvaz hotový Economy č.2 malý</t>
  </si>
  <si>
    <t>Obvaz hotový Economy č.3 střední</t>
  </si>
  <si>
    <t>SEPTONEX</t>
  </si>
  <si>
    <t>DRM. SPR. SOL. 1x100ml</t>
  </si>
  <si>
    <t>Nůžky první pomoci</t>
  </si>
  <si>
    <t>Podložka ložní PVC 45x55cm</t>
  </si>
  <si>
    <t>APO-IBUPROFEN 400 MG</t>
  </si>
  <si>
    <t>POR TBL FLM 100X400MG</t>
  </si>
  <si>
    <t>POR TBL FLM 30X400MG</t>
  </si>
  <si>
    <t>Teploměr lék.Exatherm skleněný klasický</t>
  </si>
  <si>
    <t>KL PRIPRAVEK</t>
  </si>
  <si>
    <t>MS ETHANOLUM BENZ.DENAT. ZASOB.</t>
  </si>
  <si>
    <t>UN 1170</t>
  </si>
  <si>
    <t>KL ETHANOLUM BENZINO DEN. 4 kg</t>
  </si>
  <si>
    <t>KL Formol 4% 100 g MIK</t>
  </si>
  <si>
    <t>KL Paraffinum perliq. 800g  HVLP</t>
  </si>
  <si>
    <t>MS NATR.HYDROGENOCARB.,ZASOBNI</t>
  </si>
  <si>
    <t>MO SIGNATURA LEKARNA</t>
  </si>
  <si>
    <t>KL GLYCEROLUM 85% 1200G</t>
  </si>
  <si>
    <t>KL ETHANOLUM 96% 900 ml 728 g HVLP</t>
  </si>
  <si>
    <t>FRAMYKOIN</t>
  </si>
  <si>
    <t>UNG 1X10GM</t>
  </si>
  <si>
    <t>SUMETROLIM</t>
  </si>
  <si>
    <t>TBL 20X480MG</t>
  </si>
  <si>
    <t>AMIKIN</t>
  </si>
  <si>
    <t>INJ 1X4ML/1GM</t>
  </si>
  <si>
    <t>PLV ADS 1X20GM</t>
  </si>
  <si>
    <t>PLV ADS 1X5GM</t>
  </si>
  <si>
    <t>AMPICILIN BIOTIKA</t>
  </si>
  <si>
    <t>INJ 10X500MG</t>
  </si>
  <si>
    <t>MERONEM 500MG I.V.</t>
  </si>
  <si>
    <t>INJ SIC 10X500MG</t>
  </si>
  <si>
    <t>PROSTAPHLIN 1000MG</t>
  </si>
  <si>
    <t>INJ SIC 1X1000MG</t>
  </si>
  <si>
    <t>P</t>
  </si>
  <si>
    <t>DALACIN C PHOSPHATE</t>
  </si>
  <si>
    <t>INJ 1X2ML 300MG</t>
  </si>
  <si>
    <t>TARGOCID 200MG</t>
  </si>
  <si>
    <t>INJ SIC 1X200MG+SOL</t>
  </si>
  <si>
    <t>UNASYN</t>
  </si>
  <si>
    <t>INJ PLV SOL 1X1.5GM</t>
  </si>
  <si>
    <t>CEFOBID 1 G</t>
  </si>
  <si>
    <t>INJ SIC 1X1GM</t>
  </si>
  <si>
    <t>TYGACIL 50 MG</t>
  </si>
  <si>
    <t>INF PLV SOL 10X50MG/5ML</t>
  </si>
  <si>
    <t>ZINACEF AD INJ.</t>
  </si>
  <si>
    <t>INJ SIC 1X1.5GM</t>
  </si>
  <si>
    <t>EDICIN 0,5GM</t>
  </si>
  <si>
    <t>INJ.SICC.1X500MG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</si>
  <si>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</si>
  <si>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</si>
  <si>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</si>
  <si>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</si>
  <si>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J01XA02 - Teikoplanin</t>
  </si>
  <si>
    <t>J01FF01 - Klindamycin</t>
  </si>
  <si>
    <t>J01DH02 - Meropenem</t>
  </si>
  <si>
    <t>J01CR01 - Ampicilin a enzymový inhibitor</t>
  </si>
  <si>
    <t>J01XA01 - Vankomycin</t>
  </si>
  <si>
    <t>J01DC02 - Cefuroxim</t>
  </si>
  <si>
    <t>J01AA12 - Tigecyklin</t>
  </si>
  <si>
    <t>J01DD12 - Cefoperazon</t>
  </si>
  <si>
    <t>J01AA12</t>
  </si>
  <si>
    <t>26127</t>
  </si>
  <si>
    <t>J01CR01</t>
  </si>
  <si>
    <t>16600</t>
  </si>
  <si>
    <t>J01DC02</t>
  </si>
  <si>
    <t>76360</t>
  </si>
  <si>
    <t>ZINACEF 1,5 G</t>
  </si>
  <si>
    <t>J01DD12</t>
  </si>
  <si>
    <t>17041</t>
  </si>
  <si>
    <t>INJ PLV SOL 1X1GM</t>
  </si>
  <si>
    <t>J01DH02</t>
  </si>
  <si>
    <t>83487</t>
  </si>
  <si>
    <t>MERONEM 500 MG</t>
  </si>
  <si>
    <t>INJ+INF PLV SOL 10X500MG</t>
  </si>
  <si>
    <t>J01FF01</t>
  </si>
  <si>
    <t>107135</t>
  </si>
  <si>
    <t>POR CPS DUR 16X150MG</t>
  </si>
  <si>
    <t>4234</t>
  </si>
  <si>
    <t>DALACIN C</t>
  </si>
  <si>
    <t>INJ SOL 1X2ML/300MG</t>
  </si>
  <si>
    <t>J01XA01</t>
  </si>
  <si>
    <t>92289</t>
  </si>
  <si>
    <t>EDICIN 0,5 G</t>
  </si>
  <si>
    <t>INJ PLV SOL 1X500MG</t>
  </si>
  <si>
    <t>J01XA02</t>
  </si>
  <si>
    <t>5114</t>
  </si>
  <si>
    <t>TARGOCID 200 MG</t>
  </si>
  <si>
    <t>INJ PSO LQF 1X200MG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</si>
  <si>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</si>
  <si>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</si>
  <si>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</si>
  <si>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</si>
  <si>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</si>
  <si>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</si>
  <si>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</si>
  <si>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</si>
  <si>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</si>
  <si>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</si>
  <si>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</si>
  <si>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</si>
  <si>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ZA339</t>
  </si>
  <si>
    <t>Obinadlo hydrofilní   8 cm x   5 m 13006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</si>
  <si>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</si>
  <si>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</si>
  <si>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</si>
  <si>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</si>
  <si>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</si>
  <si>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</si>
  <si>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</si>
  <si>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</si>
  <si>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</si>
  <si>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</si>
  <si>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</si>
  <si>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</si>
  <si>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</si>
  <si>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</si>
  <si>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</si>
  <si>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</si>
  <si>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</si>
  <si>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</si>
  <si>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</si>
  <si>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</si>
  <si>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</si>
  <si>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modrá bal. á 20 ks 1682</t>
  </si>
  <si>
    <t>ZD964</t>
  </si>
  <si>
    <t>Miska petri nedělená, 90 x 14 pH neutr. 331600463800</t>
  </si>
  <si>
    <t>ZE159</t>
  </si>
  <si>
    <t>Nádoba na kontam.odpad 2 l 15-0003</t>
  </si>
  <si>
    <t>ZF159</t>
  </si>
  <si>
    <t>Nádoba na kontam.odpad 1 l 15-0002</t>
  </si>
  <si>
    <t>ZA816</t>
  </si>
  <si>
    <t>Zkumavka PS 15 ml sterilní 400915</t>
  </si>
  <si>
    <t>ZB222</t>
  </si>
  <si>
    <t>Pipeta pasteurova 1 ml sterilní bal. á 2000 ks 1501/SG</t>
  </si>
  <si>
    <t>ZB808</t>
  </si>
  <si>
    <t>Mikrozkumavka 1,5 ml 72.692.105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</si>
  <si>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</si>
  <si>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</si>
  <si>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</si>
  <si>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</si>
  <si>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</si>
  <si>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</si>
  <si>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</si>
  <si>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</si>
  <si>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ZG256</t>
  </si>
  <si>
    <t>Klička inokulační 1 ul WR086-03-0719</t>
  </si>
  <si>
    <t>ZC054</t>
  </si>
  <si>
    <t>Válec odměrný vysoký 100 ml 713880</t>
  </si>
  <si>
    <t>ZC774</t>
  </si>
  <si>
    <t>Sklo podložní myté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</si>
  <si>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</si>
  <si>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</si>
  <si>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</si>
  <si>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</si>
  <si>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</si>
  <si>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331693391111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</si>
  <si>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</si>
  <si>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</si>
  <si>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</si>
  <si>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</si>
  <si>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</si>
  <si>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 bal. á 1 kg 632645104000</t>
  </si>
  <si>
    <t>ZG223</t>
  </si>
  <si>
    <t>Mikrozkumavka šroubovací  1,5 ml U344410</t>
  </si>
  <si>
    <t>ZH571</t>
  </si>
  <si>
    <t>Špička DF1000 bal. 10 x 96 ks 100-1000ul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</si>
  <si>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</si>
  <si>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</si>
  <si>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</si>
  <si>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</si>
  <si>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</si>
  <si>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</si>
  <si>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</si>
  <si>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</si>
  <si>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</si>
  <si>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</si>
  <si>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</si>
  <si>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</si>
  <si>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</si>
  <si>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</si>
  <si>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</si>
  <si>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</si>
  <si>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</si>
  <si>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</si>
  <si>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</si>
  <si>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</si>
  <si>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</si>
  <si>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</si>
  <si>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803929</t>
  </si>
  <si>
    <t>-Bactec Plus Aerobic 442192</t>
  </si>
  <si>
    <t>803930</t>
  </si>
  <si>
    <t>-Bactec Plus Anaerobic 442193</t>
  </si>
  <si>
    <t>804181</t>
  </si>
  <si>
    <t>-Játrový bujon (10ml) MKM06045</t>
  </si>
  <si>
    <t>804874</t>
  </si>
  <si>
    <t>-MYCOPLASMA IST II-Lahvicka 42507</t>
  </si>
  <si>
    <t>910081</t>
  </si>
  <si>
    <t>-XYLEN CISTY UN 1307   1000 ML</t>
  </si>
  <si>
    <t>803017</t>
  </si>
  <si>
    <t>-Játrový bujon (5ml) MKM06011</t>
  </si>
  <si>
    <t>800971</t>
  </si>
  <si>
    <t>-DIETHYLETER P.A. NESTAB. UN 1155   1000 ML</t>
  </si>
  <si>
    <t>900553</t>
  </si>
  <si>
    <t>-KYS.CHLOROVOD.35% P.A. UN 1789    1000 ML</t>
  </si>
  <si>
    <t>802125</t>
  </si>
  <si>
    <t>-METANOL  P.A. UN 1230   1000 ML</t>
  </si>
  <si>
    <t>804536</t>
  </si>
  <si>
    <t xml:space="preserve">-Diagnostikum připr. </t>
  </si>
  <si>
    <t>910079</t>
  </si>
  <si>
    <t>-ACETON CISTY UN 1090   1000 ml</t>
  </si>
  <si>
    <t>910017</t>
  </si>
  <si>
    <t>-HYDROXID SODNY P.A. UN 1823    1000 g</t>
  </si>
  <si>
    <t>803070</t>
  </si>
  <si>
    <t>-Imersní olej pro mikroskopii 500 ml OLYMPUS 035503</t>
  </si>
  <si>
    <t>803959</t>
  </si>
  <si>
    <t>-Bactec Mycosis IC/F 442026</t>
  </si>
  <si>
    <t>800072</t>
  </si>
  <si>
    <t>-GeneProof PathogenFree DNA isol. IDNA050</t>
  </si>
  <si>
    <t>500776</t>
  </si>
  <si>
    <t>-Immutrep-RPR (500t) OD061</t>
  </si>
  <si>
    <t>801679</t>
  </si>
  <si>
    <t>-ANAEROTEST FUER DIE MIKRO 1151120001</t>
  </si>
  <si>
    <t>803014</t>
  </si>
  <si>
    <t>-Sabouraud agar s CMP MKM03018</t>
  </si>
  <si>
    <t>394360</t>
  </si>
  <si>
    <t>-Liaison XL-HBsAg Quant SO310 250</t>
  </si>
  <si>
    <t>394361</t>
  </si>
  <si>
    <t>-Liaison XL-WASH SYSTEM SO319 100</t>
  </si>
  <si>
    <t>394362</t>
  </si>
  <si>
    <t>-Liaison XL-STARTER KIT SO319 200</t>
  </si>
  <si>
    <t>394363</t>
  </si>
  <si>
    <t>-Liaison XL-HCV Ab SO310 240</t>
  </si>
  <si>
    <t>394364</t>
  </si>
  <si>
    <t>-Liaison XL-HIV Ag/Ab SO310 260</t>
  </si>
  <si>
    <t>394365</t>
  </si>
  <si>
    <t>-Liaison XL-Control HCV Ab SO310 241</t>
  </si>
  <si>
    <t>394366</t>
  </si>
  <si>
    <t>-Liaison XL-Control HIV Ab/Ag SO310 261</t>
  </si>
  <si>
    <t>394367</t>
  </si>
  <si>
    <t>-Liaison XL-Control HBsAg Quant SO310 251</t>
  </si>
  <si>
    <t>394368</t>
  </si>
  <si>
    <t>-Liaison MCP-IgG SO317020</t>
  </si>
  <si>
    <t>394369</t>
  </si>
  <si>
    <t>-Liaison MCP-IgM SO317030</t>
  </si>
  <si>
    <t>394370</t>
  </si>
  <si>
    <t>-Liaison controls MCP-IgG SO317021</t>
  </si>
  <si>
    <t>394371</t>
  </si>
  <si>
    <t>-Liaison controls MCP-IgM SO317031</t>
  </si>
  <si>
    <t>394471</t>
  </si>
  <si>
    <t>-Liaison XL-CMV IgG SO310 745</t>
  </si>
  <si>
    <t>394472</t>
  </si>
  <si>
    <t>-Liaison XL-CMV IgM SO310 755</t>
  </si>
  <si>
    <t>394473</t>
  </si>
  <si>
    <t>-Liaison XL-Control CMV IgG SO310 746</t>
  </si>
  <si>
    <t>394474</t>
  </si>
  <si>
    <t>-Liaison XL-Control CMV IgM SO310 756</t>
  </si>
  <si>
    <t>394475</t>
  </si>
  <si>
    <t>-Liaison XL-HBsAg Confirmatory Test SO310 110</t>
  </si>
  <si>
    <t>394476</t>
  </si>
  <si>
    <t>-Liaison control Bor.liquor IgG 310882</t>
  </si>
  <si>
    <t>394478</t>
  </si>
  <si>
    <t>-Liaison control Bor.liquor IgM 310012</t>
  </si>
  <si>
    <t>394605</t>
  </si>
  <si>
    <t>-Yersinia Polyvalent Antiserum 03 (2 ml) 293770</t>
  </si>
  <si>
    <t>394607</t>
  </si>
  <si>
    <t>-Sabouraud Dextrose agar (šikmý) MKM06021</t>
  </si>
  <si>
    <t>394608</t>
  </si>
  <si>
    <t>-Liaison XL-anti-HAV SO310 170</t>
  </si>
  <si>
    <t>394609</t>
  </si>
  <si>
    <t>-Liaison XL-HAV IgM SO310 180</t>
  </si>
  <si>
    <t>394610</t>
  </si>
  <si>
    <t>-Liaison XL-Control anti-HAV SO310 171</t>
  </si>
  <si>
    <t>394611</t>
  </si>
  <si>
    <t>-Liaison XL-Control HAV IgM SO310 181</t>
  </si>
  <si>
    <t>394643</t>
  </si>
  <si>
    <t>-Liaison XL-HBeAg SO310 150</t>
  </si>
  <si>
    <t>394644</t>
  </si>
  <si>
    <t>-Liaison XL-anti-HBe SO310 160</t>
  </si>
  <si>
    <t>394699</t>
  </si>
  <si>
    <t>-Sabouraud Dextrose agar s CMP a CHM (šikmý) MKM06030</t>
  </si>
  <si>
    <t>394711</t>
  </si>
  <si>
    <t>-COLISTIN /50ug/ 200ks 66348</t>
  </si>
  <si>
    <t>394750</t>
  </si>
  <si>
    <t>-Liaison XL cuvettes X0016</t>
  </si>
  <si>
    <t>394815</t>
  </si>
  <si>
    <t>-Liaison XL-anti-HBc celkově SO310 130</t>
  </si>
  <si>
    <t>394816</t>
  </si>
  <si>
    <t>-Liaison XL-HBc IgM (50test) SO310 140</t>
  </si>
  <si>
    <t>394817</t>
  </si>
  <si>
    <t>-Liaison XL-control anti HBc SO310 131</t>
  </si>
  <si>
    <t>394818</t>
  </si>
  <si>
    <t>-Liaison XL-Control HBc IgM SO310 141</t>
  </si>
  <si>
    <t>394840</t>
  </si>
  <si>
    <t>-Liaison XL-Control-HBeAg SO310 151</t>
  </si>
  <si>
    <t>394841</t>
  </si>
  <si>
    <t>-Liaison XL-Control-Anti-HBe SO310 161</t>
  </si>
  <si>
    <t>394907</t>
  </si>
  <si>
    <t>-LATEXOVA SUSP.ANTI  E.coli SL 122</t>
  </si>
  <si>
    <t>394987</t>
  </si>
  <si>
    <t>-Liaison XL-Control anti - HBs SO310 121</t>
  </si>
  <si>
    <t>395045</t>
  </si>
  <si>
    <t>-Columbia /MacConkey agar 1/2p MKM01071</t>
  </si>
  <si>
    <t>395124</t>
  </si>
  <si>
    <t>-EIA TBE Virus IgG TBG096</t>
  </si>
  <si>
    <t>395125</t>
  </si>
  <si>
    <t>-EIA TBE Virus IgM TBM096</t>
  </si>
  <si>
    <t>395345</t>
  </si>
  <si>
    <t>-EliGene MTB isolation kit 90043-50</t>
  </si>
  <si>
    <t>395572</t>
  </si>
  <si>
    <t>-Elitex Bicolor Mono (MNI) 50t 04155</t>
  </si>
  <si>
    <t>395701</t>
  </si>
  <si>
    <t>-PathoDxtra Strep Grouping Kit; 60 tests DR0700M</t>
  </si>
  <si>
    <t>396071</t>
  </si>
  <si>
    <t>-Aztreonam 50mg A6848</t>
  </si>
  <si>
    <t>396141</t>
  </si>
  <si>
    <t>-WASP-LOOP CLEANING SOLUTION (1 X 50 ML) WR086-03-0005</t>
  </si>
  <si>
    <t>396256</t>
  </si>
  <si>
    <t>-EIA Chlamydia pneumoniae IgA ChpA96</t>
  </si>
  <si>
    <t>396257</t>
  </si>
  <si>
    <t>-EIA Chlamydia pneumoniae IgG ChpG96</t>
  </si>
  <si>
    <t>396258</t>
  </si>
  <si>
    <t>-EIA Chlamydia pneumoniae IgM ChpM96</t>
  </si>
  <si>
    <t>396259</t>
  </si>
  <si>
    <t>-EIA Chlamydia trachomatis IgA ChtA96</t>
  </si>
  <si>
    <t>396260</t>
  </si>
  <si>
    <t>-EIA Chlamydia trachomatis IgG ChtG96</t>
  </si>
  <si>
    <t>396348</t>
  </si>
  <si>
    <t>-Ampicillin (2ug), 200 ks 67288</t>
  </si>
  <si>
    <t>396484</t>
  </si>
  <si>
    <t>-Fenolftalein ACS 105945-100G</t>
  </si>
  <si>
    <t>396493</t>
  </si>
  <si>
    <t>-Meropenem MP32 412402</t>
  </si>
  <si>
    <t>396494</t>
  </si>
  <si>
    <t>-Ciprofloxacin CI32 412311</t>
  </si>
  <si>
    <t>396495</t>
  </si>
  <si>
    <t>-Azithromycin AZ 256 412257</t>
  </si>
  <si>
    <t>396496</t>
  </si>
  <si>
    <t>-Tetracycline TC 256 412471</t>
  </si>
  <si>
    <t>396499</t>
  </si>
  <si>
    <t>-ELITex Bicolor dubliniensis (Fumouze) 44502</t>
  </si>
  <si>
    <t>396580</t>
  </si>
  <si>
    <t>-Ceftazidime 10 µg 67298</t>
  </si>
  <si>
    <t>396583</t>
  </si>
  <si>
    <t>-VANCOMICINA VA 256  412488</t>
  </si>
  <si>
    <t>396584</t>
  </si>
  <si>
    <t>-LINEZOLID LZ 256 412396</t>
  </si>
  <si>
    <t>396585</t>
  </si>
  <si>
    <t>-TRIM/SULFA 1/19 TS 32 412481</t>
  </si>
  <si>
    <t>396587</t>
  </si>
  <si>
    <t xml:space="preserve">-CCM 8432 </t>
  </si>
  <si>
    <t>396588</t>
  </si>
  <si>
    <t xml:space="preserve">-CCM 3954 </t>
  </si>
  <si>
    <t>396589</t>
  </si>
  <si>
    <t xml:space="preserve">-CCM 3955 </t>
  </si>
  <si>
    <t>396590</t>
  </si>
  <si>
    <t xml:space="preserve">-CCM 4223 </t>
  </si>
  <si>
    <t>396591</t>
  </si>
  <si>
    <t xml:space="preserve">-CCM 4224 </t>
  </si>
  <si>
    <t>396592</t>
  </si>
  <si>
    <t xml:space="preserve">-CCM 4501 </t>
  </si>
  <si>
    <t>396593</t>
  </si>
  <si>
    <t xml:space="preserve">-CCM 4296 </t>
  </si>
  <si>
    <t>396614</t>
  </si>
  <si>
    <t>-Penicilin 0,6ug 67788</t>
  </si>
  <si>
    <t>396615</t>
  </si>
  <si>
    <t>-CEFOTAXIME CT 256 412279</t>
  </si>
  <si>
    <t>396698</t>
  </si>
  <si>
    <t>-Salmonella H antisérum gst 3002109960252H</t>
  </si>
  <si>
    <t>500555</t>
  </si>
  <si>
    <t>-Liaison XL Disposable Tips X0015</t>
  </si>
  <si>
    <t>500681</t>
  </si>
  <si>
    <t>-Mueller Hinton agar s krví MKM02012</t>
  </si>
  <si>
    <t>500762</t>
  </si>
  <si>
    <t>-Liaison XL-EA-G SO130 540</t>
  </si>
  <si>
    <t>500763</t>
  </si>
  <si>
    <t>-Liaison XL-EBNA IgG SO130 520</t>
  </si>
  <si>
    <t>500764</t>
  </si>
  <si>
    <t>-Liaison XL-EBV IgM SO130 500</t>
  </si>
  <si>
    <t>500765</t>
  </si>
  <si>
    <t>-Liaison XL-VCA IgG SO310 510</t>
  </si>
  <si>
    <t>500766</t>
  </si>
  <si>
    <t>-Liaison XL-Control VCA IgG SO130 511</t>
  </si>
  <si>
    <t>500767</t>
  </si>
  <si>
    <t>-Liaison XL-Control EBNA IgG SO310 521</t>
  </si>
  <si>
    <t>500768</t>
  </si>
  <si>
    <t>-Liaison XL-Control EBV IgM SO310 501</t>
  </si>
  <si>
    <t>500769</t>
  </si>
  <si>
    <t>-Liaison XL-Control EA IgG SO310 541</t>
  </si>
  <si>
    <t>500773</t>
  </si>
  <si>
    <t>-Liaison XL-anti-HBs II SO310 220</t>
  </si>
  <si>
    <t>500781</t>
  </si>
  <si>
    <t>-Go agar/Go agar s ATB 1/2p MKM01073</t>
  </si>
  <si>
    <t>500891</t>
  </si>
  <si>
    <t>-MacConkey/DC agar 1/2p MKM01072</t>
  </si>
  <si>
    <t>501017</t>
  </si>
  <si>
    <t>-Liaison XL Cleaning Tool SO310 995</t>
  </si>
  <si>
    <t>501032</t>
  </si>
  <si>
    <t>-Set MIC G1 Gram- bakterie 71011</t>
  </si>
  <si>
    <t>501033</t>
  </si>
  <si>
    <t>-Set MIC G2 Gram- bakterie 71012</t>
  </si>
  <si>
    <t>501034</t>
  </si>
  <si>
    <t>-Set MIC MO Gram- bakterie 71013</t>
  </si>
  <si>
    <t>501035</t>
  </si>
  <si>
    <t>-Set MIC GP Gram+ bakterie 71014</t>
  </si>
  <si>
    <t>501036</t>
  </si>
  <si>
    <t>-Set MIC ST rod Staphylococcus 71015</t>
  </si>
  <si>
    <t>501037</t>
  </si>
  <si>
    <t>-Set MIC PS rod Pseudomonas 71016</t>
  </si>
  <si>
    <t>501090</t>
  </si>
  <si>
    <t>-SÁČKY STŘEDNÍ PRO anaerob. kultivaci LAS03012</t>
  </si>
  <si>
    <t>501091</t>
  </si>
  <si>
    <t>-Cefotaxim 5ug 67718</t>
  </si>
  <si>
    <t>501092</t>
  </si>
  <si>
    <t>-Ceftazidim 10ug 67248</t>
  </si>
  <si>
    <t>501093</t>
  </si>
  <si>
    <t>-Furantoin 100ug 67328</t>
  </si>
  <si>
    <t>501094</t>
  </si>
  <si>
    <t>-gentamycin 100ug 67318</t>
  </si>
  <si>
    <t>501095</t>
  </si>
  <si>
    <t>-Piperacilin + tazobaktam 30ug+6ug 67338</t>
  </si>
  <si>
    <t>501096</t>
  </si>
  <si>
    <t>-vankomycin 5ug 67828</t>
  </si>
  <si>
    <t>501100</t>
  </si>
  <si>
    <t>501176</t>
  </si>
  <si>
    <t>-Salmonella O antig 4 3002109902504</t>
  </si>
  <si>
    <t>501178</t>
  </si>
  <si>
    <t>-Salmonella O antig 9 3002109902509</t>
  </si>
  <si>
    <t>800005</t>
  </si>
  <si>
    <t>-BIOTEST LEGIONELLA URINE BIO807600</t>
  </si>
  <si>
    <t>800047</t>
  </si>
  <si>
    <t>-Liaison Control HSV 1,2 IgM 310821</t>
  </si>
  <si>
    <t>800101</t>
  </si>
  <si>
    <t xml:space="preserve">-DEFIBR.KREV KRALICI V ALS. </t>
  </si>
  <si>
    <t>800107</t>
  </si>
  <si>
    <t>-ITEST V-FAKTOR DD513</t>
  </si>
  <si>
    <t>800108</t>
  </si>
  <si>
    <t>-PYRATEST 10003344</t>
  </si>
  <si>
    <t>800143</t>
  </si>
  <si>
    <t>-Borrelia IgM Eco Line WE222M32</t>
  </si>
  <si>
    <t>800179</t>
  </si>
  <si>
    <t>-Sabourad bujon MKM06014</t>
  </si>
  <si>
    <t>800200</t>
  </si>
  <si>
    <t>-ITEST X-FAKTOR DD512</t>
  </si>
  <si>
    <t>800202</t>
  </si>
  <si>
    <t>-ITEST X+V-FAKTOR DD514</t>
  </si>
  <si>
    <t>800230</t>
  </si>
  <si>
    <t>-N-ACETYL-L-CYSTEIN 1124220100</t>
  </si>
  <si>
    <t>800265</t>
  </si>
  <si>
    <t>-Antimyc.sens.test MKM02015</t>
  </si>
  <si>
    <t>800281</t>
  </si>
  <si>
    <t>-Liaison HSV 1+2 IgG 310800</t>
  </si>
  <si>
    <t>800306</t>
  </si>
  <si>
    <t>-ITEST OPTOCHIN 100 ks DD503</t>
  </si>
  <si>
    <t>800307</t>
  </si>
  <si>
    <t>-ITEST VK DD5061</t>
  </si>
  <si>
    <t>800308</t>
  </si>
  <si>
    <t>-ITEST BACITRACIN H DD5021</t>
  </si>
  <si>
    <t>800309</t>
  </si>
  <si>
    <t>-ITEST NOVOBIOCIN DD515</t>
  </si>
  <si>
    <t>800322</t>
  </si>
  <si>
    <t>-Liaison HSV 1+2 IgM 310820</t>
  </si>
  <si>
    <t>800328</t>
  </si>
  <si>
    <t>-Rapid NH Panel R8311001</t>
  </si>
  <si>
    <t>800334</t>
  </si>
  <si>
    <t>-ONP TEST 10003323</t>
  </si>
  <si>
    <t>800361</t>
  </si>
  <si>
    <t>-Liaison Control HBsAg 310101</t>
  </si>
  <si>
    <t>800391</t>
  </si>
  <si>
    <t>-NITROCEFIN 2X5 KS SR112C</t>
  </si>
  <si>
    <t>800395</t>
  </si>
  <si>
    <t>-EIA TOXOPLASMA IGA TgA096</t>
  </si>
  <si>
    <t>800396</t>
  </si>
  <si>
    <t>-EIA TOXOPLASMA IGM TgM096</t>
  </si>
  <si>
    <t>800420</t>
  </si>
  <si>
    <t>-Ampicillin (10ug), 200 ks 66128</t>
  </si>
  <si>
    <t>800427</t>
  </si>
  <si>
    <t>-Columbia agar s 8%NaCl MKM01027</t>
  </si>
  <si>
    <t>800433</t>
  </si>
  <si>
    <t>-ITEST ASO SO301</t>
  </si>
  <si>
    <t>800445</t>
  </si>
  <si>
    <t>-CHLAMYDIEN RELISA IGG 16-480</t>
  </si>
  <si>
    <t>800446</t>
  </si>
  <si>
    <t>-CHLAMYDIEN RELISA IGM 16-485</t>
  </si>
  <si>
    <t>800447</t>
  </si>
  <si>
    <t>-CHLAMYDIEN RELISA IGA 16-490</t>
  </si>
  <si>
    <t>800462</t>
  </si>
  <si>
    <t>-Liaison cont. anti HAV 310171</t>
  </si>
  <si>
    <t>800528</t>
  </si>
  <si>
    <t>-IDEIA PCE CHLAMYDIA K603211</t>
  </si>
  <si>
    <t>800541</t>
  </si>
  <si>
    <t>-CLOSTRIDIUM DIFFIC.TOXIN A/B E C0801</t>
  </si>
  <si>
    <t>800551</t>
  </si>
  <si>
    <t>-CHLAMYDIA TRACHOMATIS IGG 16-497-TMB</t>
  </si>
  <si>
    <t>800552</t>
  </si>
  <si>
    <t>-CHLAMYDIA TRACHOMATIS IGA 16-498-TMB</t>
  </si>
  <si>
    <t>800638</t>
  </si>
  <si>
    <t>-SUSPENZNI MEDIUM ANAEROTEST 10003367</t>
  </si>
  <si>
    <t>800668</t>
  </si>
  <si>
    <t>-Borrelia IgG Eco Line WE222G32</t>
  </si>
  <si>
    <t>800683</t>
  </si>
  <si>
    <t>-Liaison Control VZV IgG 310851</t>
  </si>
  <si>
    <t>800702</t>
  </si>
  <si>
    <t>-Light Check for LIAISON 319101</t>
  </si>
  <si>
    <t>800733</t>
  </si>
  <si>
    <t>-Thioglykolátový bujon MKM06013</t>
  </si>
  <si>
    <t>800738</t>
  </si>
  <si>
    <t>-EIA TOXOPLASMA IGG IgG096</t>
  </si>
  <si>
    <t>800739</t>
  </si>
  <si>
    <t>-ITEST BACITRACIN S DD501</t>
  </si>
  <si>
    <t>800744</t>
  </si>
  <si>
    <t>-Deoxycholát sodný PT102</t>
  </si>
  <si>
    <t>800771</t>
  </si>
  <si>
    <t>-SACKY 160X200 200KS LAS03011</t>
  </si>
  <si>
    <t>800772</t>
  </si>
  <si>
    <t>-SACKY MALÉ PRO CAMPYLOB. LAS03021</t>
  </si>
  <si>
    <t>800780</t>
  </si>
  <si>
    <t>-AMOX+CLAVULINIC ACID 200 ks 66178</t>
  </si>
  <si>
    <t>800785</t>
  </si>
  <si>
    <t>-CEFUROXIME ,200 ks 66358</t>
  </si>
  <si>
    <t>800786</t>
  </si>
  <si>
    <t>-CHLORAMPHENICOL 66278</t>
  </si>
  <si>
    <t>800787</t>
  </si>
  <si>
    <t>-CIPROFLOXACIN 68648</t>
  </si>
  <si>
    <t>800788</t>
  </si>
  <si>
    <t>-CLINDAMYCIN 2IU 66328</t>
  </si>
  <si>
    <t>800790</t>
  </si>
  <si>
    <t>-ERYTHROMYCIN 66448</t>
  </si>
  <si>
    <t>800793</t>
  </si>
  <si>
    <t>-Liaison VZV IgG 310850</t>
  </si>
  <si>
    <t>800797</t>
  </si>
  <si>
    <t>-PENICILLIN (10IU=6ug) 67218</t>
  </si>
  <si>
    <t>800800</t>
  </si>
  <si>
    <t>-TETRACYCLIN  (30IU) 67448</t>
  </si>
  <si>
    <t>800801</t>
  </si>
  <si>
    <t>-TRIMETHOPRIME-SULFAM (1,25+23,75) 68898</t>
  </si>
  <si>
    <t>800848</t>
  </si>
  <si>
    <t>-GALAKTOZA DD522</t>
  </si>
  <si>
    <t>800849</t>
  </si>
  <si>
    <t>-GLUKOZA DD523</t>
  </si>
  <si>
    <t>800851</t>
  </si>
  <si>
    <t>-LAKTOZA DD525</t>
  </si>
  <si>
    <t>800852</t>
  </si>
  <si>
    <t>-MALTOZA DD526</t>
  </si>
  <si>
    <t>800853</t>
  </si>
  <si>
    <t>-MELEZITOZA DD528</t>
  </si>
  <si>
    <t>800854</t>
  </si>
  <si>
    <t>-RAFINOZA DD530</t>
  </si>
  <si>
    <t>800855</t>
  </si>
  <si>
    <t>-SACHAROZA DD531</t>
  </si>
  <si>
    <t>800856</t>
  </si>
  <si>
    <t>-XYLOZA DD535</t>
  </si>
  <si>
    <t>800881</t>
  </si>
  <si>
    <t>-IDEIA CHLAMYDIA BLOCK REAGENTS S604130</t>
  </si>
  <si>
    <t>800884</t>
  </si>
  <si>
    <t>-ATB ID 32 C 32200</t>
  </si>
  <si>
    <t>800885</t>
  </si>
  <si>
    <t>-SUSPENSIONMED.2ML 70700</t>
  </si>
  <si>
    <t>800900</t>
  </si>
  <si>
    <t>-H.INFLUENZAE B AS410</t>
  </si>
  <si>
    <t>800901</t>
  </si>
  <si>
    <t>-N.MENINGITIDIS SK.A AS401</t>
  </si>
  <si>
    <t>800902</t>
  </si>
  <si>
    <t>-N.MENINGITIDIS SK.B AS402</t>
  </si>
  <si>
    <t>800903</t>
  </si>
  <si>
    <t>-N.MENINGITIDIS SK.C AS403</t>
  </si>
  <si>
    <t>800904</t>
  </si>
  <si>
    <t>-N.MENINGITIDIS SK.X AS404</t>
  </si>
  <si>
    <t>800905</t>
  </si>
  <si>
    <t>-N.MENINGITIDIS SK.Y AS405</t>
  </si>
  <si>
    <t>800922</t>
  </si>
  <si>
    <t>-Liaison Wash/System liquid 319100</t>
  </si>
  <si>
    <t>800955</t>
  </si>
  <si>
    <t>-IM-4,5,12 O SAL.ANTIGEN 1 ML 30021099602307</t>
  </si>
  <si>
    <t>800957</t>
  </si>
  <si>
    <t>-BRAIN HEART INFUSION BROTH,500g M210</t>
  </si>
  <si>
    <t>801002</t>
  </si>
  <si>
    <t>-CEFOTAXIME 200 ks 66368</t>
  </si>
  <si>
    <t>801005</t>
  </si>
  <si>
    <t>-CEFTAZIDIME 66308</t>
  </si>
  <si>
    <t>801016</t>
  </si>
  <si>
    <t>-Chloramphenicol SED231274</t>
  </si>
  <si>
    <t>801076</t>
  </si>
  <si>
    <t>-JODID DRASELNY P.A. 1000 G</t>
  </si>
  <si>
    <t>801084</t>
  </si>
  <si>
    <t>-EIA TOXOCARA CANIS IGG TcG096</t>
  </si>
  <si>
    <t>801130</t>
  </si>
  <si>
    <t>-Gas Pak Campy Pouch system 260685</t>
  </si>
  <si>
    <t>801131</t>
  </si>
  <si>
    <t xml:space="preserve">-Souprava tularemie, 50 vyšetření </t>
  </si>
  <si>
    <t>801144</t>
  </si>
  <si>
    <t>-Liaison Cleaning kit 310990</t>
  </si>
  <si>
    <t>801190</t>
  </si>
  <si>
    <t>-Reaction Modules for Liaison 319130</t>
  </si>
  <si>
    <t>801255</t>
  </si>
  <si>
    <t>-Rapid CB Plus Panel 8311008</t>
  </si>
  <si>
    <t>801257</t>
  </si>
  <si>
    <t>-Rapid Innova Nitrate A Reagent R8309003</t>
  </si>
  <si>
    <t>801259</t>
  </si>
  <si>
    <t>-Rapid Innova Nitrate B Reagent R8309004</t>
  </si>
  <si>
    <t>801275</t>
  </si>
  <si>
    <t>-OXITEST 10003324</t>
  </si>
  <si>
    <t>801292</t>
  </si>
  <si>
    <t>-VP TEST 10003329</t>
  </si>
  <si>
    <t>801341</t>
  </si>
  <si>
    <t>-VANCOMYCIN(30ug),200 ks 68928</t>
  </si>
  <si>
    <t>801348</t>
  </si>
  <si>
    <t>-Rapid Innova Spot Indole Reagent R8309002</t>
  </si>
  <si>
    <t>801425</t>
  </si>
  <si>
    <t>-PLATELIA ASPERGILLUS AG 96t 62794</t>
  </si>
  <si>
    <t>801453</t>
  </si>
  <si>
    <t>-CINIDLO PRO TEST INDOL 10003372</t>
  </si>
  <si>
    <t>801454</t>
  </si>
  <si>
    <t>-CINIDLO PRO TEST FENYLALANIN 10003370</t>
  </si>
  <si>
    <t>801473</t>
  </si>
  <si>
    <t>-Pufr 0,1M FOSFATOVY PH 8,0 50 ML</t>
  </si>
  <si>
    <t>801474</t>
  </si>
  <si>
    <t>-Pufr 0,1M FOSFATOVY  PH 6,0 500 ML</t>
  </si>
  <si>
    <t>801504</t>
  </si>
  <si>
    <t>-Liaison Borrelia IgG control SO310881</t>
  </si>
  <si>
    <t>801510</t>
  </si>
  <si>
    <t>-CINIDLO PRO TEST ACETOIN 10003369</t>
  </si>
  <si>
    <t>801518</t>
  </si>
  <si>
    <t>-SIRAN ZINECNATY 7H2O P.A. UN 3077   1000 G</t>
  </si>
  <si>
    <t>801523</t>
  </si>
  <si>
    <t>-ČINIDLO PRO TEST HIPPURAT 10003368</t>
  </si>
  <si>
    <t>801524</t>
  </si>
  <si>
    <t>-ENTEROTEST 16 10003376</t>
  </si>
  <si>
    <t>801527</t>
  </si>
  <si>
    <t>-Liaison Control VZV IgM 310861</t>
  </si>
  <si>
    <t>801551</t>
  </si>
  <si>
    <t>-AMIKACIN 66148</t>
  </si>
  <si>
    <t>801582</t>
  </si>
  <si>
    <t>-STAPHYTEST 16 10003378</t>
  </si>
  <si>
    <t>801616</t>
  </si>
  <si>
    <t>-Liaison HBsAg 310100</t>
  </si>
  <si>
    <t>801632</t>
  </si>
  <si>
    <t>-COLUMBIA AGAR MKM01011</t>
  </si>
  <si>
    <t>801633</t>
  </si>
  <si>
    <t>-GO AGAR MKM01012</t>
  </si>
  <si>
    <t>801634</t>
  </si>
  <si>
    <t>-GO AGAR S ATB MKM01013</t>
  </si>
  <si>
    <t>801635</t>
  </si>
  <si>
    <t>-VAJECNA PUDA L-J MKM05011</t>
  </si>
  <si>
    <t>801636</t>
  </si>
  <si>
    <t>-VAJECNA PUDA OGAWA MKM05012</t>
  </si>
  <si>
    <t>801638</t>
  </si>
  <si>
    <t>-Gas Pak Anaerob.systém sáčky 260683</t>
  </si>
  <si>
    <t>801665</t>
  </si>
  <si>
    <t>-Gentamycin (10ug) 200ks 66608</t>
  </si>
  <si>
    <t>801674</t>
  </si>
  <si>
    <t>-OXACILLIN /1MCG/, 4x50 ks 66888</t>
  </si>
  <si>
    <t>801678</t>
  </si>
  <si>
    <t>-TB COLOR KARBOL-FUCHSIN 2,5 l 1085122500</t>
  </si>
  <si>
    <t>801699</t>
  </si>
  <si>
    <t>-COLOREX MRSA MKM02066</t>
  </si>
  <si>
    <t>801701</t>
  </si>
  <si>
    <t>-Doxycycline (30IU) 66388</t>
  </si>
  <si>
    <t>801706</t>
  </si>
  <si>
    <t>-BBL MGIT 7 ML 245122</t>
  </si>
  <si>
    <t>801707</t>
  </si>
  <si>
    <t>-BACTEC MGIT 960 SUPPLEMENT 245124</t>
  </si>
  <si>
    <t>801708</t>
  </si>
  <si>
    <t>-CIN agar MKM04021</t>
  </si>
  <si>
    <t>801766</t>
  </si>
  <si>
    <t>-AZTREONAM 30 MCG, 4x50 66928</t>
  </si>
  <si>
    <t>801768</t>
  </si>
  <si>
    <t>-WELLCOGEN BACTERIAL ANTI R30859602</t>
  </si>
  <si>
    <t>801771</t>
  </si>
  <si>
    <t>-CINIDLO PRO TEST FOSFATAZA 10003374</t>
  </si>
  <si>
    <t>801772</t>
  </si>
  <si>
    <t>-Legionella GVPC agar MKMX4017</t>
  </si>
  <si>
    <t>801896</t>
  </si>
  <si>
    <t>-Liaison Borrelia IgG 310880</t>
  </si>
  <si>
    <t>801927</t>
  </si>
  <si>
    <t>-CINIDLO PRO TEST PYR 10003379</t>
  </si>
  <si>
    <t>801928</t>
  </si>
  <si>
    <t>-CINIDLO PRO TEST NITRATY 10003373</t>
  </si>
  <si>
    <t>801929</t>
  </si>
  <si>
    <t>-MYCOPLASMA IST II 42505</t>
  </si>
  <si>
    <t>802015</t>
  </si>
  <si>
    <t>-HCII HPV DNA TEST 5196-1330</t>
  </si>
  <si>
    <t>802022</t>
  </si>
  <si>
    <t>-HIV AG/AB COMBINATION 96 TEST 7G7909</t>
  </si>
  <si>
    <t>802042</t>
  </si>
  <si>
    <t>-Clarithromycin (15ug) 67058</t>
  </si>
  <si>
    <t>802072</t>
  </si>
  <si>
    <t>-Liaison Control HSV 1,2 IgG 310801</t>
  </si>
  <si>
    <t>802084</t>
  </si>
  <si>
    <t>-STAPHAUREX PLUS R30950102</t>
  </si>
  <si>
    <t>802111</t>
  </si>
  <si>
    <t>-Liaison cont. anti HBc 310131</t>
  </si>
  <si>
    <t>802131</t>
  </si>
  <si>
    <t>-Legionella BCYE MKM04017</t>
  </si>
  <si>
    <t>802142</t>
  </si>
  <si>
    <t xml:space="preserve">-SOUPRAVA LISTERIOZA PA </t>
  </si>
  <si>
    <t>802151</t>
  </si>
  <si>
    <t>-Mueller Hinton Broth M391</t>
  </si>
  <si>
    <t>802245</t>
  </si>
  <si>
    <t>-Liaison VZV IgM 310860</t>
  </si>
  <si>
    <t>802345</t>
  </si>
  <si>
    <t>-Agar pro C.jejuni MKM04013</t>
  </si>
  <si>
    <t>802349</t>
  </si>
  <si>
    <t>-ENDO AGAR MKM03011</t>
  </si>
  <si>
    <t>803013</t>
  </si>
  <si>
    <t>-Sabouraud MKM03017</t>
  </si>
  <si>
    <t>803015</t>
  </si>
  <si>
    <t>-DC agar MKM03013</t>
  </si>
  <si>
    <t>803016</t>
  </si>
  <si>
    <t>-Anaerobní krevní agar(základ BHI) MKM01016</t>
  </si>
  <si>
    <t>803018</t>
  </si>
  <si>
    <t>-Selenitový bujon (5ml) MKM06012</t>
  </si>
  <si>
    <t>803019</t>
  </si>
  <si>
    <t>-Mueller Hinton MKM02011</t>
  </si>
  <si>
    <t>803064</t>
  </si>
  <si>
    <t>-S.typhi-antigen 0 susp.(TO) 63402</t>
  </si>
  <si>
    <t>803078</t>
  </si>
  <si>
    <t>-Anaerobní krevní agar (Schadler agar) MKM01017</t>
  </si>
  <si>
    <t>803089</t>
  </si>
  <si>
    <t>-VL bujon (10ml) MKM06017</t>
  </si>
  <si>
    <t>803121</t>
  </si>
  <si>
    <t>-S.paratyphi-antigen 0 susp.(BO) 63422</t>
  </si>
  <si>
    <t>803122</t>
  </si>
  <si>
    <t>-S.enteritidis- antigen H susp.(ENH) 63272</t>
  </si>
  <si>
    <t>803123</t>
  </si>
  <si>
    <t>-S.typhi-antigen H susp.(TH) 63312</t>
  </si>
  <si>
    <t>803164</t>
  </si>
  <si>
    <t>-Clindamycin CC-2 SED231275</t>
  </si>
  <si>
    <t>803201</t>
  </si>
  <si>
    <t>-SALMO.PARA-B.SUSP.H (BH) 63332</t>
  </si>
  <si>
    <t>803240</t>
  </si>
  <si>
    <t>-GENTAMYCIN /500UG/    4X50 66578</t>
  </si>
  <si>
    <t>803255</t>
  </si>
  <si>
    <t>-S.typhi Vi antigen susp. 63572</t>
  </si>
  <si>
    <t>803271</t>
  </si>
  <si>
    <t>-Meropenem 4x50 67048</t>
  </si>
  <si>
    <t>803303</t>
  </si>
  <si>
    <t>-Rapid STR Panel R8311003</t>
  </si>
  <si>
    <t>803327</t>
  </si>
  <si>
    <t>-IM-z H Samonella antiserum 2 ml 30021099602512</t>
  </si>
  <si>
    <t>803328</t>
  </si>
  <si>
    <t>-MRSA-SCREEN latex.agl. 230782</t>
  </si>
  <si>
    <t>803331</t>
  </si>
  <si>
    <t>-IM-4,5,12 O SAL antiserum 2ml 30021099602553</t>
  </si>
  <si>
    <t>803354</t>
  </si>
  <si>
    <t>-Hippurat test 10003321</t>
  </si>
  <si>
    <t>803414</t>
  </si>
  <si>
    <t>-S.typhimurium antigen H (TMH) 63542</t>
  </si>
  <si>
    <t>803482</t>
  </si>
  <si>
    <t>-Enteroclon anti-Salmonella (A-67) omnivalent TR-1101</t>
  </si>
  <si>
    <t>803498</t>
  </si>
  <si>
    <t>-Yersinia Serokit IN6000</t>
  </si>
  <si>
    <t>803639</t>
  </si>
  <si>
    <t>-OFLOXACIN 4x50 ks 68938</t>
  </si>
  <si>
    <t>803690</t>
  </si>
  <si>
    <t>-Mueller Hinton  Broth 500 g 69444</t>
  </si>
  <si>
    <t>803752</t>
  </si>
  <si>
    <t>-Certest Rota-Adeno 50test kazety OD-126</t>
  </si>
  <si>
    <t>803781</t>
  </si>
  <si>
    <t>-Amplified IDEIA Hp STAR K663011</t>
  </si>
  <si>
    <t>803919</t>
  </si>
  <si>
    <t>-Vankomycin ATB disk SED231352</t>
  </si>
  <si>
    <t>803926</t>
  </si>
  <si>
    <t>-Rapid ANA II Syst. R8311002</t>
  </si>
  <si>
    <t>803927</t>
  </si>
  <si>
    <t>-Liaison a-Borrelia IgM QUANT 310020</t>
  </si>
  <si>
    <t>803928</t>
  </si>
  <si>
    <t>-Liaison a-Borrelia IgM QUANT control 310011</t>
  </si>
  <si>
    <t>803958</t>
  </si>
  <si>
    <t>-Rapid ID NF Plus 8311005</t>
  </si>
  <si>
    <t>804011</t>
  </si>
  <si>
    <t>-V.cholerae polyv. 01, 1 ml 57142</t>
  </si>
  <si>
    <t>804031</t>
  </si>
  <si>
    <t>-Ceftazidime + clavulanic acid 30+10 ug 68446</t>
  </si>
  <si>
    <t>804048</t>
  </si>
  <si>
    <t>-Cefepime 30ug 66098</t>
  </si>
  <si>
    <t>804078</t>
  </si>
  <si>
    <t>-COKOLADOVY AGAR (bez ATB) MKM01018</t>
  </si>
  <si>
    <t>804131</t>
  </si>
  <si>
    <t>-Rýžový agar MKM04041</t>
  </si>
  <si>
    <t>804134</t>
  </si>
  <si>
    <t>-Simons citrát MKM07013</t>
  </si>
  <si>
    <t>804136</t>
  </si>
  <si>
    <t>-MIU MKM07023</t>
  </si>
  <si>
    <t>804171</t>
  </si>
  <si>
    <t>-Hajn (2 ml/zk.12x85 mm)(rovně) MKM07047</t>
  </si>
  <si>
    <t>804193</t>
  </si>
  <si>
    <t>-Malachitová zeleň - parazitologie MKM50121</t>
  </si>
  <si>
    <t>804194</t>
  </si>
  <si>
    <t>-Karbolxylol - parazitologie MKM50122</t>
  </si>
  <si>
    <t>804196</t>
  </si>
  <si>
    <t>-Trichrom (100ml) MKM50136</t>
  </si>
  <si>
    <t>804197</t>
  </si>
  <si>
    <t>-Pufr na sputa (MIK) 1000 ml</t>
  </si>
  <si>
    <t>804221</t>
  </si>
  <si>
    <t>-Želatina-Tween (PM) MKM04029</t>
  </si>
  <si>
    <t>804233</t>
  </si>
  <si>
    <t>-COLOREX Candida MKM02061</t>
  </si>
  <si>
    <t>804285</t>
  </si>
  <si>
    <t>-Anilinxylen (100ml) MKM50127</t>
  </si>
  <si>
    <t>804435</t>
  </si>
  <si>
    <t>-Yersinia Serokit kontroly IN6005</t>
  </si>
  <si>
    <t>804487</t>
  </si>
  <si>
    <t>-Malachitová zeleň (500ml) MKM50105</t>
  </si>
  <si>
    <t>804580</t>
  </si>
  <si>
    <t>-Agar mykologický (100 ml) MKM03028</t>
  </si>
  <si>
    <t>804650</t>
  </si>
  <si>
    <t>-MH bujon (2ml) MKM06020</t>
  </si>
  <si>
    <t>804653</t>
  </si>
  <si>
    <t>-Agar mykologický (250 ml) MKM03027</t>
  </si>
  <si>
    <t>804761</t>
  </si>
  <si>
    <t>-Proteinase K - 100 mg F-202L</t>
  </si>
  <si>
    <t>804798</t>
  </si>
  <si>
    <t>-Yeast nitrogen base bujon (200ml) MKM06038</t>
  </si>
  <si>
    <t>804843</t>
  </si>
  <si>
    <t>-Pneumocystis merifluor 222030</t>
  </si>
  <si>
    <t>804844</t>
  </si>
  <si>
    <t>-Wellcolex colour Shigella R30858401</t>
  </si>
  <si>
    <t>804889</t>
  </si>
  <si>
    <t>-DNA vazebny pufr 150 ml D 103</t>
  </si>
  <si>
    <t>804894</t>
  </si>
  <si>
    <t>-S.SALMO ANTI H:gm 61121</t>
  </si>
  <si>
    <t>804905</t>
  </si>
  <si>
    <t>-E.coli 0125 57261</t>
  </si>
  <si>
    <t>804906</t>
  </si>
  <si>
    <t>-E.coli 0128 57291</t>
  </si>
  <si>
    <t>805001</t>
  </si>
  <si>
    <t>-MacConkey agar MKM03012</t>
  </si>
  <si>
    <t>805048</t>
  </si>
  <si>
    <t>-Sucrose 1kg S0809.1000</t>
  </si>
  <si>
    <t>805126</t>
  </si>
  <si>
    <t>-Salmonella H antis c 30021099602506</t>
  </si>
  <si>
    <t>805229</t>
  </si>
  <si>
    <t>-E Coli mixture I+II+III 57411</t>
  </si>
  <si>
    <t>805230</t>
  </si>
  <si>
    <t>-E Coli Mixture I:(0111+055+026) 57331</t>
  </si>
  <si>
    <t>805232</t>
  </si>
  <si>
    <t>-E Coli Mixture III (125+126+128) 57351</t>
  </si>
  <si>
    <t>805233</t>
  </si>
  <si>
    <t>-E Coli Mixture IV (114+12+142) 57361</t>
  </si>
  <si>
    <t>805234</t>
  </si>
  <si>
    <t>-Monovalent E Coli (0111:B4) 57241</t>
  </si>
  <si>
    <t>805236</t>
  </si>
  <si>
    <t>-Monovalent E Coli (026:B6) 57211</t>
  </si>
  <si>
    <t>805237</t>
  </si>
  <si>
    <t>-Monovalent E Coli (086:B7) 57231</t>
  </si>
  <si>
    <t>805238</t>
  </si>
  <si>
    <t>-Monovalent E Coli (0119:B14) 57251</t>
  </si>
  <si>
    <t>805239</t>
  </si>
  <si>
    <t>-Monovalent E Coli (0127:B8) 57281</t>
  </si>
  <si>
    <t>805272</t>
  </si>
  <si>
    <t>-Techlab Cl.diff.Qvik Chek Complete T30525C</t>
  </si>
  <si>
    <t>805278</t>
  </si>
  <si>
    <t xml:space="preserve">-D Bralenka 25ml </t>
  </si>
  <si>
    <t>805297</t>
  </si>
  <si>
    <t>-Játrový bujon (WASP) MKM06080</t>
  </si>
  <si>
    <t>805298</t>
  </si>
  <si>
    <t>-Selenitový bujon (WASP) MKM06081</t>
  </si>
  <si>
    <t>805318</t>
  </si>
  <si>
    <t>-GeneProof Borrelia Burgdorferi 50testů BB/ISEX/050</t>
  </si>
  <si>
    <t>805336</t>
  </si>
  <si>
    <t>-RPMI agar (PM) MKM02024</t>
  </si>
  <si>
    <t>805358</t>
  </si>
  <si>
    <t>-SERODIA TP-PA (Gali) 396391</t>
  </si>
  <si>
    <t>805366</t>
  </si>
  <si>
    <t>-Pneumoplex Real-Time PCR Kit RT-PPX-050</t>
  </si>
  <si>
    <t>805394</t>
  </si>
  <si>
    <t>-Dryspot Pneumo Latex Test DR0420M</t>
  </si>
  <si>
    <t>805452</t>
  </si>
  <si>
    <t>-EliGene MTB RT 90030-RT</t>
  </si>
  <si>
    <t>805478</t>
  </si>
  <si>
    <t>-BLOT Borrelia garinii VlsE IgG BgGB20</t>
  </si>
  <si>
    <t>805479</t>
  </si>
  <si>
    <t>-BLOT Borrelia garinii IgM BgMB20</t>
  </si>
  <si>
    <t>921046</t>
  </si>
  <si>
    <t xml:space="preserve">-Štavelan amonný p.a. </t>
  </si>
  <si>
    <t>802 - Pracoviště lékařské mikrobiologie</t>
  </si>
  <si>
    <t>802</t>
  </si>
  <si>
    <t>V</t>
  </si>
  <si>
    <t>82001</t>
  </si>
  <si>
    <t>KONSULTACE K MIKROBIOLOGICKÉMU, PARAZITOLOGICKÉMU,</t>
  </si>
  <si>
    <t>82003</t>
  </si>
  <si>
    <t>TELEFONICKÁ KONZULTACE K MIKROBIOLOGICKÉMU, PARAZI</t>
  </si>
  <si>
    <t>82011</t>
  </si>
  <si>
    <t>ZÁKLADNÍ KULTIVAČNÍ VYŠETŘENÍ KLINICKÉHO MATERIÁLU</t>
  </si>
  <si>
    <t>82013</t>
  </si>
  <si>
    <t>ZÁKLADNÍ KULTIVAČNÍ VYŠETŘENÍ STOLICE</t>
  </si>
  <si>
    <t>82015</t>
  </si>
  <si>
    <t>KVANTITATIVNÍ KULTIVAČNÍ VYŠETŘENÍ MOČI</t>
  </si>
  <si>
    <t>82017</t>
  </si>
  <si>
    <t>ZÁKLADNÍ KULTIVAČNÍ VYŠETRENÍ MATERIÁLU Z RESPIRAČ</t>
  </si>
  <si>
    <t>82019</t>
  </si>
  <si>
    <t>SEMIKVANTITATIVNÍ KULTIVAČNÍ VYŠETŘENÍ SPUTA</t>
  </si>
  <si>
    <t>82021</t>
  </si>
  <si>
    <t>ZÁKLADNÍ KULTIVAČNÍ VYŠETŘENÍ LIKVORU</t>
  </si>
  <si>
    <t>82025</t>
  </si>
  <si>
    <t>KULTIVAČNÍ VYŠETŘENÍ NA GO</t>
  </si>
  <si>
    <t>82027</t>
  </si>
  <si>
    <t>VYŠETŘENÍ ANAEROBNÍ METODOU</t>
  </si>
  <si>
    <t>82029</t>
  </si>
  <si>
    <t>KULTIVACE CÍLENÁ AEROBNÍ</t>
  </si>
  <si>
    <t>82031</t>
  </si>
  <si>
    <t>KULTIVACE CÍLENÁ ANAEROBNÍ NEBO MIKROAEROFILNÍ</t>
  </si>
  <si>
    <t>82037</t>
  </si>
  <si>
    <t>KULTIVAČNÍ VYŠETŘENÍ POMOCÍ AUTOMATICKÉHO SYSTÉMU</t>
  </si>
  <si>
    <t>82039</t>
  </si>
  <si>
    <t>PŘÍMÝ PRŮKAZ MIKROORGANISMU NEBO JEHO IDENTIFIKACE</t>
  </si>
  <si>
    <t>82041</t>
  </si>
  <si>
    <t>PRŮKAZ DNA MIKROORGANISMU V KLINICKÉM MATERIÁLU HY</t>
  </si>
  <si>
    <t>82049</t>
  </si>
  <si>
    <t xml:space="preserve">MIKROSKOPICKÉ VYŠETŘENÍ PO BĚŽNÉM OBARVENÍ (GRAM, </t>
  </si>
  <si>
    <t>82053</t>
  </si>
  <si>
    <t>MIKROSKOPICKÉ VYŠETŘENÍ NATIVNÍHO PREPARÁTU</t>
  </si>
  <si>
    <t>82056</t>
  </si>
  <si>
    <t>MIKROSKOPICKÉ STANOVENÍ MIKROBIÁLNÍHO OBRAZU POŠEV</t>
  </si>
  <si>
    <t>82057</t>
  </si>
  <si>
    <t>IDENTIFIKACE KMENE ORIENTAČNÍ JEDNODUCHÝM TESTEM</t>
  </si>
  <si>
    <t>82059</t>
  </si>
  <si>
    <t>IDENTIFIKACE KMENE PODROBNÁ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</si>
  <si>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</si>
  <si>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</si>
  <si>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</si>
  <si>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</si>
  <si>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</si>
  <si>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</si>
  <si>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</si>
  <si>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</si>
  <si>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</si>
  <si>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</si>
  <si>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</si>
  <si>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</si>
  <si>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</si>
  <si>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</si>
  <si>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82083</t>
  </si>
  <si>
    <t>PRŮKAZ BAKTERIÁLNÍHO TOXINU BIOLOGICKÝM POKUSEM NA</t>
  </si>
  <si>
    <t>82087</t>
  </si>
  <si>
    <t>STANOVENÍ PROTILÁTEK AGLUTINACÍ</t>
  </si>
  <si>
    <t>82091</t>
  </si>
  <si>
    <t>STANOVENÍ  PROTILÁTEK METODOU REAKCE INHIBICE HEMO</t>
  </si>
  <si>
    <t>82093</t>
  </si>
  <si>
    <t>STANOVENÍ PROTILÁTEK METODOU KONSUMPCE KOMPLEMENTU</t>
  </si>
  <si>
    <t>82097</t>
  </si>
  <si>
    <t>STANOVENÍ PROTILÁTEK PROTI EBV (ELISA)</t>
  </si>
  <si>
    <t>82099</t>
  </si>
  <si>
    <t>STANOVENÍ PROTILÁTEK PROTI OSTATNÍM PŮVODCŮM PARAZ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</si>
  <si>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</si>
  <si>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</si>
  <si>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</si>
  <si>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</si>
  <si>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</si>
  <si>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</si>
  <si>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82119</t>
  </si>
  <si>
    <t>PRŮKAZY ANTIGENŮ VIRŮ HEPATITID (ELISA)</t>
  </si>
  <si>
    <t>82123</t>
  </si>
  <si>
    <t>PRŮKAZ  BAKTERIÁLNÍHO, VIROVÉHO, PARAZITÁRNÍHO EV.</t>
  </si>
  <si>
    <t>82131</t>
  </si>
  <si>
    <t>IDENTIFIKACE BAKTERIÁLNÍHO KMENE V KULTUŘE (POMNOŽ</t>
  </si>
  <si>
    <t>82135</t>
  </si>
  <si>
    <t>KONFIRMAČNÍ TEST PRŮKAZU ANTIGENŮ</t>
  </si>
  <si>
    <t>82139</t>
  </si>
  <si>
    <t>ERICSONŮV TEST (OCH - TEST)</t>
  </si>
  <si>
    <t>82141</t>
  </si>
  <si>
    <t>PAUL - BUNNELL - DAVIDSOHNŮV TEST</t>
  </si>
  <si>
    <t>82145</t>
  </si>
  <si>
    <t>RRR</t>
  </si>
  <si>
    <t>82149</t>
  </si>
  <si>
    <t>SEROTYPIZACE STŘEVNÍCH A JINÝCH PATOGENŮ</t>
  </si>
  <si>
    <t>82211</t>
  </si>
  <si>
    <t>KULTIVAČNÍ VYŠETŘENÍ NA MYKOBAKTERIA</t>
  </si>
  <si>
    <t>82221</t>
  </si>
  <si>
    <t>PRIMÁRNÍ ISOLACE MYKOBAKTERIÍ RYCHLOU KULTIVAČNÍ M</t>
  </si>
  <si>
    <t>82223</t>
  </si>
  <si>
    <t>RYCHLÝ TEST CITLIVOSTI MYKOBAKTERIÍ NA ANTITUBERKU</t>
  </si>
  <si>
    <t>82231</t>
  </si>
  <si>
    <t>KULTIVAČNÍ VYŠETŘENÍ MYKOPLASMAT A L-FOREM BAKTÉRI</t>
  </si>
  <si>
    <t>82233</t>
  </si>
  <si>
    <t>IDENTIFIKACE MYKOPLASMAT</t>
  </si>
  <si>
    <t>84011</t>
  </si>
  <si>
    <t>STANDARDNÍ PARAZITOLOGICKÉ VYŠETŘENÍ STOLICE</t>
  </si>
  <si>
    <t>84019</t>
  </si>
  <si>
    <t>VYŠETŘENÍ NA ENTEROBIÓZU</t>
  </si>
  <si>
    <t>91399</t>
  </si>
  <si>
    <t>CHARAKTERISTIKA ANTIGENŮ A PROTILÁTEK ELEKTROFORÉZ</t>
  </si>
  <si>
    <t>91419</t>
  </si>
  <si>
    <t xml:space="preserve">AUTOVAKCÍNA BAKTERIÁLNÍ PRO PERORÁLNÍ PODÁNÍ (4-6 </t>
  </si>
  <si>
    <t>91421</t>
  </si>
  <si>
    <t>BAKTERIÁLNÍ STOCK VAKCÍNA PRO PERORÁLNÍ PODÁNÍ (4-</t>
  </si>
  <si>
    <t>91483</t>
  </si>
  <si>
    <t>STANOVENÍ ANTIGENU HELICOBACTER PYLORI VE STOLICI</t>
  </si>
  <si>
    <t>97111</t>
  </si>
  <si>
    <t>SEPARACE SÉRA NEBO PLAZMY</t>
  </si>
  <si>
    <t>98111</t>
  </si>
  <si>
    <t>MYKOLOGICKÉ VYŠETŘENÍ KULTIVAČNÍ.</t>
  </si>
  <si>
    <t>98115</t>
  </si>
  <si>
    <t>IDENTIFIKACE KVASINEK PODROBNÁ</t>
  </si>
  <si>
    <t>98117</t>
  </si>
  <si>
    <t>CÍLENÁ IDENTIFIKACE C. ALBICANS</t>
  </si>
  <si>
    <t>98119</t>
  </si>
  <si>
    <t>IDENTIFIKACE HYFOMYCET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</si>
  <si>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</si>
  <si>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</si>
  <si>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</si>
  <si>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</si>
  <si>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</si>
  <si>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</si>
  <si>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</si>
  <si>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</si>
  <si>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</si>
  <si>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</si>
  <si>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</si>
  <si>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</si>
  <si>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</si>
  <si>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</si>
  <si>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</si>
  <si>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</si>
  <si>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</si>
  <si>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</si>
  <si>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</si>
  <si>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</si>
  <si>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</si>
  <si>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</si>
  <si>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</si>
  <si>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</si>
  <si>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</si>
  <si>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</si>
  <si>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</si>
  <si>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</si>
  <si>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</si>
  <si>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</si>
  <si>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</si>
  <si>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</si>
  <si>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</si>
  <si>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84013</t>
  </si>
  <si>
    <t>SPECIALIZOVANÉ PARAZITOLOGICKÉ VYŠETŘENÍ STOLICE P</t>
  </si>
  <si>
    <t>05</t>
  </si>
  <si>
    <t>06</t>
  </si>
  <si>
    <t>07</t>
  </si>
  <si>
    <t>82033</t>
  </si>
  <si>
    <t>KONTROLA STERILITY KLINICKÉHO VZORKU</t>
  </si>
  <si>
    <t>08</t>
  </si>
  <si>
    <t>09</t>
  </si>
  <si>
    <t>10</t>
  </si>
  <si>
    <t>11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</si>
  <si>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</si>
  <si>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</si>
  <si>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</si>
  <si>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</si>
  <si>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</si>
  <si>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</si>
  <si>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</si>
  <si>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</si>
  <si>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</si>
  <si>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</si>
  <si>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</si>
  <si>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</si>
  <si>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</si>
  <si>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</si>
  <si>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</si>
  <si>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</si>
  <si>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84017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</si>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</sst>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6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0" fontId="38" fillId="0" borderId="69" xfId="0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9" fontId="0" fillId="0" borderId="26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19" xfId="0" applyNumberFormat="1" applyFill="1" applyBorder="1"/>
    <xf numFmtId="0" fontId="28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542528"/>
        <c:axId val="12333555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0.90114663572655129</c:v>
                </c:pt>
                <c:pt idx="1">
                  <c:v>0.90114663572655129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357440"/>
        <c:axId val="1245820032"/>
      </c:scatterChart>
      <c:catAx>
        <c:axId val="123154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33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355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1542528"/>
        <c:crosses val="autoZero"/>
        <c:crossBetween val="between"/>
      </c:valAx>
      <c:valAx>
        <c:axId val="1233357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45820032"/>
        <c:crosses val="max"/>
        <c:crossBetween val="midCat"/>
      </c:valAx>
      <c:valAx>
        <c:axId val="1245820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3357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119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153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129</v>
      </c>
      <c r="C4" s="60" t="s">
        <v>130</v>
      </c>
    </row>
    <row r="5" spans="1:3" ht="14.4" customHeight="1" x14ac:dyDescent="0.3">
      <c r="A5" s="110" t="str">
        <f t="shared" si="0"/>
        <v>HI</v>
      </c>
      <c r="B5" s="111" t="s">
        <v>148</v>
      </c>
      <c r="C5" s="63" t="s">
        <v>122</v>
      </c>
    </row>
    <row r="6" spans="1:3" ht="14.4" customHeight="1" x14ac:dyDescent="0.3">
      <c r="A6" s="112" t="str">
        <f t="shared" si="0"/>
        <v>HI Graf</v>
      </c>
      <c r="B6" s="113" t="s">
        <v>116</v>
      </c>
      <c r="C6" s="63" t="s">
        <v>123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124</v>
      </c>
    </row>
    <row r="8" spans="1:3" ht="14.4" customHeight="1" thickBot="1" x14ac:dyDescent="0.35">
      <c r="A8" s="114" t="str">
        <f t="shared" si="0"/>
        <v>HV</v>
      </c>
      <c r="B8" s="115" t="s">
        <v>66</v>
      </c>
      <c r="C8" s="63" t="s">
        <v>77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120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150</v>
      </c>
      <c r="C11" s="63" t="s">
        <v>125</v>
      </c>
    </row>
    <row r="12" spans="1:3" ht="14.4" customHeight="1" x14ac:dyDescent="0.3">
      <c r="A12" s="112" t="str">
        <f t="shared" si="1"/>
        <v>LŽ Detail</v>
      </c>
      <c r="B12" s="113" t="s">
        <v>149</v>
      </c>
      <c r="C12" s="63" t="s">
        <v>126</v>
      </c>
    </row>
    <row r="13" spans="1:3" ht="14.4" customHeight="1" x14ac:dyDescent="0.3">
      <c r="A13" s="112" t="str">
        <f t="shared" si="1"/>
        <v>LŽ PL</v>
      </c>
      <c r="B13" s="113" t="s">
        <v>412</v>
      </c>
      <c r="C13" s="63" t="s">
        <v>158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147</v>
      </c>
      <c r="C14" s="63" t="s">
        <v>159</v>
      </c>
    </row>
    <row r="15" spans="1:3" ht="14.4" customHeight="1" x14ac:dyDescent="0.3">
      <c r="A15" s="117" t="str">
        <f t="shared" si="1"/>
        <v>Materiál Žádanky</v>
      </c>
      <c r="B15" s="113" t="s">
        <v>151</v>
      </c>
      <c r="C15" s="63" t="s">
        <v>127</v>
      </c>
    </row>
    <row r="16" spans="1:3" ht="14.4" customHeight="1" thickBot="1" x14ac:dyDescent="0.35">
      <c r="A16" s="112" t="str">
        <f t="shared" si="1"/>
        <v>MŽ Detail</v>
      </c>
      <c r="B16" s="113" t="s">
        <v>152</v>
      </c>
      <c r="C16" s="63" t="s">
        <v>128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121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135</v>
      </c>
      <c r="C19" s="63" t="s">
        <v>131</v>
      </c>
    </row>
    <row r="20" spans="1:3" ht="14.4" customHeight="1" x14ac:dyDescent="0.3">
      <c r="A20" s="112" t="str">
        <f t="shared" si="2"/>
        <v>ZV Vykáz.-A Detail</v>
      </c>
      <c r="B20" s="113" t="s">
        <v>136</v>
      </c>
      <c r="C20" s="63" t="s">
        <v>132</v>
      </c>
    </row>
    <row r="21" spans="1:3" ht="14.4" customHeight="1" x14ac:dyDescent="0.3">
      <c r="A21" s="112" t="str">
        <f t="shared" si="2"/>
        <v>ZV Vykáz.-H</v>
      </c>
      <c r="B21" s="113" t="s">
        <v>137</v>
      </c>
      <c r="C21" s="63" t="s">
        <v>133</v>
      </c>
    </row>
    <row r="22" spans="1:3" ht="14.4" customHeight="1" thickBot="1" x14ac:dyDescent="0.35">
      <c r="A22" s="112" t="str">
        <f t="shared" si="2"/>
        <v>ZV Vykáz.-H Detail</v>
      </c>
      <c r="B22" s="113" t="s">
        <v>138</v>
      </c>
      <c r="C22" s="63" t="s">
        <v>134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139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11.7</v>
      </c>
      <c r="J3" s="52">
        <f>SUBTOTAL(9,J6:J1048576)</f>
        <v>8601.1993467163375</v>
      </c>
      <c r="K3" s="53">
        <f>IF(M3=0,0,J3/M3)</f>
        <v>1</v>
      </c>
      <c r="L3" s="52">
        <f>SUBTOTAL(9,L6:L1048576)</f>
        <v>11.7</v>
      </c>
      <c r="M3" s="54">
        <f>SUBTOTAL(9,M6:M1048576)</f>
        <v>8601.1993467163375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141</v>
      </c>
      <c r="G4" s="254"/>
      <c r="H4" s="255"/>
      <c r="I4" s="256" t="s">
        <v>140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142</v>
      </c>
      <c r="B5" s="355" t="s">
        <v>143</v>
      </c>
      <c r="C5" s="355" t="s">
        <v>80</v>
      </c>
      <c r="D5" s="355" t="s">
        <v>144</v>
      </c>
      <c r="E5" s="355" t="s">
        <v>145</v>
      </c>
      <c r="F5" s="356" t="s">
        <v>19</v>
      </c>
      <c r="G5" s="356" t="s">
        <v>17</v>
      </c>
      <c r="H5" s="337" t="s">
        <v>146</v>
      </c>
      <c r="I5" s="336" t="s">
        <v>19</v>
      </c>
      <c r="J5" s="356" t="s">
        <v>17</v>
      </c>
      <c r="K5" s="337" t="s">
        <v>146</v>
      </c>
      <c r="L5" s="336" t="s">
        <v>19</v>
      </c>
      <c r="M5" s="357" t="s">
        <v>17</v>
      </c>
    </row>
    <row r="6" spans="1:13" ht="14.4" customHeight="1" x14ac:dyDescent="0.3">
      <c r="A6" s="317" t="s">
        <v>332</v>
      </c>
      <c r="B6" s="318" t="s">
        <v>421</v>
      </c>
      <c r="C6" s="318" t="s">
        <v>422</v>
      </c>
      <c r="D6" s="318" t="s">
        <v>403</v>
      </c>
      <c r="E6" s="318" t="s">
        <v>404</v>
      </c>
      <c r="F6" s="321"/>
      <c r="G6" s="321"/>
      <c r="H6" s="340">
        <v>0</v>
      </c>
      <c r="I6" s="321">
        <v>0.5</v>
      </c>
      <c r="J6" s="321">
        <v>6296.2557388243004</v>
      </c>
      <c r="K6" s="340">
        <v>1</v>
      </c>
      <c r="L6" s="321">
        <v>0.5</v>
      </c>
      <c r="M6" s="322">
        <v>6296.2557388243004</v>
      </c>
    </row>
    <row r="7" spans="1:13" ht="14.4" customHeight="1" x14ac:dyDescent="0.3">
      <c r="A7" s="323" t="s">
        <v>332</v>
      </c>
      <c r="B7" s="324" t="s">
        <v>423</v>
      </c>
      <c r="C7" s="324" t="s">
        <v>424</v>
      </c>
      <c r="D7" s="324" t="s">
        <v>399</v>
      </c>
      <c r="E7" s="324" t="s">
        <v>400</v>
      </c>
      <c r="F7" s="327"/>
      <c r="G7" s="327"/>
      <c r="H7" s="348">
        <v>0</v>
      </c>
      <c r="I7" s="327">
        <v>2</v>
      </c>
      <c r="J7" s="327">
        <v>91.70015252589431</v>
      </c>
      <c r="K7" s="348">
        <v>1</v>
      </c>
      <c r="L7" s="327">
        <v>2</v>
      </c>
      <c r="M7" s="328">
        <v>91.70015252589431</v>
      </c>
    </row>
    <row r="8" spans="1:13" ht="14.4" customHeight="1" x14ac:dyDescent="0.3">
      <c r="A8" s="323" t="s">
        <v>332</v>
      </c>
      <c r="B8" s="324" t="s">
        <v>425</v>
      </c>
      <c r="C8" s="324" t="s">
        <v>426</v>
      </c>
      <c r="D8" s="324" t="s">
        <v>427</v>
      </c>
      <c r="E8" s="324" t="s">
        <v>400</v>
      </c>
      <c r="F8" s="327"/>
      <c r="G8" s="327"/>
      <c r="H8" s="348">
        <v>0</v>
      </c>
      <c r="I8" s="327">
        <v>1</v>
      </c>
      <c r="J8" s="327">
        <v>75.300058885722706</v>
      </c>
      <c r="K8" s="348">
        <v>1</v>
      </c>
      <c r="L8" s="327">
        <v>1</v>
      </c>
      <c r="M8" s="328">
        <v>75.300058885722706</v>
      </c>
    </row>
    <row r="9" spans="1:13" ht="14.4" customHeight="1" x14ac:dyDescent="0.3">
      <c r="A9" s="323" t="s">
        <v>332</v>
      </c>
      <c r="B9" s="324" t="s">
        <v>428</v>
      </c>
      <c r="C9" s="324" t="s">
        <v>429</v>
      </c>
      <c r="D9" s="324" t="s">
        <v>401</v>
      </c>
      <c r="E9" s="324" t="s">
        <v>430</v>
      </c>
      <c r="F9" s="327"/>
      <c r="G9" s="327"/>
      <c r="H9" s="348">
        <v>0</v>
      </c>
      <c r="I9" s="327">
        <v>1</v>
      </c>
      <c r="J9" s="327">
        <v>153.12082988721301</v>
      </c>
      <c r="K9" s="348">
        <v>1</v>
      </c>
      <c r="L9" s="327">
        <v>1</v>
      </c>
      <c r="M9" s="328">
        <v>153.12082988721301</v>
      </c>
    </row>
    <row r="10" spans="1:13" ht="14.4" customHeight="1" x14ac:dyDescent="0.3">
      <c r="A10" s="323" t="s">
        <v>332</v>
      </c>
      <c r="B10" s="324" t="s">
        <v>431</v>
      </c>
      <c r="C10" s="324" t="s">
        <v>432</v>
      </c>
      <c r="D10" s="324" t="s">
        <v>433</v>
      </c>
      <c r="E10" s="324" t="s">
        <v>434</v>
      </c>
      <c r="F10" s="327"/>
      <c r="G10" s="327"/>
      <c r="H10" s="348">
        <v>0</v>
      </c>
      <c r="I10" s="327">
        <v>0.2</v>
      </c>
      <c r="J10" s="327">
        <v>547.72200000000009</v>
      </c>
      <c r="K10" s="348">
        <v>1</v>
      </c>
      <c r="L10" s="327">
        <v>0.2</v>
      </c>
      <c r="M10" s="328">
        <v>547.72200000000009</v>
      </c>
    </row>
    <row r="11" spans="1:13" ht="14.4" customHeight="1" x14ac:dyDescent="0.3">
      <c r="A11" s="323" t="s">
        <v>332</v>
      </c>
      <c r="B11" s="324" t="s">
        <v>435</v>
      </c>
      <c r="C11" s="324" t="s">
        <v>436</v>
      </c>
      <c r="D11" s="324" t="s">
        <v>409</v>
      </c>
      <c r="E11" s="324" t="s">
        <v>437</v>
      </c>
      <c r="F11" s="327"/>
      <c r="G11" s="327"/>
      <c r="H11" s="348">
        <v>0</v>
      </c>
      <c r="I11" s="327">
        <v>1</v>
      </c>
      <c r="J11" s="327">
        <v>70.73</v>
      </c>
      <c r="K11" s="348">
        <v>1</v>
      </c>
      <c r="L11" s="327">
        <v>1</v>
      </c>
      <c r="M11" s="328">
        <v>70.73</v>
      </c>
    </row>
    <row r="12" spans="1:13" ht="14.4" customHeight="1" x14ac:dyDescent="0.3">
      <c r="A12" s="323" t="s">
        <v>332</v>
      </c>
      <c r="B12" s="324" t="s">
        <v>435</v>
      </c>
      <c r="C12" s="324" t="s">
        <v>438</v>
      </c>
      <c r="D12" s="324" t="s">
        <v>439</v>
      </c>
      <c r="E12" s="324" t="s">
        <v>440</v>
      </c>
      <c r="F12" s="327"/>
      <c r="G12" s="327"/>
      <c r="H12" s="348">
        <v>0</v>
      </c>
      <c r="I12" s="327">
        <v>2</v>
      </c>
      <c r="J12" s="327">
        <v>148.0052000000008</v>
      </c>
      <c r="K12" s="348">
        <v>1</v>
      </c>
      <c r="L12" s="327">
        <v>2</v>
      </c>
      <c r="M12" s="328">
        <v>148.0052000000008</v>
      </c>
    </row>
    <row r="13" spans="1:13" ht="14.4" customHeight="1" x14ac:dyDescent="0.3">
      <c r="A13" s="323" t="s">
        <v>332</v>
      </c>
      <c r="B13" s="324" t="s">
        <v>441</v>
      </c>
      <c r="C13" s="324" t="s">
        <v>442</v>
      </c>
      <c r="D13" s="324" t="s">
        <v>443</v>
      </c>
      <c r="E13" s="324" t="s">
        <v>444</v>
      </c>
      <c r="F13" s="327"/>
      <c r="G13" s="327"/>
      <c r="H13" s="348">
        <v>0</v>
      </c>
      <c r="I13" s="327">
        <v>2</v>
      </c>
      <c r="J13" s="327">
        <v>321.02</v>
      </c>
      <c r="K13" s="348">
        <v>1</v>
      </c>
      <c r="L13" s="327">
        <v>2</v>
      </c>
      <c r="M13" s="328">
        <v>321.02</v>
      </c>
    </row>
    <row r="14" spans="1:13" ht="14.4" customHeight="1" thickBot="1" x14ac:dyDescent="0.35">
      <c r="A14" s="329" t="s">
        <v>332</v>
      </c>
      <c r="B14" s="330" t="s">
        <v>445</v>
      </c>
      <c r="C14" s="330" t="s">
        <v>446</v>
      </c>
      <c r="D14" s="330" t="s">
        <v>447</v>
      </c>
      <c r="E14" s="330" t="s">
        <v>448</v>
      </c>
      <c r="F14" s="333"/>
      <c r="G14" s="333"/>
      <c r="H14" s="341">
        <v>0</v>
      </c>
      <c r="I14" s="333">
        <v>2</v>
      </c>
      <c r="J14" s="333">
        <v>897.34536659320599</v>
      </c>
      <c r="K14" s="341">
        <v>1</v>
      </c>
      <c r="L14" s="333">
        <v>2</v>
      </c>
      <c r="M14" s="334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151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306" t="s">
        <v>324</v>
      </c>
      <c r="B4" s="307" t="s">
        <v>325</v>
      </c>
      <c r="C4" s="308" t="s">
        <v>326</v>
      </c>
      <c r="D4" s="308" t="s">
        <v>325</v>
      </c>
      <c r="E4" s="308" t="s">
        <v>325</v>
      </c>
      <c r="F4" s="309" t="s">
        <v>325</v>
      </c>
      <c r="G4" s="308" t="s">
        <v>325</v>
      </c>
      <c r="H4" s="308" t="s">
        <v>78</v>
      </c>
    </row>
    <row r="5" spans="1:8" ht="14.4" customHeight="1" x14ac:dyDescent="0.3">
      <c r="A5" s="306" t="s">
        <v>324</v>
      </c>
      <c r="B5" s="307" t="s">
        <v>449</v>
      </c>
      <c r="C5" s="308" t="s">
        <v>450</v>
      </c>
      <c r="D5" s="308">
        <v>13784.998111740601</v>
      </c>
      <c r="E5" s="308">
        <v>11404.399999999998</v>
      </c>
      <c r="F5" s="309">
        <v>0.82730515503567159</v>
      </c>
      <c r="G5" s="308">
        <v>-2380.5981117406027</v>
      </c>
      <c r="H5" s="308" t="s">
        <v>2</v>
      </c>
    </row>
    <row r="6" spans="1:8" ht="14.4" customHeight="1" x14ac:dyDescent="0.3">
      <c r="A6" s="306" t="s">
        <v>324</v>
      </c>
      <c r="B6" s="307" t="s">
        <v>451</v>
      </c>
      <c r="C6" s="308" t="s">
        <v>452</v>
      </c>
      <c r="D6" s="308">
        <v>95983.238240220002</v>
      </c>
      <c r="E6" s="308">
        <v>87610.76999999999</v>
      </c>
      <c r="F6" s="309">
        <v>0.9127715589333838</v>
      </c>
      <c r="G6" s="308">
        <v>-8372.4682402200124</v>
      </c>
      <c r="H6" s="308" t="s">
        <v>2</v>
      </c>
    </row>
    <row r="7" spans="1:8" ht="14.4" customHeight="1" x14ac:dyDescent="0.3">
      <c r="A7" s="306" t="s">
        <v>324</v>
      </c>
      <c r="B7" s="307" t="s">
        <v>453</v>
      </c>
      <c r="C7" s="308" t="s">
        <v>454</v>
      </c>
      <c r="D7" s="308">
        <v>31516.312338223001</v>
      </c>
      <c r="E7" s="308">
        <v>57071.18</v>
      </c>
      <c r="F7" s="309">
        <v>1.8108457419615061</v>
      </c>
      <c r="G7" s="308">
        <v>25554.867661777</v>
      </c>
      <c r="H7" s="308" t="s">
        <v>2</v>
      </c>
    </row>
    <row r="8" spans="1:8" ht="14.4" customHeight="1" x14ac:dyDescent="0.3">
      <c r="A8" s="306" t="s">
        <v>324</v>
      </c>
      <c r="B8" s="307" t="s">
        <v>455</v>
      </c>
      <c r="C8" s="308" t="s">
        <v>456</v>
      </c>
      <c r="D8" s="308">
        <v>1847.4651092362135</v>
      </c>
      <c r="E8" s="308">
        <v>649</v>
      </c>
      <c r="F8" s="309">
        <v>0.35129215526474122</v>
      </c>
      <c r="G8" s="308">
        <v>-1198.4651092362135</v>
      </c>
      <c r="H8" s="308" t="s">
        <v>2</v>
      </c>
    </row>
    <row r="9" spans="1:8" ht="14.4" customHeight="1" x14ac:dyDescent="0.3">
      <c r="A9" s="306" t="s">
        <v>324</v>
      </c>
      <c r="B9" s="307" t="s">
        <v>457</v>
      </c>
      <c r="C9" s="308" t="s">
        <v>458</v>
      </c>
      <c r="D9" s="308">
        <v>17262.356786513134</v>
      </c>
      <c r="E9" s="308">
        <v>14280</v>
      </c>
      <c r="F9" s="309">
        <v>0.82723351026765868</v>
      </c>
      <c r="G9" s="308">
        <v>-2982.3567865131336</v>
      </c>
      <c r="H9" s="308" t="s">
        <v>2</v>
      </c>
    </row>
    <row r="10" spans="1:8" ht="14.4" customHeight="1" x14ac:dyDescent="0.3">
      <c r="A10" s="306" t="s">
        <v>324</v>
      </c>
      <c r="B10" s="307" t="s">
        <v>459</v>
      </c>
      <c r="C10" s="308" t="s">
        <v>460</v>
      </c>
      <c r="D10" s="308">
        <v>9336272.9693585336</v>
      </c>
      <c r="E10" s="308">
        <v>10777474.030693831</v>
      </c>
      <c r="F10" s="309">
        <v>1.1543657802278586</v>
      </c>
      <c r="G10" s="308">
        <v>1441201.0613352973</v>
      </c>
      <c r="H10" s="308" t="s">
        <v>2</v>
      </c>
    </row>
    <row r="11" spans="1:8" ht="14.4" customHeight="1" x14ac:dyDescent="0.3">
      <c r="A11" s="306" t="s">
        <v>324</v>
      </c>
      <c r="B11" s="307" t="s">
        <v>6</v>
      </c>
      <c r="C11" s="308" t="s">
        <v>326</v>
      </c>
      <c r="D11" s="308">
        <v>9496667.3399444669</v>
      </c>
      <c r="E11" s="308">
        <v>10948489.380693831</v>
      </c>
      <c r="F11" s="309">
        <v>1.1528770029295197</v>
      </c>
      <c r="G11" s="308">
        <v>1451822.0407493636</v>
      </c>
      <c r="H11" s="308" t="s">
        <v>331</v>
      </c>
    </row>
    <row r="13" spans="1:8" ht="14.4" customHeight="1" x14ac:dyDescent="0.3">
      <c r="A13" s="306" t="s">
        <v>324</v>
      </c>
      <c r="B13" s="307" t="s">
        <v>325</v>
      </c>
      <c r="C13" s="308" t="s">
        <v>326</v>
      </c>
      <c r="D13" s="308" t="s">
        <v>325</v>
      </c>
      <c r="E13" s="308" t="s">
        <v>325</v>
      </c>
      <c r="F13" s="309" t="s">
        <v>325</v>
      </c>
      <c r="G13" s="308" t="s">
        <v>325</v>
      </c>
      <c r="H13" s="308" t="s">
        <v>78</v>
      </c>
    </row>
    <row r="14" spans="1:8" ht="14.4" customHeight="1" x14ac:dyDescent="0.3">
      <c r="A14" s="306" t="s">
        <v>332</v>
      </c>
      <c r="B14" s="307" t="s">
        <v>449</v>
      </c>
      <c r="C14" s="308" t="s">
        <v>450</v>
      </c>
      <c r="D14" s="308">
        <v>13784.998111740601</v>
      </c>
      <c r="E14" s="308">
        <v>11404.399999999998</v>
      </c>
      <c r="F14" s="309">
        <v>0.82730515503567159</v>
      </c>
      <c r="G14" s="308">
        <v>-2380.5981117406027</v>
      </c>
      <c r="H14" s="308" t="s">
        <v>2</v>
      </c>
    </row>
    <row r="15" spans="1:8" ht="14.4" customHeight="1" x14ac:dyDescent="0.3">
      <c r="A15" s="306" t="s">
        <v>332</v>
      </c>
      <c r="B15" s="307" t="s">
        <v>451</v>
      </c>
      <c r="C15" s="308" t="s">
        <v>452</v>
      </c>
      <c r="D15" s="308">
        <v>95983.238240220002</v>
      </c>
      <c r="E15" s="308">
        <v>87610.76999999999</v>
      </c>
      <c r="F15" s="309">
        <v>0.9127715589333838</v>
      </c>
      <c r="G15" s="308">
        <v>-8372.4682402200124</v>
      </c>
      <c r="H15" s="308" t="s">
        <v>2</v>
      </c>
    </row>
    <row r="16" spans="1:8" ht="14.4" customHeight="1" x14ac:dyDescent="0.3">
      <c r="A16" s="306" t="s">
        <v>332</v>
      </c>
      <c r="B16" s="307" t="s">
        <v>453</v>
      </c>
      <c r="C16" s="308" t="s">
        <v>454</v>
      </c>
      <c r="D16" s="308">
        <v>31516.312338223001</v>
      </c>
      <c r="E16" s="308">
        <v>57071.18</v>
      </c>
      <c r="F16" s="309">
        <v>1.8108457419615061</v>
      </c>
      <c r="G16" s="308">
        <v>25554.867661777</v>
      </c>
      <c r="H16" s="308" t="s">
        <v>2</v>
      </c>
    </row>
    <row r="17" spans="1:8" ht="14.4" customHeight="1" x14ac:dyDescent="0.3">
      <c r="A17" s="306" t="s">
        <v>332</v>
      </c>
      <c r="B17" s="307" t="s">
        <v>455</v>
      </c>
      <c r="C17" s="308" t="s">
        <v>456</v>
      </c>
      <c r="D17" s="308">
        <v>1847.4651092362135</v>
      </c>
      <c r="E17" s="308">
        <v>649</v>
      </c>
      <c r="F17" s="309">
        <v>0.35129215526474122</v>
      </c>
      <c r="G17" s="308">
        <v>-1198.4651092362135</v>
      </c>
      <c r="H17" s="308" t="s">
        <v>2</v>
      </c>
    </row>
    <row r="18" spans="1:8" ht="14.4" customHeight="1" x14ac:dyDescent="0.3">
      <c r="A18" s="306" t="s">
        <v>332</v>
      </c>
      <c r="B18" s="307" t="s">
        <v>457</v>
      </c>
      <c r="C18" s="308" t="s">
        <v>458</v>
      </c>
      <c r="D18" s="308">
        <v>17262.356786513134</v>
      </c>
      <c r="E18" s="308">
        <v>14280</v>
      </c>
      <c r="F18" s="309">
        <v>0.82723351026765868</v>
      </c>
      <c r="G18" s="308">
        <v>-2982.3567865131336</v>
      </c>
      <c r="H18" s="308" t="s">
        <v>2</v>
      </c>
    </row>
    <row r="19" spans="1:8" ht="14.4" customHeight="1" x14ac:dyDescent="0.3">
      <c r="A19" s="306" t="s">
        <v>332</v>
      </c>
      <c r="B19" s="307" t="s">
        <v>459</v>
      </c>
      <c r="C19" s="308" t="s">
        <v>460</v>
      </c>
      <c r="D19" s="308">
        <v>9336272.9693585336</v>
      </c>
      <c r="E19" s="308">
        <v>10777474.030693831</v>
      </c>
      <c r="F19" s="309">
        <v>1.1543657802278586</v>
      </c>
      <c r="G19" s="308">
        <v>1441201.0613352973</v>
      </c>
      <c r="H19" s="308" t="s">
        <v>2</v>
      </c>
    </row>
    <row r="20" spans="1:8" ht="14.4" customHeight="1" x14ac:dyDescent="0.3">
      <c r="A20" s="306" t="s">
        <v>332</v>
      </c>
      <c r="B20" s="307" t="s">
        <v>6</v>
      </c>
      <c r="C20" s="308" t="s">
        <v>333</v>
      </c>
      <c r="D20" s="308">
        <v>9496667.3399444669</v>
      </c>
      <c r="E20" s="308">
        <v>10948489.380693831</v>
      </c>
      <c r="F20" s="309">
        <v>1.1528770029295197</v>
      </c>
      <c r="G20" s="308">
        <v>1451822.0407493636</v>
      </c>
      <c r="H20" s="308" t="s">
        <v>334</v>
      </c>
    </row>
    <row r="21" spans="1:8" ht="14.4" customHeight="1" x14ac:dyDescent="0.3">
      <c r="A21" s="306" t="s">
        <v>325</v>
      </c>
      <c r="B21" s="307" t="s">
        <v>325</v>
      </c>
      <c r="C21" s="308" t="s">
        <v>325</v>
      </c>
      <c r="D21" s="308" t="s">
        <v>325</v>
      </c>
      <c r="E21" s="308" t="s">
        <v>325</v>
      </c>
      <c r="F21" s="309" t="s">
        <v>325</v>
      </c>
      <c r="G21" s="308" t="s">
        <v>325</v>
      </c>
      <c r="H21" s="308" t="s">
        <v>335</v>
      </c>
    </row>
    <row r="22" spans="1:8" ht="14.4" customHeight="1" x14ac:dyDescent="0.3">
      <c r="A22" s="306" t="s">
        <v>324</v>
      </c>
      <c r="B22" s="307" t="s">
        <v>6</v>
      </c>
      <c r="C22" s="308" t="s">
        <v>326</v>
      </c>
      <c r="D22" s="308">
        <v>9496667.3399444669</v>
      </c>
      <c r="E22" s="308">
        <v>10948489.380693831</v>
      </c>
      <c r="F22" s="309">
        <v>1.1528770029295197</v>
      </c>
      <c r="G22" s="308">
        <v>1451822.0407493636</v>
      </c>
      <c r="H22" s="308" t="s">
        <v>331</v>
      </c>
    </row>
  </sheetData>
  <autoFilter ref="A3:G3"/>
  <mergeCells count="1">
    <mergeCell ref="A1:G1"/>
  </mergeCells>
  <conditionalFormatting sqref="F12 F23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3" operator="greaterThan">
      <formula>1</formula>
    </cfRule>
  </conditionalFormatting>
  <conditionalFormatting sqref="B13:B22">
    <cfRule type="expression" dxfId="5" priority="7">
      <formula>AND(LEFT(H13,6)&lt;&gt;"mezera",H13&lt;&gt;"")</formula>
    </cfRule>
  </conditionalFormatting>
  <conditionalFormatting sqref="A13:A22">
    <cfRule type="expression" dxfId="4" priority="4">
      <formula>AND(H13&lt;&gt;"",H13&lt;&gt;"mezeraKL")</formula>
    </cfRule>
  </conditionalFormatting>
  <conditionalFormatting sqref="B13:G22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2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139</v>
      </c>
      <c r="I3" s="131">
        <f>IF(J3&lt;&gt;0,K3/J3,0)</f>
        <v>32.88721517302212</v>
      </c>
      <c r="J3" s="131">
        <f>SUBTOTAL(9,J5:J1048576)</f>
        <v>332910.2</v>
      </c>
      <c r="K3" s="132">
        <f>SUBTOTAL(9,K5:K1048576)</f>
        <v>10948489.380693829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80</v>
      </c>
      <c r="H4" s="312" t="s">
        <v>14</v>
      </c>
      <c r="I4" s="313" t="s">
        <v>156</v>
      </c>
      <c r="J4" s="313" t="s">
        <v>16</v>
      </c>
      <c r="K4" s="314" t="s">
        <v>18</v>
      </c>
    </row>
    <row r="5" spans="1:11" ht="14.4" customHeight="1" x14ac:dyDescent="0.3">
      <c r="A5" s="317" t="s">
        <v>324</v>
      </c>
      <c r="B5" s="318" t="s">
        <v>326</v>
      </c>
      <c r="C5" s="319" t="s">
        <v>332</v>
      </c>
      <c r="D5" s="320" t="s">
        <v>333</v>
      </c>
      <c r="E5" s="319" t="s">
        <v>449</v>
      </c>
      <c r="F5" s="320" t="s">
        <v>450</v>
      </c>
      <c r="G5" s="319" t="s">
        <v>461</v>
      </c>
      <c r="H5" s="319" t="s">
        <v>462</v>
      </c>
      <c r="I5" s="321">
        <v>2.39</v>
      </c>
      <c r="J5" s="321">
        <v>10</v>
      </c>
      <c r="K5" s="322">
        <v>23.900000000000002</v>
      </c>
    </row>
    <row r="6" spans="1:11" ht="14.4" customHeight="1" x14ac:dyDescent="0.3">
      <c r="A6" s="323" t="s">
        <v>324</v>
      </c>
      <c r="B6" s="324" t="s">
        <v>326</v>
      </c>
      <c r="C6" s="325" t="s">
        <v>332</v>
      </c>
      <c r="D6" s="326" t="s">
        <v>333</v>
      </c>
      <c r="E6" s="325" t="s">
        <v>449</v>
      </c>
      <c r="F6" s="326" t="s">
        <v>450</v>
      </c>
      <c r="G6" s="325" t="s">
        <v>463</v>
      </c>
      <c r="H6" s="325" t="s">
        <v>464</v>
      </c>
      <c r="I6" s="327">
        <v>8.58</v>
      </c>
      <c r="J6" s="327">
        <v>1</v>
      </c>
      <c r="K6" s="328">
        <v>8.58</v>
      </c>
    </row>
    <row r="7" spans="1:11" ht="14.4" customHeight="1" x14ac:dyDescent="0.3">
      <c r="A7" s="323" t="s">
        <v>324</v>
      </c>
      <c r="B7" s="324" t="s">
        <v>326</v>
      </c>
      <c r="C7" s="325" t="s">
        <v>332</v>
      </c>
      <c r="D7" s="326" t="s">
        <v>333</v>
      </c>
      <c r="E7" s="325" t="s">
        <v>449</v>
      </c>
      <c r="F7" s="326" t="s">
        <v>450</v>
      </c>
      <c r="G7" s="325" t="s">
        <v>465</v>
      </c>
      <c r="H7" s="325" t="s">
        <v>466</v>
      </c>
      <c r="I7" s="327">
        <v>27.2425</v>
      </c>
      <c r="J7" s="327">
        <v>340</v>
      </c>
      <c r="K7" s="328">
        <v>9265</v>
      </c>
    </row>
    <row r="8" spans="1:11" ht="14.4" customHeight="1" x14ac:dyDescent="0.3">
      <c r="A8" s="323" t="s">
        <v>324</v>
      </c>
      <c r="B8" s="324" t="s">
        <v>326</v>
      </c>
      <c r="C8" s="325" t="s">
        <v>332</v>
      </c>
      <c r="D8" s="326" t="s">
        <v>333</v>
      </c>
      <c r="E8" s="325" t="s">
        <v>449</v>
      </c>
      <c r="F8" s="326" t="s">
        <v>450</v>
      </c>
      <c r="G8" s="325" t="s">
        <v>467</v>
      </c>
      <c r="H8" s="325" t="s">
        <v>468</v>
      </c>
      <c r="I8" s="327">
        <v>26.498333333333331</v>
      </c>
      <c r="J8" s="327">
        <v>79</v>
      </c>
      <c r="K8" s="328">
        <v>2098.42</v>
      </c>
    </row>
    <row r="9" spans="1:11" ht="14.4" customHeight="1" x14ac:dyDescent="0.3">
      <c r="A9" s="323" t="s">
        <v>324</v>
      </c>
      <c r="B9" s="324" t="s">
        <v>326</v>
      </c>
      <c r="C9" s="325" t="s">
        <v>332</v>
      </c>
      <c r="D9" s="326" t="s">
        <v>333</v>
      </c>
      <c r="E9" s="325" t="s">
        <v>449</v>
      </c>
      <c r="F9" s="326" t="s">
        <v>450</v>
      </c>
      <c r="G9" s="325" t="s">
        <v>469</v>
      </c>
      <c r="H9" s="325" t="s">
        <v>470</v>
      </c>
      <c r="I9" s="327">
        <v>0.85</v>
      </c>
      <c r="J9" s="327">
        <v>10</v>
      </c>
      <c r="K9" s="328">
        <v>8.5</v>
      </c>
    </row>
    <row r="10" spans="1:11" ht="14.4" customHeight="1" x14ac:dyDescent="0.3">
      <c r="A10" s="323" t="s">
        <v>324</v>
      </c>
      <c r="B10" s="324" t="s">
        <v>326</v>
      </c>
      <c r="C10" s="325" t="s">
        <v>332</v>
      </c>
      <c r="D10" s="326" t="s">
        <v>333</v>
      </c>
      <c r="E10" s="325" t="s">
        <v>451</v>
      </c>
      <c r="F10" s="326" t="s">
        <v>452</v>
      </c>
      <c r="G10" s="325" t="s">
        <v>471</v>
      </c>
      <c r="H10" s="325" t="s">
        <v>472</v>
      </c>
      <c r="I10" s="327">
        <v>98.48</v>
      </c>
      <c r="J10" s="327">
        <v>12.5</v>
      </c>
      <c r="K10" s="328">
        <v>1231</v>
      </c>
    </row>
    <row r="11" spans="1:11" ht="14.4" customHeight="1" x14ac:dyDescent="0.3">
      <c r="A11" s="323" t="s">
        <v>324</v>
      </c>
      <c r="B11" s="324" t="s">
        <v>326</v>
      </c>
      <c r="C11" s="325" t="s">
        <v>332</v>
      </c>
      <c r="D11" s="326" t="s">
        <v>333</v>
      </c>
      <c r="E11" s="325" t="s">
        <v>451</v>
      </c>
      <c r="F11" s="326" t="s">
        <v>452</v>
      </c>
      <c r="G11" s="325" t="s">
        <v>473</v>
      </c>
      <c r="H11" s="325" t="s">
        <v>474</v>
      </c>
      <c r="I11" s="327">
        <v>0.91250000000000009</v>
      </c>
      <c r="J11" s="327">
        <v>400</v>
      </c>
      <c r="K11" s="328">
        <v>365</v>
      </c>
    </row>
    <row r="12" spans="1:11" ht="14.4" customHeight="1" x14ac:dyDescent="0.3">
      <c r="A12" s="323" t="s">
        <v>324</v>
      </c>
      <c r="B12" s="324" t="s">
        <v>326</v>
      </c>
      <c r="C12" s="325" t="s">
        <v>332</v>
      </c>
      <c r="D12" s="326" t="s">
        <v>333</v>
      </c>
      <c r="E12" s="325" t="s">
        <v>451</v>
      </c>
      <c r="F12" s="326" t="s">
        <v>452</v>
      </c>
      <c r="G12" s="325" t="s">
        <v>475</v>
      </c>
      <c r="H12" s="325" t="s">
        <v>476</v>
      </c>
      <c r="I12" s="327">
        <v>0.40875</v>
      </c>
      <c r="J12" s="327">
        <v>1500</v>
      </c>
      <c r="K12" s="328">
        <v>613</v>
      </c>
    </row>
    <row r="13" spans="1:11" ht="14.4" customHeight="1" x14ac:dyDescent="0.3">
      <c r="A13" s="323" t="s">
        <v>324</v>
      </c>
      <c r="B13" s="324" t="s">
        <v>326</v>
      </c>
      <c r="C13" s="325" t="s">
        <v>332</v>
      </c>
      <c r="D13" s="326" t="s">
        <v>333</v>
      </c>
      <c r="E13" s="325" t="s">
        <v>451</v>
      </c>
      <c r="F13" s="326" t="s">
        <v>452</v>
      </c>
      <c r="G13" s="325" t="s">
        <v>477</v>
      </c>
      <c r="H13" s="325" t="s">
        <v>478</v>
      </c>
      <c r="I13" s="327">
        <v>0.56999999999999995</v>
      </c>
      <c r="J13" s="327">
        <v>400</v>
      </c>
      <c r="K13" s="328">
        <v>229</v>
      </c>
    </row>
    <row r="14" spans="1:11" ht="14.4" customHeight="1" x14ac:dyDescent="0.3">
      <c r="A14" s="323" t="s">
        <v>324</v>
      </c>
      <c r="B14" s="324" t="s">
        <v>326</v>
      </c>
      <c r="C14" s="325" t="s">
        <v>332</v>
      </c>
      <c r="D14" s="326" t="s">
        <v>333</v>
      </c>
      <c r="E14" s="325" t="s">
        <v>451</v>
      </c>
      <c r="F14" s="326" t="s">
        <v>452</v>
      </c>
      <c r="G14" s="325" t="s">
        <v>479</v>
      </c>
      <c r="H14" s="325" t="s">
        <v>480</v>
      </c>
      <c r="I14" s="327">
        <v>1.81</v>
      </c>
      <c r="J14" s="327">
        <v>60</v>
      </c>
      <c r="K14" s="328">
        <v>108.6</v>
      </c>
    </row>
    <row r="15" spans="1:11" ht="14.4" customHeight="1" x14ac:dyDescent="0.3">
      <c r="A15" s="323" t="s">
        <v>324</v>
      </c>
      <c r="B15" s="324" t="s">
        <v>326</v>
      </c>
      <c r="C15" s="325" t="s">
        <v>332</v>
      </c>
      <c r="D15" s="326" t="s">
        <v>333</v>
      </c>
      <c r="E15" s="325" t="s">
        <v>451</v>
      </c>
      <c r="F15" s="326" t="s">
        <v>452</v>
      </c>
      <c r="G15" s="325" t="s">
        <v>481</v>
      </c>
      <c r="H15" s="325" t="s">
        <v>482</v>
      </c>
      <c r="I15" s="327">
        <v>0.59666666666666657</v>
      </c>
      <c r="J15" s="327">
        <v>12000</v>
      </c>
      <c r="K15" s="328">
        <v>7153.2999999999993</v>
      </c>
    </row>
    <row r="16" spans="1:11" ht="14.4" customHeight="1" x14ac:dyDescent="0.3">
      <c r="A16" s="323" t="s">
        <v>324</v>
      </c>
      <c r="B16" s="324" t="s">
        <v>326</v>
      </c>
      <c r="C16" s="325" t="s">
        <v>332</v>
      </c>
      <c r="D16" s="326" t="s">
        <v>333</v>
      </c>
      <c r="E16" s="325" t="s">
        <v>451</v>
      </c>
      <c r="F16" s="326" t="s">
        <v>452</v>
      </c>
      <c r="G16" s="325" t="s">
        <v>483</v>
      </c>
      <c r="H16" s="325" t="s">
        <v>484</v>
      </c>
      <c r="I16" s="327">
        <v>1.00125</v>
      </c>
      <c r="J16" s="327">
        <v>23000</v>
      </c>
      <c r="K16" s="328">
        <v>22941.4</v>
      </c>
    </row>
    <row r="17" spans="1:11" ht="14.4" customHeight="1" x14ac:dyDescent="0.3">
      <c r="A17" s="323" t="s">
        <v>324</v>
      </c>
      <c r="B17" s="324" t="s">
        <v>326</v>
      </c>
      <c r="C17" s="325" t="s">
        <v>332</v>
      </c>
      <c r="D17" s="326" t="s">
        <v>333</v>
      </c>
      <c r="E17" s="325" t="s">
        <v>451</v>
      </c>
      <c r="F17" s="326" t="s">
        <v>452</v>
      </c>
      <c r="G17" s="325" t="s">
        <v>485</v>
      </c>
      <c r="H17" s="325" t="s">
        <v>486</v>
      </c>
      <c r="I17" s="327">
        <v>1.9272727272727272</v>
      </c>
      <c r="J17" s="327">
        <v>10620</v>
      </c>
      <c r="K17" s="328">
        <v>20400.800000000003</v>
      </c>
    </row>
    <row r="18" spans="1:11" ht="14.4" customHeight="1" x14ac:dyDescent="0.3">
      <c r="A18" s="323" t="s">
        <v>324</v>
      </c>
      <c r="B18" s="324" t="s">
        <v>326</v>
      </c>
      <c r="C18" s="325" t="s">
        <v>332</v>
      </c>
      <c r="D18" s="326" t="s">
        <v>333</v>
      </c>
      <c r="E18" s="325" t="s">
        <v>451</v>
      </c>
      <c r="F18" s="326" t="s">
        <v>452</v>
      </c>
      <c r="G18" s="325" t="s">
        <v>487</v>
      </c>
      <c r="H18" s="325" t="s">
        <v>488</v>
      </c>
      <c r="I18" s="327">
        <v>14.995000000000001</v>
      </c>
      <c r="J18" s="327">
        <v>21</v>
      </c>
      <c r="K18" s="328">
        <v>314.89</v>
      </c>
    </row>
    <row r="19" spans="1:11" ht="14.4" customHeight="1" x14ac:dyDescent="0.3">
      <c r="A19" s="323" t="s">
        <v>324</v>
      </c>
      <c r="B19" s="324" t="s">
        <v>326</v>
      </c>
      <c r="C19" s="325" t="s">
        <v>332</v>
      </c>
      <c r="D19" s="326" t="s">
        <v>333</v>
      </c>
      <c r="E19" s="325" t="s">
        <v>451</v>
      </c>
      <c r="F19" s="326" t="s">
        <v>452</v>
      </c>
      <c r="G19" s="325" t="s">
        <v>489</v>
      </c>
      <c r="H19" s="325" t="s">
        <v>490</v>
      </c>
      <c r="I19" s="327">
        <v>12.105</v>
      </c>
      <c r="J19" s="327">
        <v>22</v>
      </c>
      <c r="K19" s="328">
        <v>266.22000000000003</v>
      </c>
    </row>
    <row r="20" spans="1:11" ht="14.4" customHeight="1" x14ac:dyDescent="0.3">
      <c r="A20" s="323" t="s">
        <v>324</v>
      </c>
      <c r="B20" s="324" t="s">
        <v>326</v>
      </c>
      <c r="C20" s="325" t="s">
        <v>332</v>
      </c>
      <c r="D20" s="326" t="s">
        <v>333</v>
      </c>
      <c r="E20" s="325" t="s">
        <v>451</v>
      </c>
      <c r="F20" s="326" t="s">
        <v>452</v>
      </c>
      <c r="G20" s="325" t="s">
        <v>491</v>
      </c>
      <c r="H20" s="325" t="s">
        <v>492</v>
      </c>
      <c r="I20" s="327">
        <v>1.8359999999999999</v>
      </c>
      <c r="J20" s="327">
        <v>2900</v>
      </c>
      <c r="K20" s="328">
        <v>5248.5</v>
      </c>
    </row>
    <row r="21" spans="1:11" ht="14.4" customHeight="1" x14ac:dyDescent="0.3">
      <c r="A21" s="323" t="s">
        <v>324</v>
      </c>
      <c r="B21" s="324" t="s">
        <v>326</v>
      </c>
      <c r="C21" s="325" t="s">
        <v>332</v>
      </c>
      <c r="D21" s="326" t="s">
        <v>333</v>
      </c>
      <c r="E21" s="325" t="s">
        <v>451</v>
      </c>
      <c r="F21" s="326" t="s">
        <v>452</v>
      </c>
      <c r="G21" s="325" t="s">
        <v>493</v>
      </c>
      <c r="H21" s="325" t="s">
        <v>494</v>
      </c>
      <c r="I21" s="327">
        <v>1.21</v>
      </c>
      <c r="J21" s="327">
        <v>4000</v>
      </c>
      <c r="K21" s="328">
        <v>4840</v>
      </c>
    </row>
    <row r="22" spans="1:11" ht="14.4" customHeight="1" x14ac:dyDescent="0.3">
      <c r="A22" s="323" t="s">
        <v>324</v>
      </c>
      <c r="B22" s="324" t="s">
        <v>326</v>
      </c>
      <c r="C22" s="325" t="s">
        <v>332</v>
      </c>
      <c r="D22" s="326" t="s">
        <v>333</v>
      </c>
      <c r="E22" s="325" t="s">
        <v>451</v>
      </c>
      <c r="F22" s="326" t="s">
        <v>452</v>
      </c>
      <c r="G22" s="325" t="s">
        <v>495</v>
      </c>
      <c r="H22" s="325" t="s">
        <v>496</v>
      </c>
      <c r="I22" s="327">
        <v>1.74</v>
      </c>
      <c r="J22" s="327">
        <v>1000</v>
      </c>
      <c r="K22" s="328">
        <v>1737</v>
      </c>
    </row>
    <row r="23" spans="1:11" ht="14.4" customHeight="1" x14ac:dyDescent="0.3">
      <c r="A23" s="323" t="s">
        <v>324</v>
      </c>
      <c r="B23" s="324" t="s">
        <v>326</v>
      </c>
      <c r="C23" s="325" t="s">
        <v>332</v>
      </c>
      <c r="D23" s="326" t="s">
        <v>333</v>
      </c>
      <c r="E23" s="325" t="s">
        <v>451</v>
      </c>
      <c r="F23" s="326" t="s">
        <v>452</v>
      </c>
      <c r="G23" s="325" t="s">
        <v>497</v>
      </c>
      <c r="H23" s="325" t="s">
        <v>498</v>
      </c>
      <c r="I23" s="327">
        <v>8.84</v>
      </c>
      <c r="J23" s="327">
        <v>200</v>
      </c>
      <c r="K23" s="328">
        <v>1767</v>
      </c>
    </row>
    <row r="24" spans="1:11" ht="14.4" customHeight="1" x14ac:dyDescent="0.3">
      <c r="A24" s="323" t="s">
        <v>324</v>
      </c>
      <c r="B24" s="324" t="s">
        <v>326</v>
      </c>
      <c r="C24" s="325" t="s">
        <v>332</v>
      </c>
      <c r="D24" s="326" t="s">
        <v>333</v>
      </c>
      <c r="E24" s="325" t="s">
        <v>451</v>
      </c>
      <c r="F24" s="326" t="s">
        <v>452</v>
      </c>
      <c r="G24" s="325" t="s">
        <v>499</v>
      </c>
      <c r="H24" s="325" t="s">
        <v>500</v>
      </c>
      <c r="I24" s="327">
        <v>0.61</v>
      </c>
      <c r="J24" s="327">
        <v>5000</v>
      </c>
      <c r="K24" s="328">
        <v>3036.2000000000003</v>
      </c>
    </row>
    <row r="25" spans="1:11" ht="14.4" customHeight="1" x14ac:dyDescent="0.3">
      <c r="A25" s="323" t="s">
        <v>324</v>
      </c>
      <c r="B25" s="324" t="s">
        <v>326</v>
      </c>
      <c r="C25" s="325" t="s">
        <v>332</v>
      </c>
      <c r="D25" s="326" t="s">
        <v>333</v>
      </c>
      <c r="E25" s="325" t="s">
        <v>451</v>
      </c>
      <c r="F25" s="326" t="s">
        <v>452</v>
      </c>
      <c r="G25" s="325" t="s">
        <v>501</v>
      </c>
      <c r="H25" s="325" t="s">
        <v>502</v>
      </c>
      <c r="I25" s="327">
        <v>225.07499999999999</v>
      </c>
      <c r="J25" s="327">
        <v>30</v>
      </c>
      <c r="K25" s="328">
        <v>6752</v>
      </c>
    </row>
    <row r="26" spans="1:11" ht="14.4" customHeight="1" x14ac:dyDescent="0.3">
      <c r="A26" s="323" t="s">
        <v>324</v>
      </c>
      <c r="B26" s="324" t="s">
        <v>326</v>
      </c>
      <c r="C26" s="325" t="s">
        <v>332</v>
      </c>
      <c r="D26" s="326" t="s">
        <v>333</v>
      </c>
      <c r="E26" s="325" t="s">
        <v>451</v>
      </c>
      <c r="F26" s="326" t="s">
        <v>452</v>
      </c>
      <c r="G26" s="325" t="s">
        <v>503</v>
      </c>
      <c r="H26" s="325" t="s">
        <v>504</v>
      </c>
      <c r="I26" s="327">
        <v>54.45</v>
      </c>
      <c r="J26" s="327">
        <v>10</v>
      </c>
      <c r="K26" s="328">
        <v>544.5</v>
      </c>
    </row>
    <row r="27" spans="1:11" ht="14.4" customHeight="1" x14ac:dyDescent="0.3">
      <c r="A27" s="323" t="s">
        <v>324</v>
      </c>
      <c r="B27" s="324" t="s">
        <v>326</v>
      </c>
      <c r="C27" s="325" t="s">
        <v>332</v>
      </c>
      <c r="D27" s="326" t="s">
        <v>333</v>
      </c>
      <c r="E27" s="325" t="s">
        <v>451</v>
      </c>
      <c r="F27" s="326" t="s">
        <v>452</v>
      </c>
      <c r="G27" s="325" t="s">
        <v>505</v>
      </c>
      <c r="H27" s="325" t="s">
        <v>506</v>
      </c>
      <c r="I27" s="327">
        <v>10062.36</v>
      </c>
      <c r="J27" s="327">
        <v>1</v>
      </c>
      <c r="K27" s="328">
        <v>10062.36</v>
      </c>
    </row>
    <row r="28" spans="1:11" ht="14.4" customHeight="1" x14ac:dyDescent="0.3">
      <c r="A28" s="323" t="s">
        <v>324</v>
      </c>
      <c r="B28" s="324" t="s">
        <v>326</v>
      </c>
      <c r="C28" s="325" t="s">
        <v>332</v>
      </c>
      <c r="D28" s="326" t="s">
        <v>333</v>
      </c>
      <c r="E28" s="325" t="s">
        <v>453</v>
      </c>
      <c r="F28" s="326" t="s">
        <v>454</v>
      </c>
      <c r="G28" s="325" t="s">
        <v>507</v>
      </c>
      <c r="H28" s="325" t="s">
        <v>508</v>
      </c>
      <c r="I28" s="327">
        <v>101.41</v>
      </c>
      <c r="J28" s="327">
        <v>2</v>
      </c>
      <c r="K28" s="328">
        <v>202.82</v>
      </c>
    </row>
    <row r="29" spans="1:11" ht="14.4" customHeight="1" x14ac:dyDescent="0.3">
      <c r="A29" s="323" t="s">
        <v>324</v>
      </c>
      <c r="B29" s="324" t="s">
        <v>326</v>
      </c>
      <c r="C29" s="325" t="s">
        <v>332</v>
      </c>
      <c r="D29" s="326" t="s">
        <v>333</v>
      </c>
      <c r="E29" s="325" t="s">
        <v>453</v>
      </c>
      <c r="F29" s="326" t="s">
        <v>454</v>
      </c>
      <c r="G29" s="325" t="s">
        <v>509</v>
      </c>
      <c r="H29" s="325" t="s">
        <v>510</v>
      </c>
      <c r="I29" s="327">
        <v>0.43</v>
      </c>
      <c r="J29" s="327">
        <v>200</v>
      </c>
      <c r="K29" s="328">
        <v>86</v>
      </c>
    </row>
    <row r="30" spans="1:11" ht="14.4" customHeight="1" x14ac:dyDescent="0.3">
      <c r="A30" s="323" t="s">
        <v>324</v>
      </c>
      <c r="B30" s="324" t="s">
        <v>326</v>
      </c>
      <c r="C30" s="325" t="s">
        <v>332</v>
      </c>
      <c r="D30" s="326" t="s">
        <v>333</v>
      </c>
      <c r="E30" s="325" t="s">
        <v>453</v>
      </c>
      <c r="F30" s="326" t="s">
        <v>454</v>
      </c>
      <c r="G30" s="325" t="s">
        <v>511</v>
      </c>
      <c r="H30" s="325" t="s">
        <v>512</v>
      </c>
      <c r="I30" s="327">
        <v>1.4049999999999998</v>
      </c>
      <c r="J30" s="327">
        <v>500</v>
      </c>
      <c r="K30" s="328">
        <v>702</v>
      </c>
    </row>
    <row r="31" spans="1:11" ht="14.4" customHeight="1" x14ac:dyDescent="0.3">
      <c r="A31" s="323" t="s">
        <v>324</v>
      </c>
      <c r="B31" s="324" t="s">
        <v>326</v>
      </c>
      <c r="C31" s="325" t="s">
        <v>332</v>
      </c>
      <c r="D31" s="326" t="s">
        <v>333</v>
      </c>
      <c r="E31" s="325" t="s">
        <v>453</v>
      </c>
      <c r="F31" s="326" t="s">
        <v>454</v>
      </c>
      <c r="G31" s="325" t="s">
        <v>513</v>
      </c>
      <c r="H31" s="325" t="s">
        <v>514</v>
      </c>
      <c r="I31" s="327">
        <v>0.251</v>
      </c>
      <c r="J31" s="327">
        <v>16500</v>
      </c>
      <c r="K31" s="328">
        <v>4131.9000000000005</v>
      </c>
    </row>
    <row r="32" spans="1:11" ht="14.4" customHeight="1" x14ac:dyDescent="0.3">
      <c r="A32" s="323" t="s">
        <v>324</v>
      </c>
      <c r="B32" s="324" t="s">
        <v>326</v>
      </c>
      <c r="C32" s="325" t="s">
        <v>332</v>
      </c>
      <c r="D32" s="326" t="s">
        <v>333</v>
      </c>
      <c r="E32" s="325" t="s">
        <v>453</v>
      </c>
      <c r="F32" s="326" t="s">
        <v>454</v>
      </c>
      <c r="G32" s="325" t="s">
        <v>515</v>
      </c>
      <c r="H32" s="325" t="s">
        <v>516</v>
      </c>
      <c r="I32" s="327">
        <v>0.11874999999999999</v>
      </c>
      <c r="J32" s="327">
        <v>51000</v>
      </c>
      <c r="K32" s="328">
        <v>6060</v>
      </c>
    </row>
    <row r="33" spans="1:11" ht="14.4" customHeight="1" x14ac:dyDescent="0.3">
      <c r="A33" s="323" t="s">
        <v>324</v>
      </c>
      <c r="B33" s="324" t="s">
        <v>326</v>
      </c>
      <c r="C33" s="325" t="s">
        <v>332</v>
      </c>
      <c r="D33" s="326" t="s">
        <v>333</v>
      </c>
      <c r="E33" s="325" t="s">
        <v>453</v>
      </c>
      <c r="F33" s="326" t="s">
        <v>454</v>
      </c>
      <c r="G33" s="325" t="s">
        <v>517</v>
      </c>
      <c r="H33" s="325" t="s">
        <v>518</v>
      </c>
      <c r="I33" s="327">
        <v>3.75</v>
      </c>
      <c r="J33" s="327">
        <v>10000</v>
      </c>
      <c r="K33" s="328">
        <v>37510</v>
      </c>
    </row>
    <row r="34" spans="1:11" ht="14.4" customHeight="1" x14ac:dyDescent="0.3">
      <c r="A34" s="323" t="s">
        <v>324</v>
      </c>
      <c r="B34" s="324" t="s">
        <v>326</v>
      </c>
      <c r="C34" s="325" t="s">
        <v>332</v>
      </c>
      <c r="D34" s="326" t="s">
        <v>333</v>
      </c>
      <c r="E34" s="325" t="s">
        <v>453</v>
      </c>
      <c r="F34" s="326" t="s">
        <v>454</v>
      </c>
      <c r="G34" s="325" t="s">
        <v>519</v>
      </c>
      <c r="H34" s="325" t="s">
        <v>520</v>
      </c>
      <c r="I34" s="327">
        <v>95.03</v>
      </c>
      <c r="J34" s="327">
        <v>1</v>
      </c>
      <c r="K34" s="328">
        <v>95.03</v>
      </c>
    </row>
    <row r="35" spans="1:11" ht="14.4" customHeight="1" x14ac:dyDescent="0.3">
      <c r="A35" s="323" t="s">
        <v>324</v>
      </c>
      <c r="B35" s="324" t="s">
        <v>326</v>
      </c>
      <c r="C35" s="325" t="s">
        <v>332</v>
      </c>
      <c r="D35" s="326" t="s">
        <v>333</v>
      </c>
      <c r="E35" s="325" t="s">
        <v>453</v>
      </c>
      <c r="F35" s="326" t="s">
        <v>454</v>
      </c>
      <c r="G35" s="325" t="s">
        <v>521</v>
      </c>
      <c r="H35" s="325" t="s">
        <v>522</v>
      </c>
      <c r="I35" s="327">
        <v>182.71</v>
      </c>
      <c r="J35" s="327">
        <v>2</v>
      </c>
      <c r="K35" s="328">
        <v>365.42</v>
      </c>
    </row>
    <row r="36" spans="1:11" ht="14.4" customHeight="1" x14ac:dyDescent="0.3">
      <c r="A36" s="323" t="s">
        <v>324</v>
      </c>
      <c r="B36" s="324" t="s">
        <v>326</v>
      </c>
      <c r="C36" s="325" t="s">
        <v>332</v>
      </c>
      <c r="D36" s="326" t="s">
        <v>333</v>
      </c>
      <c r="E36" s="325" t="s">
        <v>453</v>
      </c>
      <c r="F36" s="326" t="s">
        <v>454</v>
      </c>
      <c r="G36" s="325" t="s">
        <v>523</v>
      </c>
      <c r="H36" s="325" t="s">
        <v>524</v>
      </c>
      <c r="I36" s="327">
        <v>1.48</v>
      </c>
      <c r="J36" s="327">
        <v>1000</v>
      </c>
      <c r="K36" s="328">
        <v>1483.46</v>
      </c>
    </row>
    <row r="37" spans="1:11" ht="14.4" customHeight="1" x14ac:dyDescent="0.3">
      <c r="A37" s="323" t="s">
        <v>324</v>
      </c>
      <c r="B37" s="324" t="s">
        <v>326</v>
      </c>
      <c r="C37" s="325" t="s">
        <v>332</v>
      </c>
      <c r="D37" s="326" t="s">
        <v>333</v>
      </c>
      <c r="E37" s="325" t="s">
        <v>453</v>
      </c>
      <c r="F37" s="326" t="s">
        <v>454</v>
      </c>
      <c r="G37" s="325" t="s">
        <v>525</v>
      </c>
      <c r="H37" s="325" t="s">
        <v>526</v>
      </c>
      <c r="I37" s="327">
        <v>3.21</v>
      </c>
      <c r="J37" s="327">
        <v>960</v>
      </c>
      <c r="K37" s="328">
        <v>3085.5</v>
      </c>
    </row>
    <row r="38" spans="1:11" ht="14.4" customHeight="1" x14ac:dyDescent="0.3">
      <c r="A38" s="323" t="s">
        <v>324</v>
      </c>
      <c r="B38" s="324" t="s">
        <v>326</v>
      </c>
      <c r="C38" s="325" t="s">
        <v>332</v>
      </c>
      <c r="D38" s="326" t="s">
        <v>333</v>
      </c>
      <c r="E38" s="325" t="s">
        <v>453</v>
      </c>
      <c r="F38" s="326" t="s">
        <v>454</v>
      </c>
      <c r="G38" s="325" t="s">
        <v>527</v>
      </c>
      <c r="H38" s="325" t="s">
        <v>528</v>
      </c>
      <c r="I38" s="327">
        <v>1.23</v>
      </c>
      <c r="J38" s="327">
        <v>1000</v>
      </c>
      <c r="K38" s="328">
        <v>1231.05</v>
      </c>
    </row>
    <row r="39" spans="1:11" ht="14.4" customHeight="1" x14ac:dyDescent="0.3">
      <c r="A39" s="323" t="s">
        <v>324</v>
      </c>
      <c r="B39" s="324" t="s">
        <v>326</v>
      </c>
      <c r="C39" s="325" t="s">
        <v>332</v>
      </c>
      <c r="D39" s="326" t="s">
        <v>333</v>
      </c>
      <c r="E39" s="325" t="s">
        <v>453</v>
      </c>
      <c r="F39" s="326" t="s">
        <v>454</v>
      </c>
      <c r="G39" s="325" t="s">
        <v>529</v>
      </c>
      <c r="H39" s="325" t="s">
        <v>530</v>
      </c>
      <c r="I39" s="327">
        <v>2.76</v>
      </c>
      <c r="J39" s="327">
        <v>768</v>
      </c>
      <c r="K39" s="328">
        <v>2118</v>
      </c>
    </row>
    <row r="40" spans="1:11" ht="14.4" customHeight="1" x14ac:dyDescent="0.3">
      <c r="A40" s="323" t="s">
        <v>324</v>
      </c>
      <c r="B40" s="324" t="s">
        <v>326</v>
      </c>
      <c r="C40" s="325" t="s">
        <v>332</v>
      </c>
      <c r="D40" s="326" t="s">
        <v>333</v>
      </c>
      <c r="E40" s="325" t="s">
        <v>455</v>
      </c>
      <c r="F40" s="326" t="s">
        <v>456</v>
      </c>
      <c r="G40" s="325" t="s">
        <v>531</v>
      </c>
      <c r="H40" s="325" t="s">
        <v>532</v>
      </c>
      <c r="I40" s="327">
        <v>0.30249999999999999</v>
      </c>
      <c r="J40" s="327">
        <v>900</v>
      </c>
      <c r="K40" s="328">
        <v>271</v>
      </c>
    </row>
    <row r="41" spans="1:11" ht="14.4" customHeight="1" x14ac:dyDescent="0.3">
      <c r="A41" s="323" t="s">
        <v>324</v>
      </c>
      <c r="B41" s="324" t="s">
        <v>326</v>
      </c>
      <c r="C41" s="325" t="s">
        <v>332</v>
      </c>
      <c r="D41" s="326" t="s">
        <v>333</v>
      </c>
      <c r="E41" s="325" t="s">
        <v>455</v>
      </c>
      <c r="F41" s="326" t="s">
        <v>456</v>
      </c>
      <c r="G41" s="325" t="s">
        <v>533</v>
      </c>
      <c r="H41" s="325" t="s">
        <v>534</v>
      </c>
      <c r="I41" s="327">
        <v>0.65333333333333332</v>
      </c>
      <c r="J41" s="327">
        <v>300</v>
      </c>
      <c r="K41" s="328">
        <v>196</v>
      </c>
    </row>
    <row r="42" spans="1:11" ht="14.4" customHeight="1" x14ac:dyDescent="0.3">
      <c r="A42" s="323" t="s">
        <v>324</v>
      </c>
      <c r="B42" s="324" t="s">
        <v>326</v>
      </c>
      <c r="C42" s="325" t="s">
        <v>332</v>
      </c>
      <c r="D42" s="326" t="s">
        <v>333</v>
      </c>
      <c r="E42" s="325" t="s">
        <v>455</v>
      </c>
      <c r="F42" s="326" t="s">
        <v>456</v>
      </c>
      <c r="G42" s="325" t="s">
        <v>535</v>
      </c>
      <c r="H42" s="325" t="s">
        <v>536</v>
      </c>
      <c r="I42" s="327">
        <v>0.30399999999999999</v>
      </c>
      <c r="J42" s="327">
        <v>600</v>
      </c>
      <c r="K42" s="328">
        <v>182</v>
      </c>
    </row>
    <row r="43" spans="1:11" ht="14.4" customHeight="1" x14ac:dyDescent="0.3">
      <c r="A43" s="323" t="s">
        <v>324</v>
      </c>
      <c r="B43" s="324" t="s">
        <v>326</v>
      </c>
      <c r="C43" s="325" t="s">
        <v>332</v>
      </c>
      <c r="D43" s="326" t="s">
        <v>333</v>
      </c>
      <c r="E43" s="325" t="s">
        <v>457</v>
      </c>
      <c r="F43" s="326" t="s">
        <v>458</v>
      </c>
      <c r="G43" s="325" t="s">
        <v>537</v>
      </c>
      <c r="H43" s="325" t="s">
        <v>538</v>
      </c>
      <c r="I43" s="327">
        <v>0.82199999999999984</v>
      </c>
      <c r="J43" s="327">
        <v>4800</v>
      </c>
      <c r="K43" s="328">
        <v>3939</v>
      </c>
    </row>
    <row r="44" spans="1:11" ht="14.4" customHeight="1" x14ac:dyDescent="0.3">
      <c r="A44" s="323" t="s">
        <v>324</v>
      </c>
      <c r="B44" s="324" t="s">
        <v>326</v>
      </c>
      <c r="C44" s="325" t="s">
        <v>332</v>
      </c>
      <c r="D44" s="326" t="s">
        <v>333</v>
      </c>
      <c r="E44" s="325" t="s">
        <v>457</v>
      </c>
      <c r="F44" s="326" t="s">
        <v>458</v>
      </c>
      <c r="G44" s="325" t="s">
        <v>539</v>
      </c>
      <c r="H44" s="325" t="s">
        <v>540</v>
      </c>
      <c r="I44" s="327">
        <v>0.6333333333333333</v>
      </c>
      <c r="J44" s="327">
        <v>3000</v>
      </c>
      <c r="K44" s="328">
        <v>1900</v>
      </c>
    </row>
    <row r="45" spans="1:11" ht="14.4" customHeight="1" x14ac:dyDescent="0.3">
      <c r="A45" s="323" t="s">
        <v>324</v>
      </c>
      <c r="B45" s="324" t="s">
        <v>326</v>
      </c>
      <c r="C45" s="325" t="s">
        <v>332</v>
      </c>
      <c r="D45" s="326" t="s">
        <v>333</v>
      </c>
      <c r="E45" s="325" t="s">
        <v>457</v>
      </c>
      <c r="F45" s="326" t="s">
        <v>458</v>
      </c>
      <c r="G45" s="325" t="s">
        <v>541</v>
      </c>
      <c r="H45" s="325" t="s">
        <v>542</v>
      </c>
      <c r="I45" s="327">
        <v>0.65666666666666673</v>
      </c>
      <c r="J45" s="327">
        <v>4500</v>
      </c>
      <c r="K45" s="328">
        <v>2955</v>
      </c>
    </row>
    <row r="46" spans="1:11" ht="14.4" customHeight="1" x14ac:dyDescent="0.3">
      <c r="A46" s="323" t="s">
        <v>324</v>
      </c>
      <c r="B46" s="324" t="s">
        <v>326</v>
      </c>
      <c r="C46" s="325" t="s">
        <v>332</v>
      </c>
      <c r="D46" s="326" t="s">
        <v>333</v>
      </c>
      <c r="E46" s="325" t="s">
        <v>457</v>
      </c>
      <c r="F46" s="326" t="s">
        <v>458</v>
      </c>
      <c r="G46" s="325" t="s">
        <v>543</v>
      </c>
      <c r="H46" s="325" t="s">
        <v>544</v>
      </c>
      <c r="I46" s="327">
        <v>0.64333333333333342</v>
      </c>
      <c r="J46" s="327">
        <v>600</v>
      </c>
      <c r="K46" s="328">
        <v>386</v>
      </c>
    </row>
    <row r="47" spans="1:11" ht="14.4" customHeight="1" x14ac:dyDescent="0.3">
      <c r="A47" s="323" t="s">
        <v>324</v>
      </c>
      <c r="B47" s="324" t="s">
        <v>326</v>
      </c>
      <c r="C47" s="325" t="s">
        <v>332</v>
      </c>
      <c r="D47" s="326" t="s">
        <v>333</v>
      </c>
      <c r="E47" s="325" t="s">
        <v>457</v>
      </c>
      <c r="F47" s="326" t="s">
        <v>458</v>
      </c>
      <c r="G47" s="325" t="s">
        <v>545</v>
      </c>
      <c r="H47" s="325" t="s">
        <v>546</v>
      </c>
      <c r="I47" s="327">
        <v>0.82333333333333325</v>
      </c>
      <c r="J47" s="327">
        <v>700</v>
      </c>
      <c r="K47" s="328">
        <v>575</v>
      </c>
    </row>
    <row r="48" spans="1:11" ht="14.4" customHeight="1" x14ac:dyDescent="0.3">
      <c r="A48" s="323" t="s">
        <v>324</v>
      </c>
      <c r="B48" s="324" t="s">
        <v>326</v>
      </c>
      <c r="C48" s="325" t="s">
        <v>332</v>
      </c>
      <c r="D48" s="326" t="s">
        <v>333</v>
      </c>
      <c r="E48" s="325" t="s">
        <v>457</v>
      </c>
      <c r="F48" s="326" t="s">
        <v>458</v>
      </c>
      <c r="G48" s="325" t="s">
        <v>547</v>
      </c>
      <c r="H48" s="325" t="s">
        <v>548</v>
      </c>
      <c r="I48" s="327">
        <v>0.82200000000000006</v>
      </c>
      <c r="J48" s="327">
        <v>5500</v>
      </c>
      <c r="K48" s="328">
        <v>4525</v>
      </c>
    </row>
    <row r="49" spans="1:11" ht="14.4" customHeight="1" x14ac:dyDescent="0.3">
      <c r="A49" s="323" t="s">
        <v>324</v>
      </c>
      <c r="B49" s="324" t="s">
        <v>326</v>
      </c>
      <c r="C49" s="325" t="s">
        <v>332</v>
      </c>
      <c r="D49" s="326" t="s">
        <v>333</v>
      </c>
      <c r="E49" s="325" t="s">
        <v>459</v>
      </c>
      <c r="F49" s="326" t="s">
        <v>460</v>
      </c>
      <c r="G49" s="325" t="s">
        <v>549</v>
      </c>
      <c r="H49" s="325" t="s">
        <v>550</v>
      </c>
      <c r="I49" s="327">
        <v>139.437984299411</v>
      </c>
      <c r="J49" s="327">
        <v>0</v>
      </c>
      <c r="K49" s="328">
        <v>0</v>
      </c>
    </row>
    <row r="50" spans="1:11" ht="14.4" customHeight="1" x14ac:dyDescent="0.3">
      <c r="A50" s="323" t="s">
        <v>324</v>
      </c>
      <c r="B50" s="324" t="s">
        <v>326</v>
      </c>
      <c r="C50" s="325" t="s">
        <v>332</v>
      </c>
      <c r="D50" s="326" t="s">
        <v>333</v>
      </c>
      <c r="E50" s="325" t="s">
        <v>459</v>
      </c>
      <c r="F50" s="326" t="s">
        <v>460</v>
      </c>
      <c r="G50" s="325" t="s">
        <v>551</v>
      </c>
      <c r="H50" s="325" t="s">
        <v>552</v>
      </c>
      <c r="I50" s="327">
        <v>139.43846829942601</v>
      </c>
      <c r="J50" s="327">
        <v>0</v>
      </c>
      <c r="K50" s="328">
        <v>0</v>
      </c>
    </row>
    <row r="51" spans="1:11" ht="14.4" customHeight="1" x14ac:dyDescent="0.3">
      <c r="A51" s="323" t="s">
        <v>324</v>
      </c>
      <c r="B51" s="324" t="s">
        <v>326</v>
      </c>
      <c r="C51" s="325" t="s">
        <v>332</v>
      </c>
      <c r="D51" s="326" t="s">
        <v>333</v>
      </c>
      <c r="E51" s="325" t="s">
        <v>459</v>
      </c>
      <c r="F51" s="326" t="s">
        <v>460</v>
      </c>
      <c r="G51" s="325" t="s">
        <v>553</v>
      </c>
      <c r="H51" s="325" t="s">
        <v>554</v>
      </c>
      <c r="I51" s="327">
        <v>11.652324383068862</v>
      </c>
      <c r="J51" s="327">
        <v>270</v>
      </c>
      <c r="K51" s="328">
        <v>3146.1278329574629</v>
      </c>
    </row>
    <row r="52" spans="1:11" ht="14.4" customHeight="1" x14ac:dyDescent="0.3">
      <c r="A52" s="323" t="s">
        <v>324</v>
      </c>
      <c r="B52" s="324" t="s">
        <v>326</v>
      </c>
      <c r="C52" s="325" t="s">
        <v>332</v>
      </c>
      <c r="D52" s="326" t="s">
        <v>333</v>
      </c>
      <c r="E52" s="325" t="s">
        <v>459</v>
      </c>
      <c r="F52" s="326" t="s">
        <v>460</v>
      </c>
      <c r="G52" s="325" t="s">
        <v>555</v>
      </c>
      <c r="H52" s="325" t="s">
        <v>556</v>
      </c>
      <c r="I52" s="327">
        <v>57.777782454736752</v>
      </c>
      <c r="J52" s="327">
        <v>282</v>
      </c>
      <c r="K52" s="328">
        <v>16511.501502036728</v>
      </c>
    </row>
    <row r="53" spans="1:11" ht="14.4" customHeight="1" x14ac:dyDescent="0.3">
      <c r="A53" s="323" t="s">
        <v>324</v>
      </c>
      <c r="B53" s="324" t="s">
        <v>326</v>
      </c>
      <c r="C53" s="325" t="s">
        <v>332</v>
      </c>
      <c r="D53" s="326" t="s">
        <v>333</v>
      </c>
      <c r="E53" s="325" t="s">
        <v>459</v>
      </c>
      <c r="F53" s="326" t="s">
        <v>460</v>
      </c>
      <c r="G53" s="325" t="s">
        <v>557</v>
      </c>
      <c r="H53" s="325" t="s">
        <v>558</v>
      </c>
      <c r="I53" s="327">
        <v>95.590000000000018</v>
      </c>
      <c r="J53" s="327">
        <v>12</v>
      </c>
      <c r="K53" s="328">
        <v>1147.08</v>
      </c>
    </row>
    <row r="54" spans="1:11" ht="14.4" customHeight="1" x14ac:dyDescent="0.3">
      <c r="A54" s="323" t="s">
        <v>324</v>
      </c>
      <c r="B54" s="324" t="s">
        <v>326</v>
      </c>
      <c r="C54" s="325" t="s">
        <v>332</v>
      </c>
      <c r="D54" s="326" t="s">
        <v>333</v>
      </c>
      <c r="E54" s="325" t="s">
        <v>459</v>
      </c>
      <c r="F54" s="326" t="s">
        <v>460</v>
      </c>
      <c r="G54" s="325" t="s">
        <v>559</v>
      </c>
      <c r="H54" s="325" t="s">
        <v>560</v>
      </c>
      <c r="I54" s="327">
        <v>10.36970347789012</v>
      </c>
      <c r="J54" s="327">
        <v>8460</v>
      </c>
      <c r="K54" s="328">
        <v>87727.686238375827</v>
      </c>
    </row>
    <row r="55" spans="1:11" ht="14.4" customHeight="1" x14ac:dyDescent="0.3">
      <c r="A55" s="323" t="s">
        <v>324</v>
      </c>
      <c r="B55" s="324" t="s">
        <v>326</v>
      </c>
      <c r="C55" s="325" t="s">
        <v>332</v>
      </c>
      <c r="D55" s="326" t="s">
        <v>333</v>
      </c>
      <c r="E55" s="325" t="s">
        <v>459</v>
      </c>
      <c r="F55" s="326" t="s">
        <v>460</v>
      </c>
      <c r="G55" s="325" t="s">
        <v>561</v>
      </c>
      <c r="H55" s="325" t="s">
        <v>562</v>
      </c>
      <c r="I55" s="327">
        <v>137.13333333333333</v>
      </c>
      <c r="J55" s="327">
        <v>4</v>
      </c>
      <c r="K55" s="328">
        <v>527.56000000000006</v>
      </c>
    </row>
    <row r="56" spans="1:11" ht="14.4" customHeight="1" x14ac:dyDescent="0.3">
      <c r="A56" s="323" t="s">
        <v>324</v>
      </c>
      <c r="B56" s="324" t="s">
        <v>326</v>
      </c>
      <c r="C56" s="325" t="s">
        <v>332</v>
      </c>
      <c r="D56" s="326" t="s">
        <v>333</v>
      </c>
      <c r="E56" s="325" t="s">
        <v>459</v>
      </c>
      <c r="F56" s="326" t="s">
        <v>460</v>
      </c>
      <c r="G56" s="325" t="s">
        <v>563</v>
      </c>
      <c r="H56" s="325" t="s">
        <v>564</v>
      </c>
      <c r="I56" s="327">
        <v>87.12</v>
      </c>
      <c r="J56" s="327">
        <v>15</v>
      </c>
      <c r="K56" s="328">
        <v>1306.8</v>
      </c>
    </row>
    <row r="57" spans="1:11" ht="14.4" customHeight="1" x14ac:dyDescent="0.3">
      <c r="A57" s="323" t="s">
        <v>324</v>
      </c>
      <c r="B57" s="324" t="s">
        <v>326</v>
      </c>
      <c r="C57" s="325" t="s">
        <v>332</v>
      </c>
      <c r="D57" s="326" t="s">
        <v>333</v>
      </c>
      <c r="E57" s="325" t="s">
        <v>459</v>
      </c>
      <c r="F57" s="326" t="s">
        <v>460</v>
      </c>
      <c r="G57" s="325" t="s">
        <v>565</v>
      </c>
      <c r="H57" s="325" t="s">
        <v>566</v>
      </c>
      <c r="I57" s="327">
        <v>90.75</v>
      </c>
      <c r="J57" s="327">
        <v>1</v>
      </c>
      <c r="K57" s="328">
        <v>90.75</v>
      </c>
    </row>
    <row r="58" spans="1:11" ht="14.4" customHeight="1" x14ac:dyDescent="0.3">
      <c r="A58" s="323" t="s">
        <v>324</v>
      </c>
      <c r="B58" s="324" t="s">
        <v>326</v>
      </c>
      <c r="C58" s="325" t="s">
        <v>332</v>
      </c>
      <c r="D58" s="326" t="s">
        <v>333</v>
      </c>
      <c r="E58" s="325" t="s">
        <v>459</v>
      </c>
      <c r="F58" s="326" t="s">
        <v>460</v>
      </c>
      <c r="G58" s="325" t="s">
        <v>567</v>
      </c>
      <c r="H58" s="325" t="s">
        <v>568</v>
      </c>
      <c r="I58" s="327">
        <v>110.30661098901641</v>
      </c>
      <c r="J58" s="327">
        <v>3</v>
      </c>
      <c r="K58" s="328">
        <v>330.91983296704922</v>
      </c>
    </row>
    <row r="59" spans="1:11" ht="14.4" customHeight="1" x14ac:dyDescent="0.3">
      <c r="A59" s="323" t="s">
        <v>324</v>
      </c>
      <c r="B59" s="324" t="s">
        <v>326</v>
      </c>
      <c r="C59" s="325" t="s">
        <v>332</v>
      </c>
      <c r="D59" s="326" t="s">
        <v>333</v>
      </c>
      <c r="E59" s="325" t="s">
        <v>459</v>
      </c>
      <c r="F59" s="326" t="s">
        <v>460</v>
      </c>
      <c r="G59" s="325" t="s">
        <v>569</v>
      </c>
      <c r="H59" s="325" t="s">
        <v>570</v>
      </c>
      <c r="I59" s="327">
        <v>100.098</v>
      </c>
      <c r="J59" s="327">
        <v>12</v>
      </c>
      <c r="K59" s="328">
        <v>1201.01</v>
      </c>
    </row>
    <row r="60" spans="1:11" ht="14.4" customHeight="1" x14ac:dyDescent="0.3">
      <c r="A60" s="323" t="s">
        <v>324</v>
      </c>
      <c r="B60" s="324" t="s">
        <v>326</v>
      </c>
      <c r="C60" s="325" t="s">
        <v>332</v>
      </c>
      <c r="D60" s="326" t="s">
        <v>333</v>
      </c>
      <c r="E60" s="325" t="s">
        <v>459</v>
      </c>
      <c r="F60" s="326" t="s">
        <v>460</v>
      </c>
      <c r="G60" s="325" t="s">
        <v>571</v>
      </c>
      <c r="H60" s="325" t="s">
        <v>572</v>
      </c>
      <c r="I60" s="327">
        <v>108.9</v>
      </c>
      <c r="J60" s="327">
        <v>2</v>
      </c>
      <c r="K60" s="328">
        <v>217.8</v>
      </c>
    </row>
    <row r="61" spans="1:11" ht="14.4" customHeight="1" x14ac:dyDescent="0.3">
      <c r="A61" s="323" t="s">
        <v>324</v>
      </c>
      <c r="B61" s="324" t="s">
        <v>326</v>
      </c>
      <c r="C61" s="325" t="s">
        <v>332</v>
      </c>
      <c r="D61" s="326" t="s">
        <v>333</v>
      </c>
      <c r="E61" s="325" t="s">
        <v>459</v>
      </c>
      <c r="F61" s="326" t="s">
        <v>460</v>
      </c>
      <c r="G61" s="325" t="s">
        <v>573</v>
      </c>
      <c r="H61" s="325" t="s">
        <v>574</v>
      </c>
      <c r="I61" s="327">
        <v>8102.16</v>
      </c>
      <c r="J61" s="327">
        <v>1</v>
      </c>
      <c r="K61" s="328">
        <v>8102.16</v>
      </c>
    </row>
    <row r="62" spans="1:11" ht="14.4" customHeight="1" x14ac:dyDescent="0.3">
      <c r="A62" s="323" t="s">
        <v>324</v>
      </c>
      <c r="B62" s="324" t="s">
        <v>326</v>
      </c>
      <c r="C62" s="325" t="s">
        <v>332</v>
      </c>
      <c r="D62" s="326" t="s">
        <v>333</v>
      </c>
      <c r="E62" s="325" t="s">
        <v>459</v>
      </c>
      <c r="F62" s="326" t="s">
        <v>460</v>
      </c>
      <c r="G62" s="325" t="s">
        <v>575</v>
      </c>
      <c r="H62" s="325" t="s">
        <v>576</v>
      </c>
      <c r="I62" s="327">
        <v>254.82600785726899</v>
      </c>
      <c r="J62" s="327">
        <v>0</v>
      </c>
      <c r="K62" s="328">
        <v>0</v>
      </c>
    </row>
    <row r="63" spans="1:11" ht="14.4" customHeight="1" x14ac:dyDescent="0.3">
      <c r="A63" s="323" t="s">
        <v>324</v>
      </c>
      <c r="B63" s="324" t="s">
        <v>326</v>
      </c>
      <c r="C63" s="325" t="s">
        <v>332</v>
      </c>
      <c r="D63" s="326" t="s">
        <v>333</v>
      </c>
      <c r="E63" s="325" t="s">
        <v>459</v>
      </c>
      <c r="F63" s="326" t="s">
        <v>460</v>
      </c>
      <c r="G63" s="325" t="s">
        <v>577</v>
      </c>
      <c r="H63" s="325" t="s">
        <v>578</v>
      </c>
      <c r="I63" s="327">
        <v>2662</v>
      </c>
      <c r="J63" s="327">
        <v>8</v>
      </c>
      <c r="K63" s="328">
        <v>21296</v>
      </c>
    </row>
    <row r="64" spans="1:11" ht="14.4" customHeight="1" x14ac:dyDescent="0.3">
      <c r="A64" s="323" t="s">
        <v>324</v>
      </c>
      <c r="B64" s="324" t="s">
        <v>326</v>
      </c>
      <c r="C64" s="325" t="s">
        <v>332</v>
      </c>
      <c r="D64" s="326" t="s">
        <v>333</v>
      </c>
      <c r="E64" s="325" t="s">
        <v>459</v>
      </c>
      <c r="F64" s="326" t="s">
        <v>460</v>
      </c>
      <c r="G64" s="325" t="s">
        <v>579</v>
      </c>
      <c r="H64" s="325" t="s">
        <v>580</v>
      </c>
      <c r="I64" s="327">
        <v>2359.5</v>
      </c>
      <c r="J64" s="327">
        <v>5</v>
      </c>
      <c r="K64" s="328">
        <v>11797.5</v>
      </c>
    </row>
    <row r="65" spans="1:11" ht="14.4" customHeight="1" x14ac:dyDescent="0.3">
      <c r="A65" s="323" t="s">
        <v>324</v>
      </c>
      <c r="B65" s="324" t="s">
        <v>326</v>
      </c>
      <c r="C65" s="325" t="s">
        <v>332</v>
      </c>
      <c r="D65" s="326" t="s">
        <v>333</v>
      </c>
      <c r="E65" s="325" t="s">
        <v>459</v>
      </c>
      <c r="F65" s="326" t="s">
        <v>460</v>
      </c>
      <c r="G65" s="325" t="s">
        <v>581</v>
      </c>
      <c r="H65" s="325" t="s">
        <v>582</v>
      </c>
      <c r="I65" s="327">
        <v>728.42</v>
      </c>
      <c r="J65" s="327">
        <v>1</v>
      </c>
      <c r="K65" s="328">
        <v>728.42</v>
      </c>
    </row>
    <row r="66" spans="1:11" ht="14.4" customHeight="1" x14ac:dyDescent="0.3">
      <c r="A66" s="323" t="s">
        <v>324</v>
      </c>
      <c r="B66" s="324" t="s">
        <v>326</v>
      </c>
      <c r="C66" s="325" t="s">
        <v>332</v>
      </c>
      <c r="D66" s="326" t="s">
        <v>333</v>
      </c>
      <c r="E66" s="325" t="s">
        <v>459</v>
      </c>
      <c r="F66" s="326" t="s">
        <v>460</v>
      </c>
      <c r="G66" s="325" t="s">
        <v>583</v>
      </c>
      <c r="H66" s="325" t="s">
        <v>584</v>
      </c>
      <c r="I66" s="327">
        <v>17.54500003613532</v>
      </c>
      <c r="J66" s="327">
        <v>6600</v>
      </c>
      <c r="K66" s="328">
        <v>115796.99975735099</v>
      </c>
    </row>
    <row r="67" spans="1:11" ht="14.4" customHeight="1" x14ac:dyDescent="0.3">
      <c r="A67" s="323" t="s">
        <v>324</v>
      </c>
      <c r="B67" s="324" t="s">
        <v>326</v>
      </c>
      <c r="C67" s="325" t="s">
        <v>332</v>
      </c>
      <c r="D67" s="326" t="s">
        <v>333</v>
      </c>
      <c r="E67" s="325" t="s">
        <v>459</v>
      </c>
      <c r="F67" s="326" t="s">
        <v>460</v>
      </c>
      <c r="G67" s="325" t="s">
        <v>585</v>
      </c>
      <c r="H67" s="325" t="s">
        <v>586</v>
      </c>
      <c r="I67" s="327">
        <v>13913.033749999999</v>
      </c>
      <c r="J67" s="327">
        <v>12</v>
      </c>
      <c r="K67" s="328">
        <v>167604.35999999999</v>
      </c>
    </row>
    <row r="68" spans="1:11" ht="14.4" customHeight="1" x14ac:dyDescent="0.3">
      <c r="A68" s="323" t="s">
        <v>324</v>
      </c>
      <c r="B68" s="324" t="s">
        <v>326</v>
      </c>
      <c r="C68" s="325" t="s">
        <v>332</v>
      </c>
      <c r="D68" s="326" t="s">
        <v>333</v>
      </c>
      <c r="E68" s="325" t="s">
        <v>459</v>
      </c>
      <c r="F68" s="326" t="s">
        <v>460</v>
      </c>
      <c r="G68" s="325" t="s">
        <v>587</v>
      </c>
      <c r="H68" s="325" t="s">
        <v>588</v>
      </c>
      <c r="I68" s="327">
        <v>5620.45</v>
      </c>
      <c r="J68" s="327">
        <v>10</v>
      </c>
      <c r="K68" s="328">
        <v>56734.479999999996</v>
      </c>
    </row>
    <row r="69" spans="1:11" ht="14.4" customHeight="1" x14ac:dyDescent="0.3">
      <c r="A69" s="323" t="s">
        <v>324</v>
      </c>
      <c r="B69" s="324" t="s">
        <v>326</v>
      </c>
      <c r="C69" s="325" t="s">
        <v>332</v>
      </c>
      <c r="D69" s="326" t="s">
        <v>333</v>
      </c>
      <c r="E69" s="325" t="s">
        <v>459</v>
      </c>
      <c r="F69" s="326" t="s">
        <v>460</v>
      </c>
      <c r="G69" s="325" t="s">
        <v>589</v>
      </c>
      <c r="H69" s="325" t="s">
        <v>590</v>
      </c>
      <c r="I69" s="327">
        <v>3512.63</v>
      </c>
      <c r="J69" s="327">
        <v>40</v>
      </c>
      <c r="K69" s="328">
        <v>140505.20000000001</v>
      </c>
    </row>
    <row r="70" spans="1:11" ht="14.4" customHeight="1" x14ac:dyDescent="0.3">
      <c r="A70" s="323" t="s">
        <v>324</v>
      </c>
      <c r="B70" s="324" t="s">
        <v>326</v>
      </c>
      <c r="C70" s="325" t="s">
        <v>332</v>
      </c>
      <c r="D70" s="326" t="s">
        <v>333</v>
      </c>
      <c r="E70" s="325" t="s">
        <v>459</v>
      </c>
      <c r="F70" s="326" t="s">
        <v>460</v>
      </c>
      <c r="G70" s="325" t="s">
        <v>591</v>
      </c>
      <c r="H70" s="325" t="s">
        <v>592</v>
      </c>
      <c r="I70" s="327">
        <v>14147.320000000002</v>
      </c>
      <c r="J70" s="327">
        <v>24</v>
      </c>
      <c r="K70" s="328">
        <v>337962.68000000005</v>
      </c>
    </row>
    <row r="71" spans="1:11" ht="14.4" customHeight="1" x14ac:dyDescent="0.3">
      <c r="A71" s="323" t="s">
        <v>324</v>
      </c>
      <c r="B71" s="324" t="s">
        <v>326</v>
      </c>
      <c r="C71" s="325" t="s">
        <v>332</v>
      </c>
      <c r="D71" s="326" t="s">
        <v>333</v>
      </c>
      <c r="E71" s="325" t="s">
        <v>459</v>
      </c>
      <c r="F71" s="326" t="s">
        <v>460</v>
      </c>
      <c r="G71" s="325" t="s">
        <v>593</v>
      </c>
      <c r="H71" s="325" t="s">
        <v>594</v>
      </c>
      <c r="I71" s="327">
        <v>15253.260000000002</v>
      </c>
      <c r="J71" s="327">
        <v>4</v>
      </c>
      <c r="K71" s="328">
        <v>61013.040000000008</v>
      </c>
    </row>
    <row r="72" spans="1:11" ht="14.4" customHeight="1" x14ac:dyDescent="0.3">
      <c r="A72" s="323" t="s">
        <v>324</v>
      </c>
      <c r="B72" s="324" t="s">
        <v>326</v>
      </c>
      <c r="C72" s="325" t="s">
        <v>332</v>
      </c>
      <c r="D72" s="326" t="s">
        <v>333</v>
      </c>
      <c r="E72" s="325" t="s">
        <v>459</v>
      </c>
      <c r="F72" s="326" t="s">
        <v>460</v>
      </c>
      <c r="G72" s="325" t="s">
        <v>595</v>
      </c>
      <c r="H72" s="325" t="s">
        <v>596</v>
      </c>
      <c r="I72" s="327">
        <v>3813.3150000000005</v>
      </c>
      <c r="J72" s="327">
        <v>4</v>
      </c>
      <c r="K72" s="328">
        <v>15253.260000000002</v>
      </c>
    </row>
    <row r="73" spans="1:11" ht="14.4" customHeight="1" x14ac:dyDescent="0.3">
      <c r="A73" s="323" t="s">
        <v>324</v>
      </c>
      <c r="B73" s="324" t="s">
        <v>326</v>
      </c>
      <c r="C73" s="325" t="s">
        <v>332</v>
      </c>
      <c r="D73" s="326" t="s">
        <v>333</v>
      </c>
      <c r="E73" s="325" t="s">
        <v>459</v>
      </c>
      <c r="F73" s="326" t="s">
        <v>460</v>
      </c>
      <c r="G73" s="325" t="s">
        <v>597</v>
      </c>
      <c r="H73" s="325" t="s">
        <v>598</v>
      </c>
      <c r="I73" s="327">
        <v>3873.2100000000005</v>
      </c>
      <c r="J73" s="327">
        <v>3</v>
      </c>
      <c r="K73" s="328">
        <v>11619.630000000001</v>
      </c>
    </row>
    <row r="74" spans="1:11" ht="14.4" customHeight="1" x14ac:dyDescent="0.3">
      <c r="A74" s="323" t="s">
        <v>324</v>
      </c>
      <c r="B74" s="324" t="s">
        <v>326</v>
      </c>
      <c r="C74" s="325" t="s">
        <v>332</v>
      </c>
      <c r="D74" s="326" t="s">
        <v>333</v>
      </c>
      <c r="E74" s="325" t="s">
        <v>459</v>
      </c>
      <c r="F74" s="326" t="s">
        <v>460</v>
      </c>
      <c r="G74" s="325" t="s">
        <v>599</v>
      </c>
      <c r="H74" s="325" t="s">
        <v>600</v>
      </c>
      <c r="I74" s="327">
        <v>3875.63</v>
      </c>
      <c r="J74" s="327">
        <v>5</v>
      </c>
      <c r="K74" s="328">
        <v>19026.04</v>
      </c>
    </row>
    <row r="75" spans="1:11" ht="14.4" customHeight="1" x14ac:dyDescent="0.3">
      <c r="A75" s="323" t="s">
        <v>324</v>
      </c>
      <c r="B75" s="324" t="s">
        <v>326</v>
      </c>
      <c r="C75" s="325" t="s">
        <v>332</v>
      </c>
      <c r="D75" s="326" t="s">
        <v>333</v>
      </c>
      <c r="E75" s="325" t="s">
        <v>459</v>
      </c>
      <c r="F75" s="326" t="s">
        <v>460</v>
      </c>
      <c r="G75" s="325" t="s">
        <v>601</v>
      </c>
      <c r="H75" s="325" t="s">
        <v>602</v>
      </c>
      <c r="I75" s="327">
        <v>7668.3750000000009</v>
      </c>
      <c r="J75" s="327">
        <v>69</v>
      </c>
      <c r="K75" s="328">
        <v>526955</v>
      </c>
    </row>
    <row r="76" spans="1:11" ht="14.4" customHeight="1" x14ac:dyDescent="0.3">
      <c r="A76" s="323" t="s">
        <v>324</v>
      </c>
      <c r="B76" s="324" t="s">
        <v>326</v>
      </c>
      <c r="C76" s="325" t="s">
        <v>332</v>
      </c>
      <c r="D76" s="326" t="s">
        <v>333</v>
      </c>
      <c r="E76" s="325" t="s">
        <v>459</v>
      </c>
      <c r="F76" s="326" t="s">
        <v>460</v>
      </c>
      <c r="G76" s="325" t="s">
        <v>603</v>
      </c>
      <c r="H76" s="325" t="s">
        <v>604</v>
      </c>
      <c r="I76" s="327">
        <v>7668.3750000000009</v>
      </c>
      <c r="J76" s="327">
        <v>69</v>
      </c>
      <c r="K76" s="328">
        <v>526955</v>
      </c>
    </row>
    <row r="77" spans="1:11" ht="14.4" customHeight="1" x14ac:dyDescent="0.3">
      <c r="A77" s="323" t="s">
        <v>324</v>
      </c>
      <c r="B77" s="324" t="s">
        <v>326</v>
      </c>
      <c r="C77" s="325" t="s">
        <v>332</v>
      </c>
      <c r="D77" s="326" t="s">
        <v>333</v>
      </c>
      <c r="E77" s="325" t="s">
        <v>459</v>
      </c>
      <c r="F77" s="326" t="s">
        <v>460</v>
      </c>
      <c r="G77" s="325" t="s">
        <v>605</v>
      </c>
      <c r="H77" s="325" t="s">
        <v>606</v>
      </c>
      <c r="I77" s="327">
        <v>2888.875</v>
      </c>
      <c r="J77" s="327">
        <v>2</v>
      </c>
      <c r="K77" s="328">
        <v>5777.75</v>
      </c>
    </row>
    <row r="78" spans="1:11" ht="14.4" customHeight="1" x14ac:dyDescent="0.3">
      <c r="A78" s="323" t="s">
        <v>324</v>
      </c>
      <c r="B78" s="324" t="s">
        <v>326</v>
      </c>
      <c r="C78" s="325" t="s">
        <v>332</v>
      </c>
      <c r="D78" s="326" t="s">
        <v>333</v>
      </c>
      <c r="E78" s="325" t="s">
        <v>459</v>
      </c>
      <c r="F78" s="326" t="s">
        <v>460</v>
      </c>
      <c r="G78" s="325" t="s">
        <v>607</v>
      </c>
      <c r="H78" s="325" t="s">
        <v>608</v>
      </c>
      <c r="I78" s="327">
        <v>2888.875</v>
      </c>
      <c r="J78" s="327">
        <v>2</v>
      </c>
      <c r="K78" s="328">
        <v>5777.75</v>
      </c>
    </row>
    <row r="79" spans="1:11" ht="14.4" customHeight="1" x14ac:dyDescent="0.3">
      <c r="A79" s="323" t="s">
        <v>324</v>
      </c>
      <c r="B79" s="324" t="s">
        <v>326</v>
      </c>
      <c r="C79" s="325" t="s">
        <v>332</v>
      </c>
      <c r="D79" s="326" t="s">
        <v>333</v>
      </c>
      <c r="E79" s="325" t="s">
        <v>459</v>
      </c>
      <c r="F79" s="326" t="s">
        <v>460</v>
      </c>
      <c r="G79" s="325" t="s">
        <v>609</v>
      </c>
      <c r="H79" s="325" t="s">
        <v>610</v>
      </c>
      <c r="I79" s="327">
        <v>7390.6799999999985</v>
      </c>
      <c r="J79" s="327">
        <v>24</v>
      </c>
      <c r="K79" s="328">
        <v>175721.03999999995</v>
      </c>
    </row>
    <row r="80" spans="1:11" ht="14.4" customHeight="1" x14ac:dyDescent="0.3">
      <c r="A80" s="323" t="s">
        <v>324</v>
      </c>
      <c r="B80" s="324" t="s">
        <v>326</v>
      </c>
      <c r="C80" s="325" t="s">
        <v>332</v>
      </c>
      <c r="D80" s="326" t="s">
        <v>333</v>
      </c>
      <c r="E80" s="325" t="s">
        <v>459</v>
      </c>
      <c r="F80" s="326" t="s">
        <v>460</v>
      </c>
      <c r="G80" s="325" t="s">
        <v>611</v>
      </c>
      <c r="H80" s="325" t="s">
        <v>612</v>
      </c>
      <c r="I80" s="327">
        <v>7801.1119999999983</v>
      </c>
      <c r="J80" s="327">
        <v>24</v>
      </c>
      <c r="K80" s="328">
        <v>185478.47999999998</v>
      </c>
    </row>
    <row r="81" spans="1:11" ht="14.4" customHeight="1" x14ac:dyDescent="0.3">
      <c r="A81" s="323" t="s">
        <v>324</v>
      </c>
      <c r="B81" s="324" t="s">
        <v>326</v>
      </c>
      <c r="C81" s="325" t="s">
        <v>332</v>
      </c>
      <c r="D81" s="326" t="s">
        <v>333</v>
      </c>
      <c r="E81" s="325" t="s">
        <v>459</v>
      </c>
      <c r="F81" s="326" t="s">
        <v>460</v>
      </c>
      <c r="G81" s="325" t="s">
        <v>613</v>
      </c>
      <c r="H81" s="325" t="s">
        <v>614</v>
      </c>
      <c r="I81" s="327">
        <v>3527.15</v>
      </c>
      <c r="J81" s="327">
        <v>3</v>
      </c>
      <c r="K81" s="328">
        <v>10581.45</v>
      </c>
    </row>
    <row r="82" spans="1:11" ht="14.4" customHeight="1" x14ac:dyDescent="0.3">
      <c r="A82" s="323" t="s">
        <v>324</v>
      </c>
      <c r="B82" s="324" t="s">
        <v>326</v>
      </c>
      <c r="C82" s="325" t="s">
        <v>332</v>
      </c>
      <c r="D82" s="326" t="s">
        <v>333</v>
      </c>
      <c r="E82" s="325" t="s">
        <v>459</v>
      </c>
      <c r="F82" s="326" t="s">
        <v>460</v>
      </c>
      <c r="G82" s="325" t="s">
        <v>615</v>
      </c>
      <c r="H82" s="325" t="s">
        <v>616</v>
      </c>
      <c r="I82" s="327">
        <v>3583.415</v>
      </c>
      <c r="J82" s="327">
        <v>4</v>
      </c>
      <c r="K82" s="328">
        <v>14333.66</v>
      </c>
    </row>
    <row r="83" spans="1:11" ht="14.4" customHeight="1" x14ac:dyDescent="0.3">
      <c r="A83" s="323" t="s">
        <v>324</v>
      </c>
      <c r="B83" s="324" t="s">
        <v>326</v>
      </c>
      <c r="C83" s="325" t="s">
        <v>332</v>
      </c>
      <c r="D83" s="326" t="s">
        <v>333</v>
      </c>
      <c r="E83" s="325" t="s">
        <v>459</v>
      </c>
      <c r="F83" s="326" t="s">
        <v>460</v>
      </c>
      <c r="G83" s="325" t="s">
        <v>617</v>
      </c>
      <c r="H83" s="325" t="s">
        <v>618</v>
      </c>
      <c r="I83" s="327">
        <v>3367.0266666666666</v>
      </c>
      <c r="J83" s="327">
        <v>3</v>
      </c>
      <c r="K83" s="328">
        <v>10101.08</v>
      </c>
    </row>
    <row r="84" spans="1:11" ht="14.4" customHeight="1" x14ac:dyDescent="0.3">
      <c r="A84" s="323" t="s">
        <v>324</v>
      </c>
      <c r="B84" s="324" t="s">
        <v>326</v>
      </c>
      <c r="C84" s="325" t="s">
        <v>332</v>
      </c>
      <c r="D84" s="326" t="s">
        <v>333</v>
      </c>
      <c r="E84" s="325" t="s">
        <v>459</v>
      </c>
      <c r="F84" s="326" t="s">
        <v>460</v>
      </c>
      <c r="G84" s="325" t="s">
        <v>619</v>
      </c>
      <c r="H84" s="325" t="s">
        <v>620</v>
      </c>
      <c r="I84" s="327">
        <v>7356.8</v>
      </c>
      <c r="J84" s="327">
        <v>1</v>
      </c>
      <c r="K84" s="328">
        <v>7356.8</v>
      </c>
    </row>
    <row r="85" spans="1:11" ht="14.4" customHeight="1" x14ac:dyDescent="0.3">
      <c r="A85" s="323" t="s">
        <v>324</v>
      </c>
      <c r="B85" s="324" t="s">
        <v>326</v>
      </c>
      <c r="C85" s="325" t="s">
        <v>332</v>
      </c>
      <c r="D85" s="326" t="s">
        <v>333</v>
      </c>
      <c r="E85" s="325" t="s">
        <v>459</v>
      </c>
      <c r="F85" s="326" t="s">
        <v>460</v>
      </c>
      <c r="G85" s="325" t="s">
        <v>621</v>
      </c>
      <c r="H85" s="325" t="s">
        <v>622</v>
      </c>
      <c r="I85" s="327">
        <v>3512.63</v>
      </c>
      <c r="J85" s="327">
        <v>2</v>
      </c>
      <c r="K85" s="328">
        <v>7025.26</v>
      </c>
    </row>
    <row r="86" spans="1:11" ht="14.4" customHeight="1" x14ac:dyDescent="0.3">
      <c r="A86" s="323" t="s">
        <v>324</v>
      </c>
      <c r="B86" s="324" t="s">
        <v>326</v>
      </c>
      <c r="C86" s="325" t="s">
        <v>332</v>
      </c>
      <c r="D86" s="326" t="s">
        <v>333</v>
      </c>
      <c r="E86" s="325" t="s">
        <v>459</v>
      </c>
      <c r="F86" s="326" t="s">
        <v>460</v>
      </c>
      <c r="G86" s="325" t="s">
        <v>623</v>
      </c>
      <c r="H86" s="325" t="s">
        <v>624</v>
      </c>
      <c r="I86" s="327">
        <v>1351.57</v>
      </c>
      <c r="J86" s="327">
        <v>1</v>
      </c>
      <c r="K86" s="328">
        <v>1351.57</v>
      </c>
    </row>
    <row r="87" spans="1:11" ht="14.4" customHeight="1" x14ac:dyDescent="0.3">
      <c r="A87" s="323" t="s">
        <v>324</v>
      </c>
      <c r="B87" s="324" t="s">
        <v>326</v>
      </c>
      <c r="C87" s="325" t="s">
        <v>332</v>
      </c>
      <c r="D87" s="326" t="s">
        <v>333</v>
      </c>
      <c r="E87" s="325" t="s">
        <v>459</v>
      </c>
      <c r="F87" s="326" t="s">
        <v>460</v>
      </c>
      <c r="G87" s="325" t="s">
        <v>625</v>
      </c>
      <c r="H87" s="325" t="s">
        <v>626</v>
      </c>
      <c r="I87" s="327">
        <v>12.959100431093649</v>
      </c>
      <c r="J87" s="327">
        <v>40</v>
      </c>
      <c r="K87" s="328">
        <v>518.36401724374605</v>
      </c>
    </row>
    <row r="88" spans="1:11" ht="14.4" customHeight="1" x14ac:dyDescent="0.3">
      <c r="A88" s="323" t="s">
        <v>324</v>
      </c>
      <c r="B88" s="324" t="s">
        <v>326</v>
      </c>
      <c r="C88" s="325" t="s">
        <v>332</v>
      </c>
      <c r="D88" s="326" t="s">
        <v>333</v>
      </c>
      <c r="E88" s="325" t="s">
        <v>459</v>
      </c>
      <c r="F88" s="326" t="s">
        <v>460</v>
      </c>
      <c r="G88" s="325" t="s">
        <v>627</v>
      </c>
      <c r="H88" s="325" t="s">
        <v>628</v>
      </c>
      <c r="I88" s="327">
        <v>9650.9599999999991</v>
      </c>
      <c r="J88" s="327">
        <v>8</v>
      </c>
      <c r="K88" s="328">
        <v>77207.679999999993</v>
      </c>
    </row>
    <row r="89" spans="1:11" ht="14.4" customHeight="1" x14ac:dyDescent="0.3">
      <c r="A89" s="323" t="s">
        <v>324</v>
      </c>
      <c r="B89" s="324" t="s">
        <v>326</v>
      </c>
      <c r="C89" s="325" t="s">
        <v>332</v>
      </c>
      <c r="D89" s="326" t="s">
        <v>333</v>
      </c>
      <c r="E89" s="325" t="s">
        <v>459</v>
      </c>
      <c r="F89" s="326" t="s">
        <v>460</v>
      </c>
      <c r="G89" s="325" t="s">
        <v>629</v>
      </c>
      <c r="H89" s="325" t="s">
        <v>630</v>
      </c>
      <c r="I89" s="327">
        <v>9741.9519999999993</v>
      </c>
      <c r="J89" s="327">
        <v>6</v>
      </c>
      <c r="K89" s="328">
        <v>58815.68</v>
      </c>
    </row>
    <row r="90" spans="1:11" ht="14.4" customHeight="1" x14ac:dyDescent="0.3">
      <c r="A90" s="323" t="s">
        <v>324</v>
      </c>
      <c r="B90" s="324" t="s">
        <v>326</v>
      </c>
      <c r="C90" s="325" t="s">
        <v>332</v>
      </c>
      <c r="D90" s="326" t="s">
        <v>333</v>
      </c>
      <c r="E90" s="325" t="s">
        <v>459</v>
      </c>
      <c r="F90" s="326" t="s">
        <v>460</v>
      </c>
      <c r="G90" s="325" t="s">
        <v>631</v>
      </c>
      <c r="H90" s="325" t="s">
        <v>632</v>
      </c>
      <c r="I90" s="327">
        <v>3414.62</v>
      </c>
      <c r="J90" s="327">
        <v>1</v>
      </c>
      <c r="K90" s="328">
        <v>3414.62</v>
      </c>
    </row>
    <row r="91" spans="1:11" ht="14.4" customHeight="1" x14ac:dyDescent="0.3">
      <c r="A91" s="323" t="s">
        <v>324</v>
      </c>
      <c r="B91" s="324" t="s">
        <v>326</v>
      </c>
      <c r="C91" s="325" t="s">
        <v>332</v>
      </c>
      <c r="D91" s="326" t="s">
        <v>333</v>
      </c>
      <c r="E91" s="325" t="s">
        <v>459</v>
      </c>
      <c r="F91" s="326" t="s">
        <v>460</v>
      </c>
      <c r="G91" s="325" t="s">
        <v>633</v>
      </c>
      <c r="H91" s="325" t="s">
        <v>634</v>
      </c>
      <c r="I91" s="327">
        <v>3752.21</v>
      </c>
      <c r="J91" s="327">
        <v>1</v>
      </c>
      <c r="K91" s="328">
        <v>3752.21</v>
      </c>
    </row>
    <row r="92" spans="1:11" ht="14.4" customHeight="1" x14ac:dyDescent="0.3">
      <c r="A92" s="323" t="s">
        <v>324</v>
      </c>
      <c r="B92" s="324" t="s">
        <v>326</v>
      </c>
      <c r="C92" s="325" t="s">
        <v>332</v>
      </c>
      <c r="D92" s="326" t="s">
        <v>333</v>
      </c>
      <c r="E92" s="325" t="s">
        <v>459</v>
      </c>
      <c r="F92" s="326" t="s">
        <v>460</v>
      </c>
      <c r="G92" s="325" t="s">
        <v>635</v>
      </c>
      <c r="H92" s="325" t="s">
        <v>636</v>
      </c>
      <c r="I92" s="327">
        <v>8992.7199999999993</v>
      </c>
      <c r="J92" s="327">
        <v>8</v>
      </c>
      <c r="K92" s="328">
        <v>72788.759999999995</v>
      </c>
    </row>
    <row r="93" spans="1:11" ht="14.4" customHeight="1" x14ac:dyDescent="0.3">
      <c r="A93" s="323" t="s">
        <v>324</v>
      </c>
      <c r="B93" s="324" t="s">
        <v>326</v>
      </c>
      <c r="C93" s="325" t="s">
        <v>332</v>
      </c>
      <c r="D93" s="326" t="s">
        <v>333</v>
      </c>
      <c r="E93" s="325" t="s">
        <v>459</v>
      </c>
      <c r="F93" s="326" t="s">
        <v>460</v>
      </c>
      <c r="G93" s="325" t="s">
        <v>637</v>
      </c>
      <c r="H93" s="325" t="s">
        <v>638</v>
      </c>
      <c r="I93" s="327">
        <v>8992.7199999999993</v>
      </c>
      <c r="J93" s="327">
        <v>8</v>
      </c>
      <c r="K93" s="328">
        <v>72788.759999999995</v>
      </c>
    </row>
    <row r="94" spans="1:11" ht="14.4" customHeight="1" x14ac:dyDescent="0.3">
      <c r="A94" s="323" t="s">
        <v>324</v>
      </c>
      <c r="B94" s="324" t="s">
        <v>326</v>
      </c>
      <c r="C94" s="325" t="s">
        <v>332</v>
      </c>
      <c r="D94" s="326" t="s">
        <v>333</v>
      </c>
      <c r="E94" s="325" t="s">
        <v>459</v>
      </c>
      <c r="F94" s="326" t="s">
        <v>460</v>
      </c>
      <c r="G94" s="325" t="s">
        <v>639</v>
      </c>
      <c r="H94" s="325" t="s">
        <v>640</v>
      </c>
      <c r="I94" s="327">
        <v>16.456000392753701</v>
      </c>
      <c r="J94" s="327">
        <v>20</v>
      </c>
      <c r="K94" s="328">
        <v>329.12000785507399</v>
      </c>
    </row>
    <row r="95" spans="1:11" ht="14.4" customHeight="1" x14ac:dyDescent="0.3">
      <c r="A95" s="323" t="s">
        <v>324</v>
      </c>
      <c r="B95" s="324" t="s">
        <v>326</v>
      </c>
      <c r="C95" s="325" t="s">
        <v>332</v>
      </c>
      <c r="D95" s="326" t="s">
        <v>333</v>
      </c>
      <c r="E95" s="325" t="s">
        <v>459</v>
      </c>
      <c r="F95" s="326" t="s">
        <v>460</v>
      </c>
      <c r="G95" s="325" t="s">
        <v>641</v>
      </c>
      <c r="H95" s="325" t="s">
        <v>642</v>
      </c>
      <c r="I95" s="327">
        <v>274.67</v>
      </c>
      <c r="J95" s="327">
        <v>2</v>
      </c>
      <c r="K95" s="328">
        <v>549.34</v>
      </c>
    </row>
    <row r="96" spans="1:11" ht="14.4" customHeight="1" x14ac:dyDescent="0.3">
      <c r="A96" s="323" t="s">
        <v>324</v>
      </c>
      <c r="B96" s="324" t="s">
        <v>326</v>
      </c>
      <c r="C96" s="325" t="s">
        <v>332</v>
      </c>
      <c r="D96" s="326" t="s">
        <v>333</v>
      </c>
      <c r="E96" s="325" t="s">
        <v>459</v>
      </c>
      <c r="F96" s="326" t="s">
        <v>460</v>
      </c>
      <c r="G96" s="325" t="s">
        <v>643</v>
      </c>
      <c r="H96" s="325" t="s">
        <v>644</v>
      </c>
      <c r="I96" s="327">
        <v>8421.2975000000006</v>
      </c>
      <c r="J96" s="327">
        <v>6</v>
      </c>
      <c r="K96" s="328">
        <v>50139.98</v>
      </c>
    </row>
    <row r="97" spans="1:11" ht="14.4" customHeight="1" x14ac:dyDescent="0.3">
      <c r="A97" s="323" t="s">
        <v>324</v>
      </c>
      <c r="B97" s="324" t="s">
        <v>326</v>
      </c>
      <c r="C97" s="325" t="s">
        <v>332</v>
      </c>
      <c r="D97" s="326" t="s">
        <v>333</v>
      </c>
      <c r="E97" s="325" t="s">
        <v>459</v>
      </c>
      <c r="F97" s="326" t="s">
        <v>460</v>
      </c>
      <c r="G97" s="325" t="s">
        <v>645</v>
      </c>
      <c r="H97" s="325" t="s">
        <v>646</v>
      </c>
      <c r="I97" s="327">
        <v>7354.9850000000006</v>
      </c>
      <c r="J97" s="327">
        <v>14</v>
      </c>
      <c r="K97" s="328">
        <v>102969.79000000002</v>
      </c>
    </row>
    <row r="98" spans="1:11" ht="14.4" customHeight="1" x14ac:dyDescent="0.3">
      <c r="A98" s="323" t="s">
        <v>324</v>
      </c>
      <c r="B98" s="324" t="s">
        <v>326</v>
      </c>
      <c r="C98" s="325" t="s">
        <v>332</v>
      </c>
      <c r="D98" s="326" t="s">
        <v>333</v>
      </c>
      <c r="E98" s="325" t="s">
        <v>459</v>
      </c>
      <c r="F98" s="326" t="s">
        <v>460</v>
      </c>
      <c r="G98" s="325" t="s">
        <v>647</v>
      </c>
      <c r="H98" s="325" t="s">
        <v>648</v>
      </c>
      <c r="I98" s="327">
        <v>4951.147142857144</v>
      </c>
      <c r="J98" s="327">
        <v>7</v>
      </c>
      <c r="K98" s="328">
        <v>34658.030000000006</v>
      </c>
    </row>
    <row r="99" spans="1:11" ht="14.4" customHeight="1" x14ac:dyDescent="0.3">
      <c r="A99" s="323" t="s">
        <v>324</v>
      </c>
      <c r="B99" s="324" t="s">
        <v>326</v>
      </c>
      <c r="C99" s="325" t="s">
        <v>332</v>
      </c>
      <c r="D99" s="326" t="s">
        <v>333</v>
      </c>
      <c r="E99" s="325" t="s">
        <v>459</v>
      </c>
      <c r="F99" s="326" t="s">
        <v>460</v>
      </c>
      <c r="G99" s="325" t="s">
        <v>649</v>
      </c>
      <c r="H99" s="325" t="s">
        <v>650</v>
      </c>
      <c r="I99" s="327">
        <v>3199.8450000000003</v>
      </c>
      <c r="J99" s="327">
        <v>4</v>
      </c>
      <c r="K99" s="328">
        <v>12799.380000000001</v>
      </c>
    </row>
    <row r="100" spans="1:11" ht="14.4" customHeight="1" x14ac:dyDescent="0.3">
      <c r="A100" s="323" t="s">
        <v>324</v>
      </c>
      <c r="B100" s="324" t="s">
        <v>326</v>
      </c>
      <c r="C100" s="325" t="s">
        <v>332</v>
      </c>
      <c r="D100" s="326" t="s">
        <v>333</v>
      </c>
      <c r="E100" s="325" t="s">
        <v>459</v>
      </c>
      <c r="F100" s="326" t="s">
        <v>460</v>
      </c>
      <c r="G100" s="325" t="s">
        <v>651</v>
      </c>
      <c r="H100" s="325" t="s">
        <v>652</v>
      </c>
      <c r="I100" s="327">
        <v>3678.4</v>
      </c>
      <c r="J100" s="327">
        <v>2</v>
      </c>
      <c r="K100" s="328">
        <v>7356.8</v>
      </c>
    </row>
    <row r="101" spans="1:11" ht="14.4" customHeight="1" x14ac:dyDescent="0.3">
      <c r="A101" s="323" t="s">
        <v>324</v>
      </c>
      <c r="B101" s="324" t="s">
        <v>326</v>
      </c>
      <c r="C101" s="325" t="s">
        <v>332</v>
      </c>
      <c r="D101" s="326" t="s">
        <v>333</v>
      </c>
      <c r="E101" s="325" t="s">
        <v>459</v>
      </c>
      <c r="F101" s="326" t="s">
        <v>460</v>
      </c>
      <c r="G101" s="325" t="s">
        <v>653</v>
      </c>
      <c r="H101" s="325" t="s">
        <v>654</v>
      </c>
      <c r="I101" s="327">
        <v>3583.415</v>
      </c>
      <c r="J101" s="327">
        <v>2</v>
      </c>
      <c r="K101" s="328">
        <v>7166.83</v>
      </c>
    </row>
    <row r="102" spans="1:11" ht="14.4" customHeight="1" x14ac:dyDescent="0.3">
      <c r="A102" s="323" t="s">
        <v>324</v>
      </c>
      <c r="B102" s="324" t="s">
        <v>326</v>
      </c>
      <c r="C102" s="325" t="s">
        <v>332</v>
      </c>
      <c r="D102" s="326" t="s">
        <v>333</v>
      </c>
      <c r="E102" s="325" t="s">
        <v>459</v>
      </c>
      <c r="F102" s="326" t="s">
        <v>460</v>
      </c>
      <c r="G102" s="325" t="s">
        <v>655</v>
      </c>
      <c r="H102" s="325" t="s">
        <v>656</v>
      </c>
      <c r="I102" s="327">
        <v>3752.21</v>
      </c>
      <c r="J102" s="327">
        <v>1</v>
      </c>
      <c r="K102" s="328">
        <v>3752.21</v>
      </c>
    </row>
    <row r="103" spans="1:11" ht="14.4" customHeight="1" x14ac:dyDescent="0.3">
      <c r="A103" s="323" t="s">
        <v>324</v>
      </c>
      <c r="B103" s="324" t="s">
        <v>326</v>
      </c>
      <c r="C103" s="325" t="s">
        <v>332</v>
      </c>
      <c r="D103" s="326" t="s">
        <v>333</v>
      </c>
      <c r="E103" s="325" t="s">
        <v>459</v>
      </c>
      <c r="F103" s="326" t="s">
        <v>460</v>
      </c>
      <c r="G103" s="325" t="s">
        <v>657</v>
      </c>
      <c r="H103" s="325" t="s">
        <v>658</v>
      </c>
      <c r="I103" s="327">
        <v>393.25010140089302</v>
      </c>
      <c r="J103" s="327">
        <v>1</v>
      </c>
      <c r="K103" s="328">
        <v>393.25010140089302</v>
      </c>
    </row>
    <row r="104" spans="1:11" ht="14.4" customHeight="1" x14ac:dyDescent="0.3">
      <c r="A104" s="323" t="s">
        <v>324</v>
      </c>
      <c r="B104" s="324" t="s">
        <v>326</v>
      </c>
      <c r="C104" s="325" t="s">
        <v>332</v>
      </c>
      <c r="D104" s="326" t="s">
        <v>333</v>
      </c>
      <c r="E104" s="325" t="s">
        <v>459</v>
      </c>
      <c r="F104" s="326" t="s">
        <v>460</v>
      </c>
      <c r="G104" s="325" t="s">
        <v>659</v>
      </c>
      <c r="H104" s="325" t="s">
        <v>660</v>
      </c>
      <c r="I104" s="327">
        <v>3678.4</v>
      </c>
      <c r="J104" s="327">
        <v>1</v>
      </c>
      <c r="K104" s="328">
        <v>3678.4</v>
      </c>
    </row>
    <row r="105" spans="1:11" ht="14.4" customHeight="1" x14ac:dyDescent="0.3">
      <c r="A105" s="323" t="s">
        <v>324</v>
      </c>
      <c r="B105" s="324" t="s">
        <v>326</v>
      </c>
      <c r="C105" s="325" t="s">
        <v>332</v>
      </c>
      <c r="D105" s="326" t="s">
        <v>333</v>
      </c>
      <c r="E105" s="325" t="s">
        <v>459</v>
      </c>
      <c r="F105" s="326" t="s">
        <v>460</v>
      </c>
      <c r="G105" s="325" t="s">
        <v>661</v>
      </c>
      <c r="H105" s="325" t="s">
        <v>662</v>
      </c>
      <c r="I105" s="327">
        <v>16.528599989163723</v>
      </c>
      <c r="J105" s="327">
        <v>39132</v>
      </c>
      <c r="K105" s="328">
        <v>646797.17614412343</v>
      </c>
    </row>
    <row r="106" spans="1:11" ht="14.4" customHeight="1" x14ac:dyDescent="0.3">
      <c r="A106" s="323" t="s">
        <v>324</v>
      </c>
      <c r="B106" s="324" t="s">
        <v>326</v>
      </c>
      <c r="C106" s="325" t="s">
        <v>332</v>
      </c>
      <c r="D106" s="326" t="s">
        <v>333</v>
      </c>
      <c r="E106" s="325" t="s">
        <v>459</v>
      </c>
      <c r="F106" s="326" t="s">
        <v>460</v>
      </c>
      <c r="G106" s="325" t="s">
        <v>663</v>
      </c>
      <c r="H106" s="325" t="s">
        <v>664</v>
      </c>
      <c r="I106" s="327">
        <v>5929</v>
      </c>
      <c r="J106" s="327">
        <v>2</v>
      </c>
      <c r="K106" s="328">
        <v>11858</v>
      </c>
    </row>
    <row r="107" spans="1:11" ht="14.4" customHeight="1" x14ac:dyDescent="0.3">
      <c r="A107" s="323" t="s">
        <v>324</v>
      </c>
      <c r="B107" s="324" t="s">
        <v>326</v>
      </c>
      <c r="C107" s="325" t="s">
        <v>332</v>
      </c>
      <c r="D107" s="326" t="s">
        <v>333</v>
      </c>
      <c r="E107" s="325" t="s">
        <v>459</v>
      </c>
      <c r="F107" s="326" t="s">
        <v>460</v>
      </c>
      <c r="G107" s="325" t="s">
        <v>665</v>
      </c>
      <c r="H107" s="325" t="s">
        <v>666</v>
      </c>
      <c r="I107" s="327">
        <v>6594.5</v>
      </c>
      <c r="J107" s="327">
        <v>2</v>
      </c>
      <c r="K107" s="328">
        <v>13189</v>
      </c>
    </row>
    <row r="108" spans="1:11" ht="14.4" customHeight="1" x14ac:dyDescent="0.3">
      <c r="A108" s="323" t="s">
        <v>324</v>
      </c>
      <c r="B108" s="324" t="s">
        <v>326</v>
      </c>
      <c r="C108" s="325" t="s">
        <v>332</v>
      </c>
      <c r="D108" s="326" t="s">
        <v>333</v>
      </c>
      <c r="E108" s="325" t="s">
        <v>459</v>
      </c>
      <c r="F108" s="326" t="s">
        <v>460</v>
      </c>
      <c r="G108" s="325" t="s">
        <v>667</v>
      </c>
      <c r="H108" s="325" t="s">
        <v>668</v>
      </c>
      <c r="I108" s="327">
        <v>3923.9119300956677</v>
      </c>
      <c r="J108" s="327">
        <v>5</v>
      </c>
      <c r="K108" s="328">
        <v>19619.559650478339</v>
      </c>
    </row>
    <row r="109" spans="1:11" ht="14.4" customHeight="1" x14ac:dyDescent="0.3">
      <c r="A109" s="323" t="s">
        <v>324</v>
      </c>
      <c r="B109" s="324" t="s">
        <v>326</v>
      </c>
      <c r="C109" s="325" t="s">
        <v>332</v>
      </c>
      <c r="D109" s="326" t="s">
        <v>333</v>
      </c>
      <c r="E109" s="325" t="s">
        <v>459</v>
      </c>
      <c r="F109" s="326" t="s">
        <v>460</v>
      </c>
      <c r="G109" s="325" t="s">
        <v>669</v>
      </c>
      <c r="H109" s="325" t="s">
        <v>670</v>
      </c>
      <c r="I109" s="327">
        <v>2302.8150000000001</v>
      </c>
      <c r="J109" s="327">
        <v>2</v>
      </c>
      <c r="K109" s="328">
        <v>4605.63</v>
      </c>
    </row>
    <row r="110" spans="1:11" ht="14.4" customHeight="1" x14ac:dyDescent="0.3">
      <c r="A110" s="323" t="s">
        <v>324</v>
      </c>
      <c r="B110" s="324" t="s">
        <v>326</v>
      </c>
      <c r="C110" s="325" t="s">
        <v>332</v>
      </c>
      <c r="D110" s="326" t="s">
        <v>333</v>
      </c>
      <c r="E110" s="325" t="s">
        <v>459</v>
      </c>
      <c r="F110" s="326" t="s">
        <v>460</v>
      </c>
      <c r="G110" s="325" t="s">
        <v>671</v>
      </c>
      <c r="H110" s="325" t="s">
        <v>672</v>
      </c>
      <c r="I110" s="327">
        <v>4670.5996164159969</v>
      </c>
      <c r="J110" s="327">
        <v>7</v>
      </c>
      <c r="K110" s="328">
        <v>32694.1979677087</v>
      </c>
    </row>
    <row r="111" spans="1:11" ht="14.4" customHeight="1" x14ac:dyDescent="0.3">
      <c r="A111" s="323" t="s">
        <v>324</v>
      </c>
      <c r="B111" s="324" t="s">
        <v>326</v>
      </c>
      <c r="C111" s="325" t="s">
        <v>332</v>
      </c>
      <c r="D111" s="326" t="s">
        <v>333</v>
      </c>
      <c r="E111" s="325" t="s">
        <v>459</v>
      </c>
      <c r="F111" s="326" t="s">
        <v>460</v>
      </c>
      <c r="G111" s="325" t="s">
        <v>673</v>
      </c>
      <c r="H111" s="325" t="s">
        <v>674</v>
      </c>
      <c r="I111" s="327">
        <v>5757.1849999999995</v>
      </c>
      <c r="J111" s="327">
        <v>4</v>
      </c>
      <c r="K111" s="328">
        <v>23028.739999999998</v>
      </c>
    </row>
    <row r="112" spans="1:11" ht="14.4" customHeight="1" x14ac:dyDescent="0.3">
      <c r="A112" s="323" t="s">
        <v>324</v>
      </c>
      <c r="B112" s="324" t="s">
        <v>326</v>
      </c>
      <c r="C112" s="325" t="s">
        <v>332</v>
      </c>
      <c r="D112" s="326" t="s">
        <v>333</v>
      </c>
      <c r="E112" s="325" t="s">
        <v>459</v>
      </c>
      <c r="F112" s="326" t="s">
        <v>460</v>
      </c>
      <c r="G112" s="325" t="s">
        <v>675</v>
      </c>
      <c r="H112" s="325" t="s">
        <v>676</v>
      </c>
      <c r="I112" s="327">
        <v>1833.15</v>
      </c>
      <c r="J112" s="327">
        <v>2</v>
      </c>
      <c r="K112" s="328">
        <v>3666.3</v>
      </c>
    </row>
    <row r="113" spans="1:11" ht="14.4" customHeight="1" x14ac:dyDescent="0.3">
      <c r="A113" s="323" t="s">
        <v>324</v>
      </c>
      <c r="B113" s="324" t="s">
        <v>326</v>
      </c>
      <c r="C113" s="325" t="s">
        <v>332</v>
      </c>
      <c r="D113" s="326" t="s">
        <v>333</v>
      </c>
      <c r="E113" s="325" t="s">
        <v>459</v>
      </c>
      <c r="F113" s="326" t="s">
        <v>460</v>
      </c>
      <c r="G113" s="325" t="s">
        <v>677</v>
      </c>
      <c r="H113" s="325" t="s">
        <v>678</v>
      </c>
      <c r="I113" s="327">
        <v>2541</v>
      </c>
      <c r="J113" s="327">
        <v>1</v>
      </c>
      <c r="K113" s="328">
        <v>2541</v>
      </c>
    </row>
    <row r="114" spans="1:11" ht="14.4" customHeight="1" x14ac:dyDescent="0.3">
      <c r="A114" s="323" t="s">
        <v>324</v>
      </c>
      <c r="B114" s="324" t="s">
        <v>326</v>
      </c>
      <c r="C114" s="325" t="s">
        <v>332</v>
      </c>
      <c r="D114" s="326" t="s">
        <v>333</v>
      </c>
      <c r="E114" s="325" t="s">
        <v>459</v>
      </c>
      <c r="F114" s="326" t="s">
        <v>460</v>
      </c>
      <c r="G114" s="325" t="s">
        <v>679</v>
      </c>
      <c r="H114" s="325" t="s">
        <v>680</v>
      </c>
      <c r="I114" s="327">
        <v>2541</v>
      </c>
      <c r="J114" s="327">
        <v>1</v>
      </c>
      <c r="K114" s="328">
        <v>2541</v>
      </c>
    </row>
    <row r="115" spans="1:11" ht="14.4" customHeight="1" x14ac:dyDescent="0.3">
      <c r="A115" s="323" t="s">
        <v>324</v>
      </c>
      <c r="B115" s="324" t="s">
        <v>326</v>
      </c>
      <c r="C115" s="325" t="s">
        <v>332</v>
      </c>
      <c r="D115" s="326" t="s">
        <v>333</v>
      </c>
      <c r="E115" s="325" t="s">
        <v>459</v>
      </c>
      <c r="F115" s="326" t="s">
        <v>460</v>
      </c>
      <c r="G115" s="325" t="s">
        <v>681</v>
      </c>
      <c r="H115" s="325" t="s">
        <v>682</v>
      </c>
      <c r="I115" s="327">
        <v>2541</v>
      </c>
      <c r="J115" s="327">
        <v>1</v>
      </c>
      <c r="K115" s="328">
        <v>2541</v>
      </c>
    </row>
    <row r="116" spans="1:11" ht="14.4" customHeight="1" x14ac:dyDescent="0.3">
      <c r="A116" s="323" t="s">
        <v>324</v>
      </c>
      <c r="B116" s="324" t="s">
        <v>326</v>
      </c>
      <c r="C116" s="325" t="s">
        <v>332</v>
      </c>
      <c r="D116" s="326" t="s">
        <v>333</v>
      </c>
      <c r="E116" s="325" t="s">
        <v>459</v>
      </c>
      <c r="F116" s="326" t="s">
        <v>460</v>
      </c>
      <c r="G116" s="325" t="s">
        <v>683</v>
      </c>
      <c r="H116" s="325" t="s">
        <v>684</v>
      </c>
      <c r="I116" s="327">
        <v>2299</v>
      </c>
      <c r="J116" s="327">
        <v>1</v>
      </c>
      <c r="K116" s="328">
        <v>2299</v>
      </c>
    </row>
    <row r="117" spans="1:11" ht="14.4" customHeight="1" x14ac:dyDescent="0.3">
      <c r="A117" s="323" t="s">
        <v>324</v>
      </c>
      <c r="B117" s="324" t="s">
        <v>326</v>
      </c>
      <c r="C117" s="325" t="s">
        <v>332</v>
      </c>
      <c r="D117" s="326" t="s">
        <v>333</v>
      </c>
      <c r="E117" s="325" t="s">
        <v>459</v>
      </c>
      <c r="F117" s="326" t="s">
        <v>460</v>
      </c>
      <c r="G117" s="325" t="s">
        <v>685</v>
      </c>
      <c r="H117" s="325" t="s">
        <v>686</v>
      </c>
      <c r="I117" s="327">
        <v>2299</v>
      </c>
      <c r="J117" s="327">
        <v>1</v>
      </c>
      <c r="K117" s="328">
        <v>2299</v>
      </c>
    </row>
    <row r="118" spans="1:11" ht="14.4" customHeight="1" x14ac:dyDescent="0.3">
      <c r="A118" s="323" t="s">
        <v>324</v>
      </c>
      <c r="B118" s="324" t="s">
        <v>326</v>
      </c>
      <c r="C118" s="325" t="s">
        <v>332</v>
      </c>
      <c r="D118" s="326" t="s">
        <v>333</v>
      </c>
      <c r="E118" s="325" t="s">
        <v>459</v>
      </c>
      <c r="F118" s="326" t="s">
        <v>460</v>
      </c>
      <c r="G118" s="325" t="s">
        <v>687</v>
      </c>
      <c r="H118" s="325" t="s">
        <v>688</v>
      </c>
      <c r="I118" s="327">
        <v>274.67</v>
      </c>
      <c r="J118" s="327">
        <v>2</v>
      </c>
      <c r="K118" s="328">
        <v>549.34</v>
      </c>
    </row>
    <row r="119" spans="1:11" ht="14.4" customHeight="1" x14ac:dyDescent="0.3">
      <c r="A119" s="323" t="s">
        <v>324</v>
      </c>
      <c r="B119" s="324" t="s">
        <v>326</v>
      </c>
      <c r="C119" s="325" t="s">
        <v>332</v>
      </c>
      <c r="D119" s="326" t="s">
        <v>333</v>
      </c>
      <c r="E119" s="325" t="s">
        <v>459</v>
      </c>
      <c r="F119" s="326" t="s">
        <v>460</v>
      </c>
      <c r="G119" s="325" t="s">
        <v>689</v>
      </c>
      <c r="H119" s="325" t="s">
        <v>690</v>
      </c>
      <c r="I119" s="327">
        <v>1119.98</v>
      </c>
      <c r="J119" s="327">
        <v>1</v>
      </c>
      <c r="K119" s="328">
        <v>1119.98</v>
      </c>
    </row>
    <row r="120" spans="1:11" ht="14.4" customHeight="1" x14ac:dyDescent="0.3">
      <c r="A120" s="323" t="s">
        <v>324</v>
      </c>
      <c r="B120" s="324" t="s">
        <v>326</v>
      </c>
      <c r="C120" s="325" t="s">
        <v>332</v>
      </c>
      <c r="D120" s="326" t="s">
        <v>333</v>
      </c>
      <c r="E120" s="325" t="s">
        <v>459</v>
      </c>
      <c r="F120" s="326" t="s">
        <v>460</v>
      </c>
      <c r="G120" s="325" t="s">
        <v>691</v>
      </c>
      <c r="H120" s="325" t="s">
        <v>692</v>
      </c>
      <c r="I120" s="327">
        <v>3702.6</v>
      </c>
      <c r="J120" s="327">
        <v>1</v>
      </c>
      <c r="K120" s="328">
        <v>3702.5999999999985</v>
      </c>
    </row>
    <row r="121" spans="1:11" ht="14.4" customHeight="1" x14ac:dyDescent="0.3">
      <c r="A121" s="323" t="s">
        <v>324</v>
      </c>
      <c r="B121" s="324" t="s">
        <v>326</v>
      </c>
      <c r="C121" s="325" t="s">
        <v>332</v>
      </c>
      <c r="D121" s="326" t="s">
        <v>333</v>
      </c>
      <c r="E121" s="325" t="s">
        <v>459</v>
      </c>
      <c r="F121" s="326" t="s">
        <v>460</v>
      </c>
      <c r="G121" s="325" t="s">
        <v>693</v>
      </c>
      <c r="H121" s="325" t="s">
        <v>694</v>
      </c>
      <c r="I121" s="327">
        <v>3702.6</v>
      </c>
      <c r="J121" s="327">
        <v>1</v>
      </c>
      <c r="K121" s="328">
        <v>3702.6</v>
      </c>
    </row>
    <row r="122" spans="1:11" ht="14.4" customHeight="1" x14ac:dyDescent="0.3">
      <c r="A122" s="323" t="s">
        <v>324</v>
      </c>
      <c r="B122" s="324" t="s">
        <v>326</v>
      </c>
      <c r="C122" s="325" t="s">
        <v>332</v>
      </c>
      <c r="D122" s="326" t="s">
        <v>333</v>
      </c>
      <c r="E122" s="325" t="s">
        <v>459</v>
      </c>
      <c r="F122" s="326" t="s">
        <v>460</v>
      </c>
      <c r="G122" s="325" t="s">
        <v>695</v>
      </c>
      <c r="H122" s="325" t="s">
        <v>696</v>
      </c>
      <c r="I122" s="327">
        <v>3702.6</v>
      </c>
      <c r="J122" s="327">
        <v>1</v>
      </c>
      <c r="K122" s="328">
        <v>3702.6</v>
      </c>
    </row>
    <row r="123" spans="1:11" ht="14.4" customHeight="1" x14ac:dyDescent="0.3">
      <c r="A123" s="323" t="s">
        <v>324</v>
      </c>
      <c r="B123" s="324" t="s">
        <v>326</v>
      </c>
      <c r="C123" s="325" t="s">
        <v>332</v>
      </c>
      <c r="D123" s="326" t="s">
        <v>333</v>
      </c>
      <c r="E123" s="325" t="s">
        <v>459</v>
      </c>
      <c r="F123" s="326" t="s">
        <v>460</v>
      </c>
      <c r="G123" s="325" t="s">
        <v>697</v>
      </c>
      <c r="H123" s="325" t="s">
        <v>698</v>
      </c>
      <c r="I123" s="327">
        <v>3702.6</v>
      </c>
      <c r="J123" s="327">
        <v>1</v>
      </c>
      <c r="K123" s="328">
        <v>3702.6</v>
      </c>
    </row>
    <row r="124" spans="1:11" ht="14.4" customHeight="1" x14ac:dyDescent="0.3">
      <c r="A124" s="323" t="s">
        <v>324</v>
      </c>
      <c r="B124" s="324" t="s">
        <v>326</v>
      </c>
      <c r="C124" s="325" t="s">
        <v>332</v>
      </c>
      <c r="D124" s="326" t="s">
        <v>333</v>
      </c>
      <c r="E124" s="325" t="s">
        <v>459</v>
      </c>
      <c r="F124" s="326" t="s">
        <v>460</v>
      </c>
      <c r="G124" s="325" t="s">
        <v>699</v>
      </c>
      <c r="H124" s="325" t="s">
        <v>700</v>
      </c>
      <c r="I124" s="327">
        <v>6644.11</v>
      </c>
      <c r="J124" s="327">
        <v>1</v>
      </c>
      <c r="K124" s="328">
        <v>6644.11</v>
      </c>
    </row>
    <row r="125" spans="1:11" ht="14.4" customHeight="1" x14ac:dyDescent="0.3">
      <c r="A125" s="323" t="s">
        <v>324</v>
      </c>
      <c r="B125" s="324" t="s">
        <v>326</v>
      </c>
      <c r="C125" s="325" t="s">
        <v>332</v>
      </c>
      <c r="D125" s="326" t="s">
        <v>333</v>
      </c>
      <c r="E125" s="325" t="s">
        <v>459</v>
      </c>
      <c r="F125" s="326" t="s">
        <v>460</v>
      </c>
      <c r="G125" s="325" t="s">
        <v>701</v>
      </c>
      <c r="H125" s="325" t="s">
        <v>702</v>
      </c>
      <c r="I125" s="327">
        <v>274.67</v>
      </c>
      <c r="J125" s="327">
        <v>3</v>
      </c>
      <c r="K125" s="328">
        <v>824.01</v>
      </c>
    </row>
    <row r="126" spans="1:11" ht="14.4" customHeight="1" x14ac:dyDescent="0.3">
      <c r="A126" s="323" t="s">
        <v>324</v>
      </c>
      <c r="B126" s="324" t="s">
        <v>326</v>
      </c>
      <c r="C126" s="325" t="s">
        <v>332</v>
      </c>
      <c r="D126" s="326" t="s">
        <v>333</v>
      </c>
      <c r="E126" s="325" t="s">
        <v>459</v>
      </c>
      <c r="F126" s="326" t="s">
        <v>460</v>
      </c>
      <c r="G126" s="325" t="s">
        <v>703</v>
      </c>
      <c r="H126" s="325" t="s">
        <v>704</v>
      </c>
      <c r="I126" s="327">
        <v>3702.6</v>
      </c>
      <c r="J126" s="327">
        <v>1</v>
      </c>
      <c r="K126" s="328">
        <v>3702.6</v>
      </c>
    </row>
    <row r="127" spans="1:11" ht="14.4" customHeight="1" x14ac:dyDescent="0.3">
      <c r="A127" s="323" t="s">
        <v>324</v>
      </c>
      <c r="B127" s="324" t="s">
        <v>326</v>
      </c>
      <c r="C127" s="325" t="s">
        <v>332</v>
      </c>
      <c r="D127" s="326" t="s">
        <v>333</v>
      </c>
      <c r="E127" s="325" t="s">
        <v>459</v>
      </c>
      <c r="F127" s="326" t="s">
        <v>460</v>
      </c>
      <c r="G127" s="325" t="s">
        <v>705</v>
      </c>
      <c r="H127" s="325" t="s">
        <v>706</v>
      </c>
      <c r="I127" s="327">
        <v>3702.6</v>
      </c>
      <c r="J127" s="327">
        <v>1</v>
      </c>
      <c r="K127" s="328">
        <v>3702.6</v>
      </c>
    </row>
    <row r="128" spans="1:11" ht="14.4" customHeight="1" x14ac:dyDescent="0.3">
      <c r="A128" s="323" t="s">
        <v>324</v>
      </c>
      <c r="B128" s="324" t="s">
        <v>326</v>
      </c>
      <c r="C128" s="325" t="s">
        <v>332</v>
      </c>
      <c r="D128" s="326" t="s">
        <v>333</v>
      </c>
      <c r="E128" s="325" t="s">
        <v>459</v>
      </c>
      <c r="F128" s="326" t="s">
        <v>460</v>
      </c>
      <c r="G128" s="325" t="s">
        <v>707</v>
      </c>
      <c r="H128" s="325" t="s">
        <v>708</v>
      </c>
      <c r="I128" s="327">
        <v>3702.6</v>
      </c>
      <c r="J128" s="327">
        <v>1</v>
      </c>
      <c r="K128" s="328">
        <v>3702.6</v>
      </c>
    </row>
    <row r="129" spans="1:11" ht="14.4" customHeight="1" x14ac:dyDescent="0.3">
      <c r="A129" s="323" t="s">
        <v>324</v>
      </c>
      <c r="B129" s="324" t="s">
        <v>326</v>
      </c>
      <c r="C129" s="325" t="s">
        <v>332</v>
      </c>
      <c r="D129" s="326" t="s">
        <v>333</v>
      </c>
      <c r="E129" s="325" t="s">
        <v>459</v>
      </c>
      <c r="F129" s="326" t="s">
        <v>460</v>
      </c>
      <c r="G129" s="325" t="s">
        <v>709</v>
      </c>
      <c r="H129" s="325" t="s">
        <v>710</v>
      </c>
      <c r="I129" s="327">
        <v>956.27075812274802</v>
      </c>
      <c r="J129" s="327">
        <v>1</v>
      </c>
      <c r="K129" s="328">
        <v>956.27075812274802</v>
      </c>
    </row>
    <row r="130" spans="1:11" ht="14.4" customHeight="1" x14ac:dyDescent="0.3">
      <c r="A130" s="323" t="s">
        <v>324</v>
      </c>
      <c r="B130" s="324" t="s">
        <v>326</v>
      </c>
      <c r="C130" s="325" t="s">
        <v>332</v>
      </c>
      <c r="D130" s="326" t="s">
        <v>333</v>
      </c>
      <c r="E130" s="325" t="s">
        <v>459</v>
      </c>
      <c r="F130" s="326" t="s">
        <v>460</v>
      </c>
      <c r="G130" s="325" t="s">
        <v>711</v>
      </c>
      <c r="H130" s="325" t="s">
        <v>712</v>
      </c>
      <c r="I130" s="327">
        <v>919.95667870036505</v>
      </c>
      <c r="J130" s="327">
        <v>1</v>
      </c>
      <c r="K130" s="328">
        <v>919.95667870036505</v>
      </c>
    </row>
    <row r="131" spans="1:11" ht="14.4" customHeight="1" x14ac:dyDescent="0.3">
      <c r="A131" s="323" t="s">
        <v>324</v>
      </c>
      <c r="B131" s="324" t="s">
        <v>326</v>
      </c>
      <c r="C131" s="325" t="s">
        <v>332</v>
      </c>
      <c r="D131" s="326" t="s">
        <v>333</v>
      </c>
      <c r="E131" s="325" t="s">
        <v>459</v>
      </c>
      <c r="F131" s="326" t="s">
        <v>460</v>
      </c>
      <c r="G131" s="325" t="s">
        <v>713</v>
      </c>
      <c r="H131" s="325" t="s">
        <v>714</v>
      </c>
      <c r="I131" s="327">
        <v>919.95667870036505</v>
      </c>
      <c r="J131" s="327">
        <v>1</v>
      </c>
      <c r="K131" s="328">
        <v>919.95667870036505</v>
      </c>
    </row>
    <row r="132" spans="1:11" ht="14.4" customHeight="1" x14ac:dyDescent="0.3">
      <c r="A132" s="323" t="s">
        <v>324</v>
      </c>
      <c r="B132" s="324" t="s">
        <v>326</v>
      </c>
      <c r="C132" s="325" t="s">
        <v>332</v>
      </c>
      <c r="D132" s="326" t="s">
        <v>333</v>
      </c>
      <c r="E132" s="325" t="s">
        <v>459</v>
      </c>
      <c r="F132" s="326" t="s">
        <v>460</v>
      </c>
      <c r="G132" s="325" t="s">
        <v>715</v>
      </c>
      <c r="H132" s="325" t="s">
        <v>716</v>
      </c>
      <c r="I132" s="327">
        <v>919.95667870036505</v>
      </c>
      <c r="J132" s="327">
        <v>1</v>
      </c>
      <c r="K132" s="328">
        <v>919.95667870036505</v>
      </c>
    </row>
    <row r="133" spans="1:11" ht="14.4" customHeight="1" x14ac:dyDescent="0.3">
      <c r="A133" s="323" t="s">
        <v>324</v>
      </c>
      <c r="B133" s="324" t="s">
        <v>326</v>
      </c>
      <c r="C133" s="325" t="s">
        <v>332</v>
      </c>
      <c r="D133" s="326" t="s">
        <v>333</v>
      </c>
      <c r="E133" s="325" t="s">
        <v>459</v>
      </c>
      <c r="F133" s="326" t="s">
        <v>460</v>
      </c>
      <c r="G133" s="325" t="s">
        <v>717</v>
      </c>
      <c r="H133" s="325" t="s">
        <v>718</v>
      </c>
      <c r="I133" s="327">
        <v>919.95667870036505</v>
      </c>
      <c r="J133" s="327">
        <v>1</v>
      </c>
      <c r="K133" s="328">
        <v>919.95667870036505</v>
      </c>
    </row>
    <row r="134" spans="1:11" ht="14.4" customHeight="1" x14ac:dyDescent="0.3">
      <c r="A134" s="323" t="s">
        <v>324</v>
      </c>
      <c r="B134" s="324" t="s">
        <v>326</v>
      </c>
      <c r="C134" s="325" t="s">
        <v>332</v>
      </c>
      <c r="D134" s="326" t="s">
        <v>333</v>
      </c>
      <c r="E134" s="325" t="s">
        <v>459</v>
      </c>
      <c r="F134" s="326" t="s">
        <v>460</v>
      </c>
      <c r="G134" s="325" t="s">
        <v>719</v>
      </c>
      <c r="H134" s="325" t="s">
        <v>720</v>
      </c>
      <c r="I134" s="327">
        <v>919.95667870036505</v>
      </c>
      <c r="J134" s="327">
        <v>1</v>
      </c>
      <c r="K134" s="328">
        <v>919.95667870036505</v>
      </c>
    </row>
    <row r="135" spans="1:11" ht="14.4" customHeight="1" x14ac:dyDescent="0.3">
      <c r="A135" s="323" t="s">
        <v>324</v>
      </c>
      <c r="B135" s="324" t="s">
        <v>326</v>
      </c>
      <c r="C135" s="325" t="s">
        <v>332</v>
      </c>
      <c r="D135" s="326" t="s">
        <v>333</v>
      </c>
      <c r="E135" s="325" t="s">
        <v>459</v>
      </c>
      <c r="F135" s="326" t="s">
        <v>460</v>
      </c>
      <c r="G135" s="325" t="s">
        <v>721</v>
      </c>
      <c r="H135" s="325" t="s">
        <v>722</v>
      </c>
      <c r="I135" s="327">
        <v>919.95667870036505</v>
      </c>
      <c r="J135" s="327">
        <v>1</v>
      </c>
      <c r="K135" s="328">
        <v>919.95667870036505</v>
      </c>
    </row>
    <row r="136" spans="1:11" ht="14.4" customHeight="1" x14ac:dyDescent="0.3">
      <c r="A136" s="323" t="s">
        <v>324</v>
      </c>
      <c r="B136" s="324" t="s">
        <v>326</v>
      </c>
      <c r="C136" s="325" t="s">
        <v>332</v>
      </c>
      <c r="D136" s="326" t="s">
        <v>333</v>
      </c>
      <c r="E136" s="325" t="s">
        <v>459</v>
      </c>
      <c r="F136" s="326" t="s">
        <v>460</v>
      </c>
      <c r="G136" s="325" t="s">
        <v>723</v>
      </c>
      <c r="H136" s="325" t="s">
        <v>724</v>
      </c>
      <c r="I136" s="327">
        <v>274.67</v>
      </c>
      <c r="J136" s="327">
        <v>3</v>
      </c>
      <c r="K136" s="328">
        <v>824.01</v>
      </c>
    </row>
    <row r="137" spans="1:11" ht="14.4" customHeight="1" x14ac:dyDescent="0.3">
      <c r="A137" s="323" t="s">
        <v>324</v>
      </c>
      <c r="B137" s="324" t="s">
        <v>326</v>
      </c>
      <c r="C137" s="325" t="s">
        <v>332</v>
      </c>
      <c r="D137" s="326" t="s">
        <v>333</v>
      </c>
      <c r="E137" s="325" t="s">
        <v>459</v>
      </c>
      <c r="F137" s="326" t="s">
        <v>460</v>
      </c>
      <c r="G137" s="325" t="s">
        <v>725</v>
      </c>
      <c r="H137" s="325" t="s">
        <v>726</v>
      </c>
      <c r="I137" s="327">
        <v>3702.6</v>
      </c>
      <c r="J137" s="327">
        <v>1</v>
      </c>
      <c r="K137" s="328">
        <v>3702.6</v>
      </c>
    </row>
    <row r="138" spans="1:11" ht="14.4" customHeight="1" x14ac:dyDescent="0.3">
      <c r="A138" s="323" t="s">
        <v>324</v>
      </c>
      <c r="B138" s="324" t="s">
        <v>326</v>
      </c>
      <c r="C138" s="325" t="s">
        <v>332</v>
      </c>
      <c r="D138" s="326" t="s">
        <v>333</v>
      </c>
      <c r="E138" s="325" t="s">
        <v>459</v>
      </c>
      <c r="F138" s="326" t="s">
        <v>460</v>
      </c>
      <c r="G138" s="325" t="s">
        <v>727</v>
      </c>
      <c r="H138" s="325" t="s">
        <v>728</v>
      </c>
      <c r="I138" s="327">
        <v>3424.3</v>
      </c>
      <c r="J138" s="327">
        <v>1</v>
      </c>
      <c r="K138" s="328">
        <v>3424.3</v>
      </c>
    </row>
    <row r="139" spans="1:11" ht="14.4" customHeight="1" x14ac:dyDescent="0.3">
      <c r="A139" s="323" t="s">
        <v>324</v>
      </c>
      <c r="B139" s="324" t="s">
        <v>326</v>
      </c>
      <c r="C139" s="325" t="s">
        <v>332</v>
      </c>
      <c r="D139" s="326" t="s">
        <v>333</v>
      </c>
      <c r="E139" s="325" t="s">
        <v>459</v>
      </c>
      <c r="F139" s="326" t="s">
        <v>460</v>
      </c>
      <c r="G139" s="325" t="s">
        <v>729</v>
      </c>
      <c r="H139" s="325" t="s">
        <v>730</v>
      </c>
      <c r="I139" s="327">
        <v>13903.867999999999</v>
      </c>
      <c r="J139" s="327">
        <v>5</v>
      </c>
      <c r="K139" s="328">
        <v>69519.34</v>
      </c>
    </row>
    <row r="140" spans="1:11" ht="14.4" customHeight="1" x14ac:dyDescent="0.3">
      <c r="A140" s="323" t="s">
        <v>324</v>
      </c>
      <c r="B140" s="324" t="s">
        <v>326</v>
      </c>
      <c r="C140" s="325" t="s">
        <v>332</v>
      </c>
      <c r="D140" s="326" t="s">
        <v>333</v>
      </c>
      <c r="E140" s="325" t="s">
        <v>459</v>
      </c>
      <c r="F140" s="326" t="s">
        <v>460</v>
      </c>
      <c r="G140" s="325" t="s">
        <v>731</v>
      </c>
      <c r="H140" s="325" t="s">
        <v>732</v>
      </c>
      <c r="I140" s="327">
        <v>16.201900103899796</v>
      </c>
      <c r="J140" s="327">
        <v>960</v>
      </c>
      <c r="K140" s="328">
        <v>15553.82413440394</v>
      </c>
    </row>
    <row r="141" spans="1:11" ht="14.4" customHeight="1" x14ac:dyDescent="0.3">
      <c r="A141" s="323" t="s">
        <v>324</v>
      </c>
      <c r="B141" s="324" t="s">
        <v>326</v>
      </c>
      <c r="C141" s="325" t="s">
        <v>332</v>
      </c>
      <c r="D141" s="326" t="s">
        <v>333</v>
      </c>
      <c r="E141" s="325" t="s">
        <v>459</v>
      </c>
      <c r="F141" s="326" t="s">
        <v>460</v>
      </c>
      <c r="G141" s="325" t="s">
        <v>733</v>
      </c>
      <c r="H141" s="325" t="s">
        <v>734</v>
      </c>
      <c r="I141" s="327">
        <v>9704.5024999999987</v>
      </c>
      <c r="J141" s="327">
        <v>4</v>
      </c>
      <c r="K141" s="328">
        <v>38818.009999999995</v>
      </c>
    </row>
    <row r="142" spans="1:11" ht="14.4" customHeight="1" x14ac:dyDescent="0.3">
      <c r="A142" s="323" t="s">
        <v>324</v>
      </c>
      <c r="B142" s="324" t="s">
        <v>326</v>
      </c>
      <c r="C142" s="325" t="s">
        <v>332</v>
      </c>
      <c r="D142" s="326" t="s">
        <v>333</v>
      </c>
      <c r="E142" s="325" t="s">
        <v>459</v>
      </c>
      <c r="F142" s="326" t="s">
        <v>460</v>
      </c>
      <c r="G142" s="325" t="s">
        <v>735</v>
      </c>
      <c r="H142" s="325" t="s">
        <v>736</v>
      </c>
      <c r="I142" s="327">
        <v>9638.4566666666651</v>
      </c>
      <c r="J142" s="327">
        <v>23</v>
      </c>
      <c r="K142" s="328">
        <v>220627.76999999996</v>
      </c>
    </row>
    <row r="143" spans="1:11" ht="14.4" customHeight="1" x14ac:dyDescent="0.3">
      <c r="A143" s="323" t="s">
        <v>324</v>
      </c>
      <c r="B143" s="324" t="s">
        <v>326</v>
      </c>
      <c r="C143" s="325" t="s">
        <v>332</v>
      </c>
      <c r="D143" s="326" t="s">
        <v>333</v>
      </c>
      <c r="E143" s="325" t="s">
        <v>459</v>
      </c>
      <c r="F143" s="326" t="s">
        <v>460</v>
      </c>
      <c r="G143" s="325" t="s">
        <v>737</v>
      </c>
      <c r="H143" s="325" t="s">
        <v>738</v>
      </c>
      <c r="I143" s="327">
        <v>9686.489999999998</v>
      </c>
      <c r="J143" s="327">
        <v>24</v>
      </c>
      <c r="K143" s="328">
        <v>230530.40999999997</v>
      </c>
    </row>
    <row r="144" spans="1:11" ht="14.4" customHeight="1" x14ac:dyDescent="0.3">
      <c r="A144" s="323" t="s">
        <v>324</v>
      </c>
      <c r="B144" s="324" t="s">
        <v>326</v>
      </c>
      <c r="C144" s="325" t="s">
        <v>332</v>
      </c>
      <c r="D144" s="326" t="s">
        <v>333</v>
      </c>
      <c r="E144" s="325" t="s">
        <v>459</v>
      </c>
      <c r="F144" s="326" t="s">
        <v>460</v>
      </c>
      <c r="G144" s="325" t="s">
        <v>739</v>
      </c>
      <c r="H144" s="325" t="s">
        <v>740</v>
      </c>
      <c r="I144" s="327">
        <v>9638.4566666666651</v>
      </c>
      <c r="J144" s="327">
        <v>23</v>
      </c>
      <c r="K144" s="328">
        <v>220627.76999999996</v>
      </c>
    </row>
    <row r="145" spans="1:11" ht="14.4" customHeight="1" x14ac:dyDescent="0.3">
      <c r="A145" s="323" t="s">
        <v>324</v>
      </c>
      <c r="B145" s="324" t="s">
        <v>326</v>
      </c>
      <c r="C145" s="325" t="s">
        <v>332</v>
      </c>
      <c r="D145" s="326" t="s">
        <v>333</v>
      </c>
      <c r="E145" s="325" t="s">
        <v>459</v>
      </c>
      <c r="F145" s="326" t="s">
        <v>460</v>
      </c>
      <c r="G145" s="325" t="s">
        <v>741</v>
      </c>
      <c r="H145" s="325" t="s">
        <v>742</v>
      </c>
      <c r="I145" s="327">
        <v>3583.415</v>
      </c>
      <c r="J145" s="327">
        <v>2</v>
      </c>
      <c r="K145" s="328">
        <v>7166.83</v>
      </c>
    </row>
    <row r="146" spans="1:11" ht="14.4" customHeight="1" x14ac:dyDescent="0.3">
      <c r="A146" s="323" t="s">
        <v>324</v>
      </c>
      <c r="B146" s="324" t="s">
        <v>326</v>
      </c>
      <c r="C146" s="325" t="s">
        <v>332</v>
      </c>
      <c r="D146" s="326" t="s">
        <v>333</v>
      </c>
      <c r="E146" s="325" t="s">
        <v>459</v>
      </c>
      <c r="F146" s="326" t="s">
        <v>460</v>
      </c>
      <c r="G146" s="325" t="s">
        <v>743</v>
      </c>
      <c r="H146" s="325" t="s">
        <v>744</v>
      </c>
      <c r="I146" s="327">
        <v>3583.415</v>
      </c>
      <c r="J146" s="327">
        <v>2</v>
      </c>
      <c r="K146" s="328">
        <v>7166.83</v>
      </c>
    </row>
    <row r="147" spans="1:11" ht="14.4" customHeight="1" x14ac:dyDescent="0.3">
      <c r="A147" s="323" t="s">
        <v>324</v>
      </c>
      <c r="B147" s="324" t="s">
        <v>326</v>
      </c>
      <c r="C147" s="325" t="s">
        <v>332</v>
      </c>
      <c r="D147" s="326" t="s">
        <v>333</v>
      </c>
      <c r="E147" s="325" t="s">
        <v>459</v>
      </c>
      <c r="F147" s="326" t="s">
        <v>460</v>
      </c>
      <c r="G147" s="325" t="s">
        <v>745</v>
      </c>
      <c r="H147" s="325" t="s">
        <v>746</v>
      </c>
      <c r="I147" s="327">
        <v>3583.415</v>
      </c>
      <c r="J147" s="327">
        <v>2</v>
      </c>
      <c r="K147" s="328">
        <v>7166.83</v>
      </c>
    </row>
    <row r="148" spans="1:11" ht="14.4" customHeight="1" x14ac:dyDescent="0.3">
      <c r="A148" s="323" t="s">
        <v>324</v>
      </c>
      <c r="B148" s="324" t="s">
        <v>326</v>
      </c>
      <c r="C148" s="325" t="s">
        <v>332</v>
      </c>
      <c r="D148" s="326" t="s">
        <v>333</v>
      </c>
      <c r="E148" s="325" t="s">
        <v>459</v>
      </c>
      <c r="F148" s="326" t="s">
        <v>460</v>
      </c>
      <c r="G148" s="325" t="s">
        <v>747</v>
      </c>
      <c r="H148" s="325" t="s">
        <v>748</v>
      </c>
      <c r="I148" s="327">
        <v>3752.21</v>
      </c>
      <c r="J148" s="327">
        <v>1</v>
      </c>
      <c r="K148" s="328">
        <v>3752.21</v>
      </c>
    </row>
    <row r="149" spans="1:11" ht="14.4" customHeight="1" x14ac:dyDescent="0.3">
      <c r="A149" s="323" t="s">
        <v>324</v>
      </c>
      <c r="B149" s="324" t="s">
        <v>326</v>
      </c>
      <c r="C149" s="325" t="s">
        <v>332</v>
      </c>
      <c r="D149" s="326" t="s">
        <v>333</v>
      </c>
      <c r="E149" s="325" t="s">
        <v>459</v>
      </c>
      <c r="F149" s="326" t="s">
        <v>460</v>
      </c>
      <c r="G149" s="325" t="s">
        <v>749</v>
      </c>
      <c r="H149" s="325" t="s">
        <v>750</v>
      </c>
      <c r="I149" s="327">
        <v>8003.5449999999983</v>
      </c>
      <c r="J149" s="327">
        <v>8</v>
      </c>
      <c r="K149" s="328">
        <v>64028.359999999993</v>
      </c>
    </row>
    <row r="150" spans="1:11" ht="14.4" customHeight="1" x14ac:dyDescent="0.3">
      <c r="A150" s="323" t="s">
        <v>324</v>
      </c>
      <c r="B150" s="324" t="s">
        <v>326</v>
      </c>
      <c r="C150" s="325" t="s">
        <v>332</v>
      </c>
      <c r="D150" s="326" t="s">
        <v>333</v>
      </c>
      <c r="E150" s="325" t="s">
        <v>459</v>
      </c>
      <c r="F150" s="326" t="s">
        <v>460</v>
      </c>
      <c r="G150" s="325" t="s">
        <v>751</v>
      </c>
      <c r="H150" s="325" t="s">
        <v>752</v>
      </c>
      <c r="I150" s="327">
        <v>21.054000358845247</v>
      </c>
      <c r="J150" s="327">
        <v>1848</v>
      </c>
      <c r="K150" s="328">
        <v>38907.792672435127</v>
      </c>
    </row>
    <row r="151" spans="1:11" ht="14.4" customHeight="1" x14ac:dyDescent="0.3">
      <c r="A151" s="323" t="s">
        <v>324</v>
      </c>
      <c r="B151" s="324" t="s">
        <v>326</v>
      </c>
      <c r="C151" s="325" t="s">
        <v>332</v>
      </c>
      <c r="D151" s="326" t="s">
        <v>333</v>
      </c>
      <c r="E151" s="325" t="s">
        <v>459</v>
      </c>
      <c r="F151" s="326" t="s">
        <v>460</v>
      </c>
      <c r="G151" s="325" t="s">
        <v>753</v>
      </c>
      <c r="H151" s="325" t="s">
        <v>754</v>
      </c>
      <c r="I151" s="327">
        <v>18.755000162599273</v>
      </c>
      <c r="J151" s="327">
        <v>1848</v>
      </c>
      <c r="K151" s="328">
        <v>34659.240310642985</v>
      </c>
    </row>
    <row r="152" spans="1:11" ht="14.4" customHeight="1" x14ac:dyDescent="0.3">
      <c r="A152" s="323" t="s">
        <v>324</v>
      </c>
      <c r="B152" s="324" t="s">
        <v>326</v>
      </c>
      <c r="C152" s="325" t="s">
        <v>332</v>
      </c>
      <c r="D152" s="326" t="s">
        <v>333</v>
      </c>
      <c r="E152" s="325" t="s">
        <v>459</v>
      </c>
      <c r="F152" s="326" t="s">
        <v>460</v>
      </c>
      <c r="G152" s="325" t="s">
        <v>755</v>
      </c>
      <c r="H152" s="325" t="s">
        <v>756</v>
      </c>
      <c r="I152" s="327">
        <v>1076.8999999999999</v>
      </c>
      <c r="J152" s="327">
        <v>9</v>
      </c>
      <c r="K152" s="328">
        <v>9692.1</v>
      </c>
    </row>
    <row r="153" spans="1:11" ht="14.4" customHeight="1" x14ac:dyDescent="0.3">
      <c r="A153" s="323" t="s">
        <v>324</v>
      </c>
      <c r="B153" s="324" t="s">
        <v>326</v>
      </c>
      <c r="C153" s="325" t="s">
        <v>332</v>
      </c>
      <c r="D153" s="326" t="s">
        <v>333</v>
      </c>
      <c r="E153" s="325" t="s">
        <v>459</v>
      </c>
      <c r="F153" s="326" t="s">
        <v>460</v>
      </c>
      <c r="G153" s="325" t="s">
        <v>757</v>
      </c>
      <c r="H153" s="325" t="s">
        <v>758</v>
      </c>
      <c r="I153" s="327">
        <v>51.42271756006167</v>
      </c>
      <c r="J153" s="327">
        <v>750</v>
      </c>
      <c r="K153" s="328">
        <v>38567.038170046275</v>
      </c>
    </row>
    <row r="154" spans="1:11" ht="14.4" customHeight="1" x14ac:dyDescent="0.3">
      <c r="A154" s="323" t="s">
        <v>324</v>
      </c>
      <c r="B154" s="324" t="s">
        <v>326</v>
      </c>
      <c r="C154" s="325" t="s">
        <v>332</v>
      </c>
      <c r="D154" s="326" t="s">
        <v>333</v>
      </c>
      <c r="E154" s="325" t="s">
        <v>459</v>
      </c>
      <c r="F154" s="326" t="s">
        <v>460</v>
      </c>
      <c r="G154" s="325" t="s">
        <v>759</v>
      </c>
      <c r="H154" s="325" t="s">
        <v>760</v>
      </c>
      <c r="I154" s="327">
        <v>51.424082439938296</v>
      </c>
      <c r="J154" s="327">
        <v>750</v>
      </c>
      <c r="K154" s="328">
        <v>38568.061829953731</v>
      </c>
    </row>
    <row r="155" spans="1:11" ht="14.4" customHeight="1" x14ac:dyDescent="0.3">
      <c r="A155" s="323" t="s">
        <v>324</v>
      </c>
      <c r="B155" s="324" t="s">
        <v>326</v>
      </c>
      <c r="C155" s="325" t="s">
        <v>332</v>
      </c>
      <c r="D155" s="326" t="s">
        <v>333</v>
      </c>
      <c r="E155" s="325" t="s">
        <v>459</v>
      </c>
      <c r="F155" s="326" t="s">
        <v>460</v>
      </c>
      <c r="G155" s="325" t="s">
        <v>761</v>
      </c>
      <c r="H155" s="325" t="s">
        <v>762</v>
      </c>
      <c r="I155" s="327">
        <v>51.422805346213146</v>
      </c>
      <c r="J155" s="327">
        <v>255</v>
      </c>
      <c r="K155" s="328">
        <v>13112.804390015426</v>
      </c>
    </row>
    <row r="156" spans="1:11" ht="14.4" customHeight="1" x14ac:dyDescent="0.3">
      <c r="A156" s="323" t="s">
        <v>324</v>
      </c>
      <c r="B156" s="324" t="s">
        <v>326</v>
      </c>
      <c r="C156" s="325" t="s">
        <v>332</v>
      </c>
      <c r="D156" s="326" t="s">
        <v>333</v>
      </c>
      <c r="E156" s="325" t="s">
        <v>459</v>
      </c>
      <c r="F156" s="326" t="s">
        <v>460</v>
      </c>
      <c r="G156" s="325" t="s">
        <v>763</v>
      </c>
      <c r="H156" s="325" t="s">
        <v>764</v>
      </c>
      <c r="I156" s="327">
        <v>51.42271756006167</v>
      </c>
      <c r="J156" s="327">
        <v>245</v>
      </c>
      <c r="K156" s="328">
        <v>12598.554390015426</v>
      </c>
    </row>
    <row r="157" spans="1:11" ht="14.4" customHeight="1" x14ac:dyDescent="0.3">
      <c r="A157" s="323" t="s">
        <v>324</v>
      </c>
      <c r="B157" s="324" t="s">
        <v>326</v>
      </c>
      <c r="C157" s="325" t="s">
        <v>332</v>
      </c>
      <c r="D157" s="326" t="s">
        <v>333</v>
      </c>
      <c r="E157" s="325" t="s">
        <v>459</v>
      </c>
      <c r="F157" s="326" t="s">
        <v>460</v>
      </c>
      <c r="G157" s="325" t="s">
        <v>765</v>
      </c>
      <c r="H157" s="325" t="s">
        <v>766</v>
      </c>
      <c r="I157" s="327">
        <v>51.424082439938296</v>
      </c>
      <c r="J157" s="327">
        <v>250</v>
      </c>
      <c r="K157" s="328">
        <v>12856.02060998458</v>
      </c>
    </row>
    <row r="158" spans="1:11" ht="14.4" customHeight="1" x14ac:dyDescent="0.3">
      <c r="A158" s="323" t="s">
        <v>324</v>
      </c>
      <c r="B158" s="324" t="s">
        <v>326</v>
      </c>
      <c r="C158" s="325" t="s">
        <v>332</v>
      </c>
      <c r="D158" s="326" t="s">
        <v>333</v>
      </c>
      <c r="E158" s="325" t="s">
        <v>459</v>
      </c>
      <c r="F158" s="326" t="s">
        <v>460</v>
      </c>
      <c r="G158" s="325" t="s">
        <v>767</v>
      </c>
      <c r="H158" s="325" t="s">
        <v>768</v>
      </c>
      <c r="I158" s="327">
        <v>51.424082439938296</v>
      </c>
      <c r="J158" s="327">
        <v>250</v>
      </c>
      <c r="K158" s="328">
        <v>12856.02060998458</v>
      </c>
    </row>
    <row r="159" spans="1:11" ht="14.4" customHeight="1" x14ac:dyDescent="0.3">
      <c r="A159" s="323" t="s">
        <v>324</v>
      </c>
      <c r="B159" s="324" t="s">
        <v>326</v>
      </c>
      <c r="C159" s="325" t="s">
        <v>332</v>
      </c>
      <c r="D159" s="326" t="s">
        <v>333</v>
      </c>
      <c r="E159" s="325" t="s">
        <v>459</v>
      </c>
      <c r="F159" s="326" t="s">
        <v>460</v>
      </c>
      <c r="G159" s="325" t="s">
        <v>769</v>
      </c>
      <c r="H159" s="325" t="s">
        <v>770</v>
      </c>
      <c r="I159" s="327">
        <v>5009.3999726859347</v>
      </c>
      <c r="J159" s="327">
        <v>4</v>
      </c>
      <c r="K159" s="328">
        <v>20037.599890743739</v>
      </c>
    </row>
    <row r="160" spans="1:11" ht="14.4" customHeight="1" x14ac:dyDescent="0.3">
      <c r="A160" s="323" t="s">
        <v>324</v>
      </c>
      <c r="B160" s="324" t="s">
        <v>326</v>
      </c>
      <c r="C160" s="325" t="s">
        <v>332</v>
      </c>
      <c r="D160" s="326" t="s">
        <v>333</v>
      </c>
      <c r="E160" s="325" t="s">
        <v>459</v>
      </c>
      <c r="F160" s="326" t="s">
        <v>460</v>
      </c>
      <c r="G160" s="325" t="s">
        <v>771</v>
      </c>
      <c r="H160" s="325" t="s">
        <v>772</v>
      </c>
      <c r="I160" s="327">
        <v>274.67</v>
      </c>
      <c r="J160" s="327">
        <v>4</v>
      </c>
      <c r="K160" s="328">
        <v>1098.68</v>
      </c>
    </row>
    <row r="161" spans="1:11" ht="14.4" customHeight="1" x14ac:dyDescent="0.3">
      <c r="A161" s="323" t="s">
        <v>324</v>
      </c>
      <c r="B161" s="324" t="s">
        <v>326</v>
      </c>
      <c r="C161" s="325" t="s">
        <v>332</v>
      </c>
      <c r="D161" s="326" t="s">
        <v>333</v>
      </c>
      <c r="E161" s="325" t="s">
        <v>459</v>
      </c>
      <c r="F161" s="326" t="s">
        <v>460</v>
      </c>
      <c r="G161" s="325" t="s">
        <v>773</v>
      </c>
      <c r="H161" s="325" t="s">
        <v>774</v>
      </c>
      <c r="I161" s="327">
        <v>274.67</v>
      </c>
      <c r="J161" s="327">
        <v>2</v>
      </c>
      <c r="K161" s="328">
        <v>549.34</v>
      </c>
    </row>
    <row r="162" spans="1:11" ht="14.4" customHeight="1" x14ac:dyDescent="0.3">
      <c r="A162" s="323" t="s">
        <v>324</v>
      </c>
      <c r="B162" s="324" t="s">
        <v>326</v>
      </c>
      <c r="C162" s="325" t="s">
        <v>332</v>
      </c>
      <c r="D162" s="326" t="s">
        <v>333</v>
      </c>
      <c r="E162" s="325" t="s">
        <v>459</v>
      </c>
      <c r="F162" s="326" t="s">
        <v>460</v>
      </c>
      <c r="G162" s="325" t="s">
        <v>775</v>
      </c>
      <c r="H162" s="325" t="s">
        <v>776</v>
      </c>
      <c r="I162" s="327">
        <v>274.67</v>
      </c>
      <c r="J162" s="327">
        <v>3</v>
      </c>
      <c r="K162" s="328">
        <v>824.01</v>
      </c>
    </row>
    <row r="163" spans="1:11" ht="14.4" customHeight="1" x14ac:dyDescent="0.3">
      <c r="A163" s="323" t="s">
        <v>324</v>
      </c>
      <c r="B163" s="324" t="s">
        <v>326</v>
      </c>
      <c r="C163" s="325" t="s">
        <v>332</v>
      </c>
      <c r="D163" s="326" t="s">
        <v>333</v>
      </c>
      <c r="E163" s="325" t="s">
        <v>459</v>
      </c>
      <c r="F163" s="326" t="s">
        <v>460</v>
      </c>
      <c r="G163" s="325" t="s">
        <v>777</v>
      </c>
      <c r="H163" s="325" t="s">
        <v>778</v>
      </c>
      <c r="I163" s="327">
        <v>274.67</v>
      </c>
      <c r="J163" s="327">
        <v>1</v>
      </c>
      <c r="K163" s="328">
        <v>274.67</v>
      </c>
    </row>
    <row r="164" spans="1:11" ht="14.4" customHeight="1" x14ac:dyDescent="0.3">
      <c r="A164" s="323" t="s">
        <v>324</v>
      </c>
      <c r="B164" s="324" t="s">
        <v>326</v>
      </c>
      <c r="C164" s="325" t="s">
        <v>332</v>
      </c>
      <c r="D164" s="326" t="s">
        <v>333</v>
      </c>
      <c r="E164" s="325" t="s">
        <v>459</v>
      </c>
      <c r="F164" s="326" t="s">
        <v>460</v>
      </c>
      <c r="G164" s="325" t="s">
        <v>779</v>
      </c>
      <c r="H164" s="325" t="s">
        <v>780</v>
      </c>
      <c r="I164" s="327">
        <v>274.66930143098955</v>
      </c>
      <c r="J164" s="327">
        <v>3</v>
      </c>
      <c r="K164" s="328">
        <v>824.00720572395812</v>
      </c>
    </row>
    <row r="165" spans="1:11" ht="14.4" customHeight="1" x14ac:dyDescent="0.3">
      <c r="A165" s="323" t="s">
        <v>324</v>
      </c>
      <c r="B165" s="324" t="s">
        <v>326</v>
      </c>
      <c r="C165" s="325" t="s">
        <v>332</v>
      </c>
      <c r="D165" s="326" t="s">
        <v>333</v>
      </c>
      <c r="E165" s="325" t="s">
        <v>459</v>
      </c>
      <c r="F165" s="326" t="s">
        <v>460</v>
      </c>
      <c r="G165" s="325" t="s">
        <v>781</v>
      </c>
      <c r="H165" s="325" t="s">
        <v>782</v>
      </c>
      <c r="I165" s="327">
        <v>274.67</v>
      </c>
      <c r="J165" s="327">
        <v>2</v>
      </c>
      <c r="K165" s="328">
        <v>549.34</v>
      </c>
    </row>
    <row r="166" spans="1:11" ht="14.4" customHeight="1" x14ac:dyDescent="0.3">
      <c r="A166" s="323" t="s">
        <v>324</v>
      </c>
      <c r="B166" s="324" t="s">
        <v>326</v>
      </c>
      <c r="C166" s="325" t="s">
        <v>332</v>
      </c>
      <c r="D166" s="326" t="s">
        <v>333</v>
      </c>
      <c r="E166" s="325" t="s">
        <v>459</v>
      </c>
      <c r="F166" s="326" t="s">
        <v>460</v>
      </c>
      <c r="G166" s="325" t="s">
        <v>783</v>
      </c>
      <c r="H166" s="325" t="s">
        <v>724</v>
      </c>
      <c r="I166" s="327">
        <v>274.67</v>
      </c>
      <c r="J166" s="327">
        <v>2</v>
      </c>
      <c r="K166" s="328">
        <v>549.34</v>
      </c>
    </row>
    <row r="167" spans="1:11" ht="14.4" customHeight="1" x14ac:dyDescent="0.3">
      <c r="A167" s="323" t="s">
        <v>324</v>
      </c>
      <c r="B167" s="324" t="s">
        <v>326</v>
      </c>
      <c r="C167" s="325" t="s">
        <v>332</v>
      </c>
      <c r="D167" s="326" t="s">
        <v>333</v>
      </c>
      <c r="E167" s="325" t="s">
        <v>459</v>
      </c>
      <c r="F167" s="326" t="s">
        <v>460</v>
      </c>
      <c r="G167" s="325" t="s">
        <v>784</v>
      </c>
      <c r="H167" s="325" t="s">
        <v>785</v>
      </c>
      <c r="I167" s="327">
        <v>1121.67</v>
      </c>
      <c r="J167" s="327">
        <v>1</v>
      </c>
      <c r="K167" s="328">
        <v>1121.67</v>
      </c>
    </row>
    <row r="168" spans="1:11" ht="14.4" customHeight="1" x14ac:dyDescent="0.3">
      <c r="A168" s="323" t="s">
        <v>324</v>
      </c>
      <c r="B168" s="324" t="s">
        <v>326</v>
      </c>
      <c r="C168" s="325" t="s">
        <v>332</v>
      </c>
      <c r="D168" s="326" t="s">
        <v>333</v>
      </c>
      <c r="E168" s="325" t="s">
        <v>459</v>
      </c>
      <c r="F168" s="326" t="s">
        <v>460</v>
      </c>
      <c r="G168" s="325" t="s">
        <v>786</v>
      </c>
      <c r="H168" s="325" t="s">
        <v>787</v>
      </c>
      <c r="I168" s="327">
        <v>1121.67</v>
      </c>
      <c r="J168" s="327">
        <v>1</v>
      </c>
      <c r="K168" s="328">
        <v>1121.67</v>
      </c>
    </row>
    <row r="169" spans="1:11" ht="14.4" customHeight="1" x14ac:dyDescent="0.3">
      <c r="A169" s="323" t="s">
        <v>324</v>
      </c>
      <c r="B169" s="324" t="s">
        <v>326</v>
      </c>
      <c r="C169" s="325" t="s">
        <v>332</v>
      </c>
      <c r="D169" s="326" t="s">
        <v>333</v>
      </c>
      <c r="E169" s="325" t="s">
        <v>459</v>
      </c>
      <c r="F169" s="326" t="s">
        <v>460</v>
      </c>
      <c r="G169" s="325" t="s">
        <v>788</v>
      </c>
      <c r="H169" s="325" t="s">
        <v>789</v>
      </c>
      <c r="I169" s="327">
        <v>12213.804999999998</v>
      </c>
      <c r="J169" s="327">
        <v>4</v>
      </c>
      <c r="K169" s="328">
        <v>48855.219999999994</v>
      </c>
    </row>
    <row r="170" spans="1:11" ht="14.4" customHeight="1" x14ac:dyDescent="0.3">
      <c r="A170" s="323" t="s">
        <v>324</v>
      </c>
      <c r="B170" s="324" t="s">
        <v>326</v>
      </c>
      <c r="C170" s="325" t="s">
        <v>332</v>
      </c>
      <c r="D170" s="326" t="s">
        <v>333</v>
      </c>
      <c r="E170" s="325" t="s">
        <v>459</v>
      </c>
      <c r="F170" s="326" t="s">
        <v>460</v>
      </c>
      <c r="G170" s="325" t="s">
        <v>790</v>
      </c>
      <c r="H170" s="325" t="s">
        <v>791</v>
      </c>
      <c r="I170" s="327">
        <v>3414.62</v>
      </c>
      <c r="J170" s="327">
        <v>1</v>
      </c>
      <c r="K170" s="328">
        <v>3414.62</v>
      </c>
    </row>
    <row r="171" spans="1:11" ht="14.4" customHeight="1" x14ac:dyDescent="0.3">
      <c r="A171" s="323" t="s">
        <v>324</v>
      </c>
      <c r="B171" s="324" t="s">
        <v>326</v>
      </c>
      <c r="C171" s="325" t="s">
        <v>332</v>
      </c>
      <c r="D171" s="326" t="s">
        <v>333</v>
      </c>
      <c r="E171" s="325" t="s">
        <v>459</v>
      </c>
      <c r="F171" s="326" t="s">
        <v>460</v>
      </c>
      <c r="G171" s="325" t="s">
        <v>792</v>
      </c>
      <c r="H171" s="325" t="s">
        <v>793</v>
      </c>
      <c r="I171" s="327">
        <v>3483.6555845609823</v>
      </c>
      <c r="J171" s="327">
        <v>0.7</v>
      </c>
      <c r="K171" s="328">
        <v>2440.0814458004429</v>
      </c>
    </row>
    <row r="172" spans="1:11" ht="14.4" customHeight="1" x14ac:dyDescent="0.3">
      <c r="A172" s="323" t="s">
        <v>324</v>
      </c>
      <c r="B172" s="324" t="s">
        <v>326</v>
      </c>
      <c r="C172" s="325" t="s">
        <v>332</v>
      </c>
      <c r="D172" s="326" t="s">
        <v>333</v>
      </c>
      <c r="E172" s="325" t="s">
        <v>459</v>
      </c>
      <c r="F172" s="326" t="s">
        <v>460</v>
      </c>
      <c r="G172" s="325" t="s">
        <v>794</v>
      </c>
      <c r="H172" s="325" t="s">
        <v>795</v>
      </c>
      <c r="I172" s="327">
        <v>131.43625693430675</v>
      </c>
      <c r="J172" s="327">
        <v>6</v>
      </c>
      <c r="K172" s="328">
        <v>785.29005547445399</v>
      </c>
    </row>
    <row r="173" spans="1:11" ht="14.4" customHeight="1" x14ac:dyDescent="0.3">
      <c r="A173" s="323" t="s">
        <v>324</v>
      </c>
      <c r="B173" s="324" t="s">
        <v>326</v>
      </c>
      <c r="C173" s="325" t="s">
        <v>332</v>
      </c>
      <c r="D173" s="326" t="s">
        <v>333</v>
      </c>
      <c r="E173" s="325" t="s">
        <v>459</v>
      </c>
      <c r="F173" s="326" t="s">
        <v>460</v>
      </c>
      <c r="G173" s="325" t="s">
        <v>796</v>
      </c>
      <c r="H173" s="325" t="s">
        <v>797</v>
      </c>
      <c r="I173" s="327">
        <v>659.44999999999993</v>
      </c>
      <c r="J173" s="327">
        <v>15</v>
      </c>
      <c r="K173" s="328">
        <v>9891.75</v>
      </c>
    </row>
    <row r="174" spans="1:11" ht="14.4" customHeight="1" x14ac:dyDescent="0.3">
      <c r="A174" s="323" t="s">
        <v>324</v>
      </c>
      <c r="B174" s="324" t="s">
        <v>326</v>
      </c>
      <c r="C174" s="325" t="s">
        <v>332</v>
      </c>
      <c r="D174" s="326" t="s">
        <v>333</v>
      </c>
      <c r="E174" s="325" t="s">
        <v>459</v>
      </c>
      <c r="F174" s="326" t="s">
        <v>460</v>
      </c>
      <c r="G174" s="325" t="s">
        <v>798</v>
      </c>
      <c r="H174" s="325" t="s">
        <v>799</v>
      </c>
      <c r="I174" s="327">
        <v>11369.160000000002</v>
      </c>
      <c r="J174" s="327">
        <v>19</v>
      </c>
      <c r="K174" s="328">
        <v>216014.04000000004</v>
      </c>
    </row>
    <row r="175" spans="1:11" ht="14.4" customHeight="1" x14ac:dyDescent="0.3">
      <c r="A175" s="323" t="s">
        <v>324</v>
      </c>
      <c r="B175" s="324" t="s">
        <v>326</v>
      </c>
      <c r="C175" s="325" t="s">
        <v>332</v>
      </c>
      <c r="D175" s="326" t="s">
        <v>333</v>
      </c>
      <c r="E175" s="325" t="s">
        <v>459</v>
      </c>
      <c r="F175" s="326" t="s">
        <v>460</v>
      </c>
      <c r="G175" s="325" t="s">
        <v>800</v>
      </c>
      <c r="H175" s="325" t="s">
        <v>801</v>
      </c>
      <c r="I175" s="327">
        <v>11.664400150067923</v>
      </c>
      <c r="J175" s="327">
        <v>430</v>
      </c>
      <c r="K175" s="328">
        <v>5015.6920474076123</v>
      </c>
    </row>
    <row r="176" spans="1:11" ht="14.4" customHeight="1" x14ac:dyDescent="0.3">
      <c r="A176" s="323" t="s">
        <v>324</v>
      </c>
      <c r="B176" s="324" t="s">
        <v>326</v>
      </c>
      <c r="C176" s="325" t="s">
        <v>332</v>
      </c>
      <c r="D176" s="326" t="s">
        <v>333</v>
      </c>
      <c r="E176" s="325" t="s">
        <v>459</v>
      </c>
      <c r="F176" s="326" t="s">
        <v>460</v>
      </c>
      <c r="G176" s="325" t="s">
        <v>802</v>
      </c>
      <c r="H176" s="325" t="s">
        <v>803</v>
      </c>
      <c r="I176" s="327">
        <v>133.1</v>
      </c>
      <c r="J176" s="327">
        <v>6</v>
      </c>
      <c r="K176" s="328">
        <v>798.59999999999991</v>
      </c>
    </row>
    <row r="177" spans="1:11" ht="14.4" customHeight="1" x14ac:dyDescent="0.3">
      <c r="A177" s="323" t="s">
        <v>324</v>
      </c>
      <c r="B177" s="324" t="s">
        <v>326</v>
      </c>
      <c r="C177" s="325" t="s">
        <v>332</v>
      </c>
      <c r="D177" s="326" t="s">
        <v>333</v>
      </c>
      <c r="E177" s="325" t="s">
        <v>459</v>
      </c>
      <c r="F177" s="326" t="s">
        <v>460</v>
      </c>
      <c r="G177" s="325" t="s">
        <v>804</v>
      </c>
      <c r="H177" s="325" t="s">
        <v>805</v>
      </c>
      <c r="I177" s="327">
        <v>130.9</v>
      </c>
      <c r="J177" s="327">
        <v>7</v>
      </c>
      <c r="K177" s="328">
        <v>931.7</v>
      </c>
    </row>
    <row r="178" spans="1:11" ht="14.4" customHeight="1" x14ac:dyDescent="0.3">
      <c r="A178" s="323" t="s">
        <v>324</v>
      </c>
      <c r="B178" s="324" t="s">
        <v>326</v>
      </c>
      <c r="C178" s="325" t="s">
        <v>332</v>
      </c>
      <c r="D178" s="326" t="s">
        <v>333</v>
      </c>
      <c r="E178" s="325" t="s">
        <v>459</v>
      </c>
      <c r="F178" s="326" t="s">
        <v>460</v>
      </c>
      <c r="G178" s="325" t="s">
        <v>806</v>
      </c>
      <c r="H178" s="325" t="s">
        <v>807</v>
      </c>
      <c r="I178" s="327">
        <v>2873.75</v>
      </c>
      <c r="J178" s="327">
        <v>1</v>
      </c>
      <c r="K178" s="328">
        <v>2873.75</v>
      </c>
    </row>
    <row r="179" spans="1:11" ht="14.4" customHeight="1" x14ac:dyDescent="0.3">
      <c r="A179" s="323" t="s">
        <v>324</v>
      </c>
      <c r="B179" s="324" t="s">
        <v>326</v>
      </c>
      <c r="C179" s="325" t="s">
        <v>332</v>
      </c>
      <c r="D179" s="326" t="s">
        <v>333</v>
      </c>
      <c r="E179" s="325" t="s">
        <v>459</v>
      </c>
      <c r="F179" s="326" t="s">
        <v>460</v>
      </c>
      <c r="G179" s="325" t="s">
        <v>808</v>
      </c>
      <c r="H179" s="325" t="s">
        <v>809</v>
      </c>
      <c r="I179" s="327">
        <v>31.320850484000999</v>
      </c>
      <c r="J179" s="327">
        <v>60</v>
      </c>
      <c r="K179" s="328">
        <v>1900.6680387200799</v>
      </c>
    </row>
    <row r="180" spans="1:11" ht="14.4" customHeight="1" x14ac:dyDescent="0.3">
      <c r="A180" s="323" t="s">
        <v>324</v>
      </c>
      <c r="B180" s="324" t="s">
        <v>326</v>
      </c>
      <c r="C180" s="325" t="s">
        <v>332</v>
      </c>
      <c r="D180" s="326" t="s">
        <v>333</v>
      </c>
      <c r="E180" s="325" t="s">
        <v>459</v>
      </c>
      <c r="F180" s="326" t="s">
        <v>460</v>
      </c>
      <c r="G180" s="325" t="s">
        <v>810</v>
      </c>
      <c r="H180" s="325" t="s">
        <v>811</v>
      </c>
      <c r="I180" s="327">
        <v>9651.5650000000005</v>
      </c>
      <c r="J180" s="327">
        <v>5</v>
      </c>
      <c r="K180" s="328">
        <v>47591.72</v>
      </c>
    </row>
    <row r="181" spans="1:11" ht="14.4" customHeight="1" x14ac:dyDescent="0.3">
      <c r="A181" s="323" t="s">
        <v>324</v>
      </c>
      <c r="B181" s="324" t="s">
        <v>326</v>
      </c>
      <c r="C181" s="325" t="s">
        <v>332</v>
      </c>
      <c r="D181" s="326" t="s">
        <v>333</v>
      </c>
      <c r="E181" s="325" t="s">
        <v>459</v>
      </c>
      <c r="F181" s="326" t="s">
        <v>460</v>
      </c>
      <c r="G181" s="325" t="s">
        <v>812</v>
      </c>
      <c r="H181" s="325" t="s">
        <v>813</v>
      </c>
      <c r="I181" s="327">
        <v>127.050016380144</v>
      </c>
      <c r="J181" s="327">
        <v>8</v>
      </c>
      <c r="K181" s="328">
        <v>1016.4000982808641</v>
      </c>
    </row>
    <row r="182" spans="1:11" ht="14.4" customHeight="1" x14ac:dyDescent="0.3">
      <c r="A182" s="323" t="s">
        <v>324</v>
      </c>
      <c r="B182" s="324" t="s">
        <v>326</v>
      </c>
      <c r="C182" s="325" t="s">
        <v>332</v>
      </c>
      <c r="D182" s="326" t="s">
        <v>333</v>
      </c>
      <c r="E182" s="325" t="s">
        <v>459</v>
      </c>
      <c r="F182" s="326" t="s">
        <v>460</v>
      </c>
      <c r="G182" s="325" t="s">
        <v>814</v>
      </c>
      <c r="H182" s="325" t="s">
        <v>815</v>
      </c>
      <c r="I182" s="327">
        <v>1135.1312952677124</v>
      </c>
      <c r="J182" s="327">
        <v>14</v>
      </c>
      <c r="K182" s="328">
        <v>15805.626022310109</v>
      </c>
    </row>
    <row r="183" spans="1:11" ht="14.4" customHeight="1" x14ac:dyDescent="0.3">
      <c r="A183" s="323" t="s">
        <v>324</v>
      </c>
      <c r="B183" s="324" t="s">
        <v>326</v>
      </c>
      <c r="C183" s="325" t="s">
        <v>332</v>
      </c>
      <c r="D183" s="326" t="s">
        <v>333</v>
      </c>
      <c r="E183" s="325" t="s">
        <v>459</v>
      </c>
      <c r="F183" s="326" t="s">
        <v>460</v>
      </c>
      <c r="G183" s="325" t="s">
        <v>816</v>
      </c>
      <c r="H183" s="325" t="s">
        <v>817</v>
      </c>
      <c r="I183" s="327">
        <v>940.45233044883707</v>
      </c>
      <c r="J183" s="327">
        <v>18</v>
      </c>
      <c r="K183" s="328">
        <v>18802.91695771044</v>
      </c>
    </row>
    <row r="184" spans="1:11" ht="14.4" customHeight="1" x14ac:dyDescent="0.3">
      <c r="A184" s="323" t="s">
        <v>324</v>
      </c>
      <c r="B184" s="324" t="s">
        <v>326</v>
      </c>
      <c r="C184" s="325" t="s">
        <v>332</v>
      </c>
      <c r="D184" s="326" t="s">
        <v>333</v>
      </c>
      <c r="E184" s="325" t="s">
        <v>459</v>
      </c>
      <c r="F184" s="326" t="s">
        <v>460</v>
      </c>
      <c r="G184" s="325" t="s">
        <v>818</v>
      </c>
      <c r="H184" s="325" t="s">
        <v>819</v>
      </c>
      <c r="I184" s="327">
        <v>125.77950400261859</v>
      </c>
      <c r="J184" s="327">
        <v>5</v>
      </c>
      <c r="K184" s="328">
        <v>628.89752001309296</v>
      </c>
    </row>
    <row r="185" spans="1:11" ht="14.4" customHeight="1" x14ac:dyDescent="0.3">
      <c r="A185" s="323" t="s">
        <v>324</v>
      </c>
      <c r="B185" s="324" t="s">
        <v>326</v>
      </c>
      <c r="C185" s="325" t="s">
        <v>332</v>
      </c>
      <c r="D185" s="326" t="s">
        <v>333</v>
      </c>
      <c r="E185" s="325" t="s">
        <v>459</v>
      </c>
      <c r="F185" s="326" t="s">
        <v>460</v>
      </c>
      <c r="G185" s="325" t="s">
        <v>820</v>
      </c>
      <c r="H185" s="325" t="s">
        <v>821</v>
      </c>
      <c r="I185" s="327">
        <v>9651.5650000000005</v>
      </c>
      <c r="J185" s="327">
        <v>4</v>
      </c>
      <c r="K185" s="328">
        <v>38606.26</v>
      </c>
    </row>
    <row r="186" spans="1:11" ht="14.4" customHeight="1" x14ac:dyDescent="0.3">
      <c r="A186" s="323" t="s">
        <v>324</v>
      </c>
      <c r="B186" s="324" t="s">
        <v>326</v>
      </c>
      <c r="C186" s="325" t="s">
        <v>332</v>
      </c>
      <c r="D186" s="326" t="s">
        <v>333</v>
      </c>
      <c r="E186" s="325" t="s">
        <v>459</v>
      </c>
      <c r="F186" s="326" t="s">
        <v>460</v>
      </c>
      <c r="G186" s="325" t="s">
        <v>822</v>
      </c>
      <c r="H186" s="325" t="s">
        <v>823</v>
      </c>
      <c r="I186" s="327">
        <v>2056.9999997892851</v>
      </c>
      <c r="J186" s="327">
        <v>2</v>
      </c>
      <c r="K186" s="328">
        <v>4113.9999995785702</v>
      </c>
    </row>
    <row r="187" spans="1:11" ht="14.4" customHeight="1" x14ac:dyDescent="0.3">
      <c r="A187" s="323" t="s">
        <v>324</v>
      </c>
      <c r="B187" s="324" t="s">
        <v>326</v>
      </c>
      <c r="C187" s="325" t="s">
        <v>332</v>
      </c>
      <c r="D187" s="326" t="s">
        <v>333</v>
      </c>
      <c r="E187" s="325" t="s">
        <v>459</v>
      </c>
      <c r="F187" s="326" t="s">
        <v>460</v>
      </c>
      <c r="G187" s="325" t="s">
        <v>824</v>
      </c>
      <c r="H187" s="325" t="s">
        <v>825</v>
      </c>
      <c r="I187" s="327">
        <v>193.59999999999997</v>
      </c>
      <c r="J187" s="327">
        <v>27</v>
      </c>
      <c r="K187" s="328">
        <v>5227.2</v>
      </c>
    </row>
    <row r="188" spans="1:11" ht="14.4" customHeight="1" x14ac:dyDescent="0.3">
      <c r="A188" s="323" t="s">
        <v>324</v>
      </c>
      <c r="B188" s="324" t="s">
        <v>326</v>
      </c>
      <c r="C188" s="325" t="s">
        <v>332</v>
      </c>
      <c r="D188" s="326" t="s">
        <v>333</v>
      </c>
      <c r="E188" s="325" t="s">
        <v>459</v>
      </c>
      <c r="F188" s="326" t="s">
        <v>460</v>
      </c>
      <c r="G188" s="325" t="s">
        <v>826</v>
      </c>
      <c r="H188" s="325" t="s">
        <v>827</v>
      </c>
      <c r="I188" s="327">
        <v>3346.86</v>
      </c>
      <c r="J188" s="327">
        <v>1</v>
      </c>
      <c r="K188" s="328">
        <v>3346.86</v>
      </c>
    </row>
    <row r="189" spans="1:11" ht="14.4" customHeight="1" x14ac:dyDescent="0.3">
      <c r="A189" s="323" t="s">
        <v>324</v>
      </c>
      <c r="B189" s="324" t="s">
        <v>326</v>
      </c>
      <c r="C189" s="325" t="s">
        <v>332</v>
      </c>
      <c r="D189" s="326" t="s">
        <v>333</v>
      </c>
      <c r="E189" s="325" t="s">
        <v>459</v>
      </c>
      <c r="F189" s="326" t="s">
        <v>460</v>
      </c>
      <c r="G189" s="325" t="s">
        <v>828</v>
      </c>
      <c r="H189" s="325" t="s">
        <v>829</v>
      </c>
      <c r="I189" s="327">
        <v>10272.89971833695</v>
      </c>
      <c r="J189" s="327">
        <v>5</v>
      </c>
      <c r="K189" s="328">
        <v>51364.498873347795</v>
      </c>
    </row>
    <row r="190" spans="1:11" ht="14.4" customHeight="1" x14ac:dyDescent="0.3">
      <c r="A190" s="323" t="s">
        <v>324</v>
      </c>
      <c r="B190" s="324" t="s">
        <v>326</v>
      </c>
      <c r="C190" s="325" t="s">
        <v>332</v>
      </c>
      <c r="D190" s="326" t="s">
        <v>333</v>
      </c>
      <c r="E190" s="325" t="s">
        <v>459</v>
      </c>
      <c r="F190" s="326" t="s">
        <v>460</v>
      </c>
      <c r="G190" s="325" t="s">
        <v>830</v>
      </c>
      <c r="H190" s="325" t="s">
        <v>831</v>
      </c>
      <c r="I190" s="327">
        <v>4961</v>
      </c>
      <c r="J190" s="327">
        <v>7</v>
      </c>
      <c r="K190" s="328">
        <v>34727</v>
      </c>
    </row>
    <row r="191" spans="1:11" ht="14.4" customHeight="1" x14ac:dyDescent="0.3">
      <c r="A191" s="323" t="s">
        <v>324</v>
      </c>
      <c r="B191" s="324" t="s">
        <v>326</v>
      </c>
      <c r="C191" s="325" t="s">
        <v>332</v>
      </c>
      <c r="D191" s="326" t="s">
        <v>333</v>
      </c>
      <c r="E191" s="325" t="s">
        <v>459</v>
      </c>
      <c r="F191" s="326" t="s">
        <v>460</v>
      </c>
      <c r="G191" s="325" t="s">
        <v>832</v>
      </c>
      <c r="H191" s="325" t="s">
        <v>833</v>
      </c>
      <c r="I191" s="327">
        <v>4719</v>
      </c>
      <c r="J191" s="327">
        <v>8</v>
      </c>
      <c r="K191" s="328">
        <v>37752</v>
      </c>
    </row>
    <row r="192" spans="1:11" ht="14.4" customHeight="1" x14ac:dyDescent="0.3">
      <c r="A192" s="323" t="s">
        <v>324</v>
      </c>
      <c r="B192" s="324" t="s">
        <v>326</v>
      </c>
      <c r="C192" s="325" t="s">
        <v>332</v>
      </c>
      <c r="D192" s="326" t="s">
        <v>333</v>
      </c>
      <c r="E192" s="325" t="s">
        <v>459</v>
      </c>
      <c r="F192" s="326" t="s">
        <v>460</v>
      </c>
      <c r="G192" s="325" t="s">
        <v>834</v>
      </c>
      <c r="H192" s="325" t="s">
        <v>835</v>
      </c>
      <c r="I192" s="327">
        <v>274.66965071549481</v>
      </c>
      <c r="J192" s="327">
        <v>7</v>
      </c>
      <c r="K192" s="328">
        <v>1922.6886028619792</v>
      </c>
    </row>
    <row r="193" spans="1:11" ht="14.4" customHeight="1" x14ac:dyDescent="0.3">
      <c r="A193" s="323" t="s">
        <v>324</v>
      </c>
      <c r="B193" s="324" t="s">
        <v>326</v>
      </c>
      <c r="C193" s="325" t="s">
        <v>332</v>
      </c>
      <c r="D193" s="326" t="s">
        <v>333</v>
      </c>
      <c r="E193" s="325" t="s">
        <v>459</v>
      </c>
      <c r="F193" s="326" t="s">
        <v>460</v>
      </c>
      <c r="G193" s="325" t="s">
        <v>836</v>
      </c>
      <c r="H193" s="325" t="s">
        <v>837</v>
      </c>
      <c r="I193" s="327">
        <v>15.36699993894705</v>
      </c>
      <c r="J193" s="327">
        <v>20</v>
      </c>
      <c r="K193" s="328">
        <v>307.33999877894098</v>
      </c>
    </row>
    <row r="194" spans="1:11" ht="14.4" customHeight="1" x14ac:dyDescent="0.3">
      <c r="A194" s="323" t="s">
        <v>324</v>
      </c>
      <c r="B194" s="324" t="s">
        <v>326</v>
      </c>
      <c r="C194" s="325" t="s">
        <v>332</v>
      </c>
      <c r="D194" s="326" t="s">
        <v>333</v>
      </c>
      <c r="E194" s="325" t="s">
        <v>459</v>
      </c>
      <c r="F194" s="326" t="s">
        <v>460</v>
      </c>
      <c r="G194" s="325" t="s">
        <v>838</v>
      </c>
      <c r="H194" s="325" t="s">
        <v>839</v>
      </c>
      <c r="I194" s="327">
        <v>419.86997839586883</v>
      </c>
      <c r="J194" s="327">
        <v>19</v>
      </c>
      <c r="K194" s="328">
        <v>7977.5294815008529</v>
      </c>
    </row>
    <row r="195" spans="1:11" ht="14.4" customHeight="1" x14ac:dyDescent="0.3">
      <c r="A195" s="323" t="s">
        <v>324</v>
      </c>
      <c r="B195" s="324" t="s">
        <v>326</v>
      </c>
      <c r="C195" s="325" t="s">
        <v>332</v>
      </c>
      <c r="D195" s="326" t="s">
        <v>333</v>
      </c>
      <c r="E195" s="325" t="s">
        <v>459</v>
      </c>
      <c r="F195" s="326" t="s">
        <v>460</v>
      </c>
      <c r="G195" s="325" t="s">
        <v>840</v>
      </c>
      <c r="H195" s="325" t="s">
        <v>841</v>
      </c>
      <c r="I195" s="327">
        <v>4428.6000000000004</v>
      </c>
      <c r="J195" s="327">
        <v>45</v>
      </c>
      <c r="K195" s="328">
        <v>199287</v>
      </c>
    </row>
    <row r="196" spans="1:11" ht="14.4" customHeight="1" x14ac:dyDescent="0.3">
      <c r="A196" s="323" t="s">
        <v>324</v>
      </c>
      <c r="B196" s="324" t="s">
        <v>326</v>
      </c>
      <c r="C196" s="325" t="s">
        <v>332</v>
      </c>
      <c r="D196" s="326" t="s">
        <v>333</v>
      </c>
      <c r="E196" s="325" t="s">
        <v>459</v>
      </c>
      <c r="F196" s="326" t="s">
        <v>460</v>
      </c>
      <c r="G196" s="325" t="s">
        <v>842</v>
      </c>
      <c r="H196" s="325" t="s">
        <v>843</v>
      </c>
      <c r="I196" s="327">
        <v>4428.6000000000004</v>
      </c>
      <c r="J196" s="327">
        <v>45</v>
      </c>
      <c r="K196" s="328">
        <v>199287</v>
      </c>
    </row>
    <row r="197" spans="1:11" ht="14.4" customHeight="1" x14ac:dyDescent="0.3">
      <c r="A197" s="323" t="s">
        <v>324</v>
      </c>
      <c r="B197" s="324" t="s">
        <v>326</v>
      </c>
      <c r="C197" s="325" t="s">
        <v>332</v>
      </c>
      <c r="D197" s="326" t="s">
        <v>333</v>
      </c>
      <c r="E197" s="325" t="s">
        <v>459</v>
      </c>
      <c r="F197" s="326" t="s">
        <v>460</v>
      </c>
      <c r="G197" s="325" t="s">
        <v>844</v>
      </c>
      <c r="H197" s="325" t="s">
        <v>845</v>
      </c>
      <c r="I197" s="327">
        <v>4428.6000000000004</v>
      </c>
      <c r="J197" s="327">
        <v>45</v>
      </c>
      <c r="K197" s="328">
        <v>199287</v>
      </c>
    </row>
    <row r="198" spans="1:11" ht="14.4" customHeight="1" x14ac:dyDescent="0.3">
      <c r="A198" s="323" t="s">
        <v>324</v>
      </c>
      <c r="B198" s="324" t="s">
        <v>326</v>
      </c>
      <c r="C198" s="325" t="s">
        <v>332</v>
      </c>
      <c r="D198" s="326" t="s">
        <v>333</v>
      </c>
      <c r="E198" s="325" t="s">
        <v>459</v>
      </c>
      <c r="F198" s="326" t="s">
        <v>460</v>
      </c>
      <c r="G198" s="325" t="s">
        <v>846</v>
      </c>
      <c r="H198" s="325" t="s">
        <v>847</v>
      </c>
      <c r="I198" s="327">
        <v>3752.21</v>
      </c>
      <c r="J198" s="327">
        <v>1</v>
      </c>
      <c r="K198" s="328">
        <v>3752.21</v>
      </c>
    </row>
    <row r="199" spans="1:11" ht="14.4" customHeight="1" x14ac:dyDescent="0.3">
      <c r="A199" s="323" t="s">
        <v>324</v>
      </c>
      <c r="B199" s="324" t="s">
        <v>326</v>
      </c>
      <c r="C199" s="325" t="s">
        <v>332</v>
      </c>
      <c r="D199" s="326" t="s">
        <v>333</v>
      </c>
      <c r="E199" s="325" t="s">
        <v>459</v>
      </c>
      <c r="F199" s="326" t="s">
        <v>460</v>
      </c>
      <c r="G199" s="325" t="s">
        <v>848</v>
      </c>
      <c r="H199" s="325" t="s">
        <v>849</v>
      </c>
      <c r="I199" s="327">
        <v>18440.765000000003</v>
      </c>
      <c r="J199" s="327">
        <v>5</v>
      </c>
      <c r="K199" s="328">
        <v>92203.825000000012</v>
      </c>
    </row>
    <row r="200" spans="1:11" ht="14.4" customHeight="1" x14ac:dyDescent="0.3">
      <c r="A200" s="323" t="s">
        <v>324</v>
      </c>
      <c r="B200" s="324" t="s">
        <v>326</v>
      </c>
      <c r="C200" s="325" t="s">
        <v>332</v>
      </c>
      <c r="D200" s="326" t="s">
        <v>333</v>
      </c>
      <c r="E200" s="325" t="s">
        <v>459</v>
      </c>
      <c r="F200" s="326" t="s">
        <v>460</v>
      </c>
      <c r="G200" s="325" t="s">
        <v>850</v>
      </c>
      <c r="H200" s="325" t="s">
        <v>851</v>
      </c>
      <c r="I200" s="327">
        <v>10890</v>
      </c>
      <c r="J200" s="327">
        <v>8</v>
      </c>
      <c r="K200" s="328">
        <v>87120</v>
      </c>
    </row>
    <row r="201" spans="1:11" ht="14.4" customHeight="1" x14ac:dyDescent="0.3">
      <c r="A201" s="323" t="s">
        <v>324</v>
      </c>
      <c r="B201" s="324" t="s">
        <v>326</v>
      </c>
      <c r="C201" s="325" t="s">
        <v>332</v>
      </c>
      <c r="D201" s="326" t="s">
        <v>333</v>
      </c>
      <c r="E201" s="325" t="s">
        <v>459</v>
      </c>
      <c r="F201" s="326" t="s">
        <v>460</v>
      </c>
      <c r="G201" s="325" t="s">
        <v>852</v>
      </c>
      <c r="H201" s="325" t="s">
        <v>853</v>
      </c>
      <c r="I201" s="327">
        <v>4356</v>
      </c>
      <c r="J201" s="327">
        <v>11</v>
      </c>
      <c r="K201" s="328">
        <v>47916</v>
      </c>
    </row>
    <row r="202" spans="1:11" ht="14.4" customHeight="1" x14ac:dyDescent="0.3">
      <c r="A202" s="323" t="s">
        <v>324</v>
      </c>
      <c r="B202" s="324" t="s">
        <v>326</v>
      </c>
      <c r="C202" s="325" t="s">
        <v>332</v>
      </c>
      <c r="D202" s="326" t="s">
        <v>333</v>
      </c>
      <c r="E202" s="325" t="s">
        <v>459</v>
      </c>
      <c r="F202" s="326" t="s">
        <v>460</v>
      </c>
      <c r="G202" s="325" t="s">
        <v>854</v>
      </c>
      <c r="H202" s="325" t="s">
        <v>855</v>
      </c>
      <c r="I202" s="327">
        <v>4356</v>
      </c>
      <c r="J202" s="327">
        <v>11</v>
      </c>
      <c r="K202" s="328">
        <v>47916</v>
      </c>
    </row>
    <row r="203" spans="1:11" ht="14.4" customHeight="1" x14ac:dyDescent="0.3">
      <c r="A203" s="323" t="s">
        <v>324</v>
      </c>
      <c r="B203" s="324" t="s">
        <v>326</v>
      </c>
      <c r="C203" s="325" t="s">
        <v>332</v>
      </c>
      <c r="D203" s="326" t="s">
        <v>333</v>
      </c>
      <c r="E203" s="325" t="s">
        <v>459</v>
      </c>
      <c r="F203" s="326" t="s">
        <v>460</v>
      </c>
      <c r="G203" s="325" t="s">
        <v>856</v>
      </c>
      <c r="H203" s="325" t="s">
        <v>857</v>
      </c>
      <c r="I203" s="327">
        <v>399.3</v>
      </c>
      <c r="J203" s="327">
        <v>1</v>
      </c>
      <c r="K203" s="328">
        <v>399.3</v>
      </c>
    </row>
    <row r="204" spans="1:11" ht="14.4" customHeight="1" x14ac:dyDescent="0.3">
      <c r="A204" s="323" t="s">
        <v>324</v>
      </c>
      <c r="B204" s="324" t="s">
        <v>326</v>
      </c>
      <c r="C204" s="325" t="s">
        <v>332</v>
      </c>
      <c r="D204" s="326" t="s">
        <v>333</v>
      </c>
      <c r="E204" s="325" t="s">
        <v>459</v>
      </c>
      <c r="F204" s="326" t="s">
        <v>460</v>
      </c>
      <c r="G204" s="325" t="s">
        <v>858</v>
      </c>
      <c r="H204" s="325" t="s">
        <v>859</v>
      </c>
      <c r="I204" s="327">
        <v>11369.160000000002</v>
      </c>
      <c r="J204" s="327">
        <v>19</v>
      </c>
      <c r="K204" s="328">
        <v>216014.04000000004</v>
      </c>
    </row>
    <row r="205" spans="1:11" ht="14.4" customHeight="1" x14ac:dyDescent="0.3">
      <c r="A205" s="323" t="s">
        <v>324</v>
      </c>
      <c r="B205" s="324" t="s">
        <v>326</v>
      </c>
      <c r="C205" s="325" t="s">
        <v>332</v>
      </c>
      <c r="D205" s="326" t="s">
        <v>333</v>
      </c>
      <c r="E205" s="325" t="s">
        <v>459</v>
      </c>
      <c r="F205" s="326" t="s">
        <v>460</v>
      </c>
      <c r="G205" s="325" t="s">
        <v>860</v>
      </c>
      <c r="H205" s="325" t="s">
        <v>861</v>
      </c>
      <c r="I205" s="327">
        <v>3512.63</v>
      </c>
      <c r="J205" s="327">
        <v>2</v>
      </c>
      <c r="K205" s="328">
        <v>7025.26</v>
      </c>
    </row>
    <row r="206" spans="1:11" ht="14.4" customHeight="1" x14ac:dyDescent="0.3">
      <c r="A206" s="323" t="s">
        <v>324</v>
      </c>
      <c r="B206" s="324" t="s">
        <v>326</v>
      </c>
      <c r="C206" s="325" t="s">
        <v>332</v>
      </c>
      <c r="D206" s="326" t="s">
        <v>333</v>
      </c>
      <c r="E206" s="325" t="s">
        <v>459</v>
      </c>
      <c r="F206" s="326" t="s">
        <v>460</v>
      </c>
      <c r="G206" s="325" t="s">
        <v>862</v>
      </c>
      <c r="H206" s="325" t="s">
        <v>863</v>
      </c>
      <c r="I206" s="327">
        <v>492.47</v>
      </c>
      <c r="J206" s="327">
        <v>11</v>
      </c>
      <c r="K206" s="328">
        <v>5394.18</v>
      </c>
    </row>
    <row r="207" spans="1:11" ht="14.4" customHeight="1" x14ac:dyDescent="0.3">
      <c r="A207" s="323" t="s">
        <v>324</v>
      </c>
      <c r="B207" s="324" t="s">
        <v>326</v>
      </c>
      <c r="C207" s="325" t="s">
        <v>332</v>
      </c>
      <c r="D207" s="326" t="s">
        <v>333</v>
      </c>
      <c r="E207" s="325" t="s">
        <v>459</v>
      </c>
      <c r="F207" s="326" t="s">
        <v>460</v>
      </c>
      <c r="G207" s="325" t="s">
        <v>864</v>
      </c>
      <c r="H207" s="325" t="s">
        <v>865</v>
      </c>
      <c r="I207" s="327">
        <v>11.664400116883586</v>
      </c>
      <c r="J207" s="327">
        <v>780</v>
      </c>
      <c r="K207" s="328">
        <v>9098.2320971862737</v>
      </c>
    </row>
    <row r="208" spans="1:11" ht="14.4" customHeight="1" x14ac:dyDescent="0.3">
      <c r="A208" s="323" t="s">
        <v>324</v>
      </c>
      <c r="B208" s="324" t="s">
        <v>326</v>
      </c>
      <c r="C208" s="325" t="s">
        <v>332</v>
      </c>
      <c r="D208" s="326" t="s">
        <v>333</v>
      </c>
      <c r="E208" s="325" t="s">
        <v>459</v>
      </c>
      <c r="F208" s="326" t="s">
        <v>460</v>
      </c>
      <c r="G208" s="325" t="s">
        <v>866</v>
      </c>
      <c r="H208" s="325" t="s">
        <v>867</v>
      </c>
      <c r="I208" s="327">
        <v>4719</v>
      </c>
      <c r="J208" s="327">
        <v>7</v>
      </c>
      <c r="K208" s="328">
        <v>33033</v>
      </c>
    </row>
    <row r="209" spans="1:11" ht="14.4" customHeight="1" x14ac:dyDescent="0.3">
      <c r="A209" s="323" t="s">
        <v>324</v>
      </c>
      <c r="B209" s="324" t="s">
        <v>326</v>
      </c>
      <c r="C209" s="325" t="s">
        <v>332</v>
      </c>
      <c r="D209" s="326" t="s">
        <v>333</v>
      </c>
      <c r="E209" s="325" t="s">
        <v>459</v>
      </c>
      <c r="F209" s="326" t="s">
        <v>460</v>
      </c>
      <c r="G209" s="325" t="s">
        <v>868</v>
      </c>
      <c r="H209" s="325" t="s">
        <v>869</v>
      </c>
      <c r="I209" s="327">
        <v>127.05</v>
      </c>
      <c r="J209" s="327">
        <v>5</v>
      </c>
      <c r="K209" s="328">
        <v>635.25</v>
      </c>
    </row>
    <row r="210" spans="1:11" ht="14.4" customHeight="1" x14ac:dyDescent="0.3">
      <c r="A210" s="323" t="s">
        <v>324</v>
      </c>
      <c r="B210" s="324" t="s">
        <v>326</v>
      </c>
      <c r="C210" s="325" t="s">
        <v>332</v>
      </c>
      <c r="D210" s="326" t="s">
        <v>333</v>
      </c>
      <c r="E210" s="325" t="s">
        <v>459</v>
      </c>
      <c r="F210" s="326" t="s">
        <v>460</v>
      </c>
      <c r="G210" s="325" t="s">
        <v>870</v>
      </c>
      <c r="H210" s="325" t="s">
        <v>871</v>
      </c>
      <c r="I210" s="327">
        <v>54.45</v>
      </c>
      <c r="J210" s="327">
        <v>2</v>
      </c>
      <c r="K210" s="328">
        <v>108.9</v>
      </c>
    </row>
    <row r="211" spans="1:11" ht="14.4" customHeight="1" x14ac:dyDescent="0.3">
      <c r="A211" s="323" t="s">
        <v>324</v>
      </c>
      <c r="B211" s="324" t="s">
        <v>326</v>
      </c>
      <c r="C211" s="325" t="s">
        <v>332</v>
      </c>
      <c r="D211" s="326" t="s">
        <v>333</v>
      </c>
      <c r="E211" s="325" t="s">
        <v>459</v>
      </c>
      <c r="F211" s="326" t="s">
        <v>460</v>
      </c>
      <c r="G211" s="325" t="s">
        <v>872</v>
      </c>
      <c r="H211" s="325" t="s">
        <v>873</v>
      </c>
      <c r="I211" s="327">
        <v>4646.3868146702298</v>
      </c>
      <c r="J211" s="327">
        <v>10</v>
      </c>
      <c r="K211" s="328">
        <v>46463.868146702298</v>
      </c>
    </row>
    <row r="212" spans="1:11" ht="14.4" customHeight="1" x14ac:dyDescent="0.3">
      <c r="A212" s="323" t="s">
        <v>324</v>
      </c>
      <c r="B212" s="324" t="s">
        <v>326</v>
      </c>
      <c r="C212" s="325" t="s">
        <v>332</v>
      </c>
      <c r="D212" s="326" t="s">
        <v>333</v>
      </c>
      <c r="E212" s="325" t="s">
        <v>459</v>
      </c>
      <c r="F212" s="326" t="s">
        <v>460</v>
      </c>
      <c r="G212" s="325" t="s">
        <v>874</v>
      </c>
      <c r="H212" s="325" t="s">
        <v>875</v>
      </c>
      <c r="I212" s="327">
        <v>2879.8000120169104</v>
      </c>
      <c r="J212" s="327">
        <v>5</v>
      </c>
      <c r="K212" s="328">
        <v>14399.00010350604</v>
      </c>
    </row>
    <row r="213" spans="1:11" ht="14.4" customHeight="1" x14ac:dyDescent="0.3">
      <c r="A213" s="323" t="s">
        <v>324</v>
      </c>
      <c r="B213" s="324" t="s">
        <v>326</v>
      </c>
      <c r="C213" s="325" t="s">
        <v>332</v>
      </c>
      <c r="D213" s="326" t="s">
        <v>333</v>
      </c>
      <c r="E213" s="325" t="s">
        <v>459</v>
      </c>
      <c r="F213" s="326" t="s">
        <v>460</v>
      </c>
      <c r="G213" s="325" t="s">
        <v>876</v>
      </c>
      <c r="H213" s="325" t="s">
        <v>877</v>
      </c>
      <c r="I213" s="327">
        <v>274.67</v>
      </c>
      <c r="J213" s="327">
        <v>9</v>
      </c>
      <c r="K213" s="328">
        <v>2472.0300000000002</v>
      </c>
    </row>
    <row r="214" spans="1:11" ht="14.4" customHeight="1" x14ac:dyDescent="0.3">
      <c r="A214" s="323" t="s">
        <v>324</v>
      </c>
      <c r="B214" s="324" t="s">
        <v>326</v>
      </c>
      <c r="C214" s="325" t="s">
        <v>332</v>
      </c>
      <c r="D214" s="326" t="s">
        <v>333</v>
      </c>
      <c r="E214" s="325" t="s">
        <v>459</v>
      </c>
      <c r="F214" s="326" t="s">
        <v>460</v>
      </c>
      <c r="G214" s="325" t="s">
        <v>878</v>
      </c>
      <c r="H214" s="325" t="s">
        <v>879</v>
      </c>
      <c r="I214" s="327">
        <v>274.67</v>
      </c>
      <c r="J214" s="327">
        <v>7</v>
      </c>
      <c r="K214" s="328">
        <v>1922.69</v>
      </c>
    </row>
    <row r="215" spans="1:11" ht="14.4" customHeight="1" x14ac:dyDescent="0.3">
      <c r="A215" s="323" t="s">
        <v>324</v>
      </c>
      <c r="B215" s="324" t="s">
        <v>326</v>
      </c>
      <c r="C215" s="325" t="s">
        <v>332</v>
      </c>
      <c r="D215" s="326" t="s">
        <v>333</v>
      </c>
      <c r="E215" s="325" t="s">
        <v>459</v>
      </c>
      <c r="F215" s="326" t="s">
        <v>460</v>
      </c>
      <c r="G215" s="325" t="s">
        <v>880</v>
      </c>
      <c r="H215" s="325" t="s">
        <v>881</v>
      </c>
      <c r="I215" s="327">
        <v>274.66965071549481</v>
      </c>
      <c r="J215" s="327">
        <v>7</v>
      </c>
      <c r="K215" s="328">
        <v>1922.6872057239584</v>
      </c>
    </row>
    <row r="216" spans="1:11" ht="14.4" customHeight="1" x14ac:dyDescent="0.3">
      <c r="A216" s="323" t="s">
        <v>324</v>
      </c>
      <c r="B216" s="324" t="s">
        <v>326</v>
      </c>
      <c r="C216" s="325" t="s">
        <v>332</v>
      </c>
      <c r="D216" s="326" t="s">
        <v>333</v>
      </c>
      <c r="E216" s="325" t="s">
        <v>459</v>
      </c>
      <c r="F216" s="326" t="s">
        <v>460</v>
      </c>
      <c r="G216" s="325" t="s">
        <v>882</v>
      </c>
      <c r="H216" s="325" t="s">
        <v>883</v>
      </c>
      <c r="I216" s="327">
        <v>274.66965071549481</v>
      </c>
      <c r="J216" s="327">
        <v>7</v>
      </c>
      <c r="K216" s="328">
        <v>1922.6872057239584</v>
      </c>
    </row>
    <row r="217" spans="1:11" ht="14.4" customHeight="1" x14ac:dyDescent="0.3">
      <c r="A217" s="323" t="s">
        <v>324</v>
      </c>
      <c r="B217" s="324" t="s">
        <v>326</v>
      </c>
      <c r="C217" s="325" t="s">
        <v>332</v>
      </c>
      <c r="D217" s="326" t="s">
        <v>333</v>
      </c>
      <c r="E217" s="325" t="s">
        <v>459</v>
      </c>
      <c r="F217" s="326" t="s">
        <v>460</v>
      </c>
      <c r="G217" s="325" t="s">
        <v>884</v>
      </c>
      <c r="H217" s="325" t="s">
        <v>885</v>
      </c>
      <c r="I217" s="327">
        <v>274.66965071549481</v>
      </c>
      <c r="J217" s="327">
        <v>11</v>
      </c>
      <c r="K217" s="328">
        <v>3021.3672057239583</v>
      </c>
    </row>
    <row r="218" spans="1:11" ht="14.4" customHeight="1" x14ac:dyDescent="0.3">
      <c r="A218" s="323" t="s">
        <v>324</v>
      </c>
      <c r="B218" s="324" t="s">
        <v>326</v>
      </c>
      <c r="C218" s="325" t="s">
        <v>332</v>
      </c>
      <c r="D218" s="326" t="s">
        <v>333</v>
      </c>
      <c r="E218" s="325" t="s">
        <v>459</v>
      </c>
      <c r="F218" s="326" t="s">
        <v>460</v>
      </c>
      <c r="G218" s="325" t="s">
        <v>886</v>
      </c>
      <c r="H218" s="325" t="s">
        <v>887</v>
      </c>
      <c r="I218" s="327">
        <v>274.66953428732637</v>
      </c>
      <c r="J218" s="327">
        <v>10</v>
      </c>
      <c r="K218" s="328">
        <v>2746.6972057239582</v>
      </c>
    </row>
    <row r="219" spans="1:11" ht="14.4" customHeight="1" x14ac:dyDescent="0.3">
      <c r="A219" s="323" t="s">
        <v>324</v>
      </c>
      <c r="B219" s="324" t="s">
        <v>326</v>
      </c>
      <c r="C219" s="325" t="s">
        <v>332</v>
      </c>
      <c r="D219" s="326" t="s">
        <v>333</v>
      </c>
      <c r="E219" s="325" t="s">
        <v>459</v>
      </c>
      <c r="F219" s="326" t="s">
        <v>460</v>
      </c>
      <c r="G219" s="325" t="s">
        <v>888</v>
      </c>
      <c r="H219" s="325" t="s">
        <v>889</v>
      </c>
      <c r="I219" s="327">
        <v>4255.3279999999995</v>
      </c>
      <c r="J219" s="327">
        <v>9</v>
      </c>
      <c r="K219" s="328">
        <v>38139.200000000004</v>
      </c>
    </row>
    <row r="220" spans="1:11" ht="14.4" customHeight="1" x14ac:dyDescent="0.3">
      <c r="A220" s="323" t="s">
        <v>324</v>
      </c>
      <c r="B220" s="324" t="s">
        <v>326</v>
      </c>
      <c r="C220" s="325" t="s">
        <v>332</v>
      </c>
      <c r="D220" s="326" t="s">
        <v>333</v>
      </c>
      <c r="E220" s="325" t="s">
        <v>459</v>
      </c>
      <c r="F220" s="326" t="s">
        <v>460</v>
      </c>
      <c r="G220" s="325" t="s">
        <v>890</v>
      </c>
      <c r="H220" s="325" t="s">
        <v>891</v>
      </c>
      <c r="I220" s="327">
        <v>274.67</v>
      </c>
      <c r="J220" s="327">
        <v>3</v>
      </c>
      <c r="K220" s="328">
        <v>824.01</v>
      </c>
    </row>
    <row r="221" spans="1:11" ht="14.4" customHeight="1" x14ac:dyDescent="0.3">
      <c r="A221" s="323" t="s">
        <v>324</v>
      </c>
      <c r="B221" s="324" t="s">
        <v>326</v>
      </c>
      <c r="C221" s="325" t="s">
        <v>332</v>
      </c>
      <c r="D221" s="326" t="s">
        <v>333</v>
      </c>
      <c r="E221" s="325" t="s">
        <v>459</v>
      </c>
      <c r="F221" s="326" t="s">
        <v>460</v>
      </c>
      <c r="G221" s="325" t="s">
        <v>892</v>
      </c>
      <c r="H221" s="325" t="s">
        <v>893</v>
      </c>
      <c r="I221" s="327">
        <v>274.66972057239587</v>
      </c>
      <c r="J221" s="327">
        <v>11</v>
      </c>
      <c r="K221" s="328">
        <v>3021.3672057239583</v>
      </c>
    </row>
    <row r="222" spans="1:11" ht="14.4" customHeight="1" x14ac:dyDescent="0.3">
      <c r="A222" s="323" t="s">
        <v>324</v>
      </c>
      <c r="B222" s="324" t="s">
        <v>326</v>
      </c>
      <c r="C222" s="325" t="s">
        <v>332</v>
      </c>
      <c r="D222" s="326" t="s">
        <v>333</v>
      </c>
      <c r="E222" s="325" t="s">
        <v>459</v>
      </c>
      <c r="F222" s="326" t="s">
        <v>460</v>
      </c>
      <c r="G222" s="325" t="s">
        <v>894</v>
      </c>
      <c r="H222" s="325" t="s">
        <v>895</v>
      </c>
      <c r="I222" s="327">
        <v>274.67</v>
      </c>
      <c r="J222" s="327">
        <v>14</v>
      </c>
      <c r="K222" s="328">
        <v>3845.38</v>
      </c>
    </row>
    <row r="223" spans="1:11" ht="14.4" customHeight="1" x14ac:dyDescent="0.3">
      <c r="A223" s="323" t="s">
        <v>324</v>
      </c>
      <c r="B223" s="324" t="s">
        <v>326</v>
      </c>
      <c r="C223" s="325" t="s">
        <v>332</v>
      </c>
      <c r="D223" s="326" t="s">
        <v>333</v>
      </c>
      <c r="E223" s="325" t="s">
        <v>459</v>
      </c>
      <c r="F223" s="326" t="s">
        <v>460</v>
      </c>
      <c r="G223" s="325" t="s">
        <v>896</v>
      </c>
      <c r="H223" s="325" t="s">
        <v>897</v>
      </c>
      <c r="I223" s="327">
        <v>52.03</v>
      </c>
      <c r="J223" s="327">
        <v>3</v>
      </c>
      <c r="K223" s="328">
        <v>156.09</v>
      </c>
    </row>
    <row r="224" spans="1:11" ht="14.4" customHeight="1" x14ac:dyDescent="0.3">
      <c r="A224" s="323" t="s">
        <v>324</v>
      </c>
      <c r="B224" s="324" t="s">
        <v>326</v>
      </c>
      <c r="C224" s="325" t="s">
        <v>332</v>
      </c>
      <c r="D224" s="326" t="s">
        <v>333</v>
      </c>
      <c r="E224" s="325" t="s">
        <v>459</v>
      </c>
      <c r="F224" s="326" t="s">
        <v>460</v>
      </c>
      <c r="G224" s="325" t="s">
        <v>898</v>
      </c>
      <c r="H224" s="325" t="s">
        <v>899</v>
      </c>
      <c r="I224" s="327">
        <v>52.03</v>
      </c>
      <c r="J224" s="327">
        <v>2</v>
      </c>
      <c r="K224" s="328">
        <v>104.06</v>
      </c>
    </row>
    <row r="225" spans="1:11" ht="14.4" customHeight="1" x14ac:dyDescent="0.3">
      <c r="A225" s="323" t="s">
        <v>324</v>
      </c>
      <c r="B225" s="324" t="s">
        <v>326</v>
      </c>
      <c r="C225" s="325" t="s">
        <v>332</v>
      </c>
      <c r="D225" s="326" t="s">
        <v>333</v>
      </c>
      <c r="E225" s="325" t="s">
        <v>459</v>
      </c>
      <c r="F225" s="326" t="s">
        <v>460</v>
      </c>
      <c r="G225" s="325" t="s">
        <v>900</v>
      </c>
      <c r="H225" s="325" t="s">
        <v>901</v>
      </c>
      <c r="I225" s="327">
        <v>52.03</v>
      </c>
      <c r="J225" s="327">
        <v>1</v>
      </c>
      <c r="K225" s="328">
        <v>52.03</v>
      </c>
    </row>
    <row r="226" spans="1:11" ht="14.4" customHeight="1" x14ac:dyDescent="0.3">
      <c r="A226" s="323" t="s">
        <v>324</v>
      </c>
      <c r="B226" s="324" t="s">
        <v>326</v>
      </c>
      <c r="C226" s="325" t="s">
        <v>332</v>
      </c>
      <c r="D226" s="326" t="s">
        <v>333</v>
      </c>
      <c r="E226" s="325" t="s">
        <v>459</v>
      </c>
      <c r="F226" s="326" t="s">
        <v>460</v>
      </c>
      <c r="G226" s="325" t="s">
        <v>902</v>
      </c>
      <c r="H226" s="325" t="s">
        <v>903</v>
      </c>
      <c r="I226" s="327">
        <v>52.03</v>
      </c>
      <c r="J226" s="327">
        <v>3</v>
      </c>
      <c r="K226" s="328">
        <v>156.09</v>
      </c>
    </row>
    <row r="227" spans="1:11" ht="14.4" customHeight="1" x14ac:dyDescent="0.3">
      <c r="A227" s="323" t="s">
        <v>324</v>
      </c>
      <c r="B227" s="324" t="s">
        <v>326</v>
      </c>
      <c r="C227" s="325" t="s">
        <v>332</v>
      </c>
      <c r="D227" s="326" t="s">
        <v>333</v>
      </c>
      <c r="E227" s="325" t="s">
        <v>459</v>
      </c>
      <c r="F227" s="326" t="s">
        <v>460</v>
      </c>
      <c r="G227" s="325" t="s">
        <v>904</v>
      </c>
      <c r="H227" s="325" t="s">
        <v>905</v>
      </c>
      <c r="I227" s="327">
        <v>52.03</v>
      </c>
      <c r="J227" s="327">
        <v>2</v>
      </c>
      <c r="K227" s="328">
        <v>104.06</v>
      </c>
    </row>
    <row r="228" spans="1:11" ht="14.4" customHeight="1" x14ac:dyDescent="0.3">
      <c r="A228" s="323" t="s">
        <v>324</v>
      </c>
      <c r="B228" s="324" t="s">
        <v>326</v>
      </c>
      <c r="C228" s="325" t="s">
        <v>332</v>
      </c>
      <c r="D228" s="326" t="s">
        <v>333</v>
      </c>
      <c r="E228" s="325" t="s">
        <v>459</v>
      </c>
      <c r="F228" s="326" t="s">
        <v>460</v>
      </c>
      <c r="G228" s="325" t="s">
        <v>906</v>
      </c>
      <c r="H228" s="325" t="s">
        <v>907</v>
      </c>
      <c r="I228" s="327">
        <v>52.03</v>
      </c>
      <c r="J228" s="327">
        <v>3</v>
      </c>
      <c r="K228" s="328">
        <v>156.09</v>
      </c>
    </row>
    <row r="229" spans="1:11" ht="14.4" customHeight="1" x14ac:dyDescent="0.3">
      <c r="A229" s="323" t="s">
        <v>324</v>
      </c>
      <c r="B229" s="324" t="s">
        <v>326</v>
      </c>
      <c r="C229" s="325" t="s">
        <v>332</v>
      </c>
      <c r="D229" s="326" t="s">
        <v>333</v>
      </c>
      <c r="E229" s="325" t="s">
        <v>459</v>
      </c>
      <c r="F229" s="326" t="s">
        <v>460</v>
      </c>
      <c r="G229" s="325" t="s">
        <v>908</v>
      </c>
      <c r="H229" s="325" t="s">
        <v>909</v>
      </c>
      <c r="I229" s="327">
        <v>52.03</v>
      </c>
      <c r="J229" s="327">
        <v>1</v>
      </c>
      <c r="K229" s="328">
        <v>52.03</v>
      </c>
    </row>
    <row r="230" spans="1:11" ht="14.4" customHeight="1" x14ac:dyDescent="0.3">
      <c r="A230" s="323" t="s">
        <v>324</v>
      </c>
      <c r="B230" s="324" t="s">
        <v>326</v>
      </c>
      <c r="C230" s="325" t="s">
        <v>332</v>
      </c>
      <c r="D230" s="326" t="s">
        <v>333</v>
      </c>
      <c r="E230" s="325" t="s">
        <v>459</v>
      </c>
      <c r="F230" s="326" t="s">
        <v>460</v>
      </c>
      <c r="G230" s="325" t="s">
        <v>910</v>
      </c>
      <c r="H230" s="325" t="s">
        <v>911</v>
      </c>
      <c r="I230" s="327">
        <v>52.03</v>
      </c>
      <c r="J230" s="327">
        <v>3</v>
      </c>
      <c r="K230" s="328">
        <v>156.09</v>
      </c>
    </row>
    <row r="231" spans="1:11" ht="14.4" customHeight="1" x14ac:dyDescent="0.3">
      <c r="A231" s="323" t="s">
        <v>324</v>
      </c>
      <c r="B231" s="324" t="s">
        <v>326</v>
      </c>
      <c r="C231" s="325" t="s">
        <v>332</v>
      </c>
      <c r="D231" s="326" t="s">
        <v>333</v>
      </c>
      <c r="E231" s="325" t="s">
        <v>459</v>
      </c>
      <c r="F231" s="326" t="s">
        <v>460</v>
      </c>
      <c r="G231" s="325" t="s">
        <v>912</v>
      </c>
      <c r="H231" s="325" t="s">
        <v>913</v>
      </c>
      <c r="I231" s="327">
        <v>4905.9500000000098</v>
      </c>
      <c r="J231" s="327">
        <v>1</v>
      </c>
      <c r="K231" s="328">
        <v>4905.9500000000098</v>
      </c>
    </row>
    <row r="232" spans="1:11" ht="14.4" customHeight="1" x14ac:dyDescent="0.3">
      <c r="A232" s="323" t="s">
        <v>324</v>
      </c>
      <c r="B232" s="324" t="s">
        <v>326</v>
      </c>
      <c r="C232" s="325" t="s">
        <v>332</v>
      </c>
      <c r="D232" s="326" t="s">
        <v>333</v>
      </c>
      <c r="E232" s="325" t="s">
        <v>459</v>
      </c>
      <c r="F232" s="326" t="s">
        <v>460</v>
      </c>
      <c r="G232" s="325" t="s">
        <v>914</v>
      </c>
      <c r="H232" s="325" t="s">
        <v>915</v>
      </c>
      <c r="I232" s="327">
        <v>6066.808915875723</v>
      </c>
      <c r="J232" s="327">
        <v>6</v>
      </c>
      <c r="K232" s="328">
        <v>36400.853015782413</v>
      </c>
    </row>
    <row r="233" spans="1:11" ht="14.4" customHeight="1" x14ac:dyDescent="0.3">
      <c r="A233" s="323" t="s">
        <v>324</v>
      </c>
      <c r="B233" s="324" t="s">
        <v>326</v>
      </c>
      <c r="C233" s="325" t="s">
        <v>332</v>
      </c>
      <c r="D233" s="326" t="s">
        <v>333</v>
      </c>
      <c r="E233" s="325" t="s">
        <v>459</v>
      </c>
      <c r="F233" s="326" t="s">
        <v>460</v>
      </c>
      <c r="G233" s="325" t="s">
        <v>916</v>
      </c>
      <c r="H233" s="325" t="s">
        <v>917</v>
      </c>
      <c r="I233" s="327">
        <v>3653.5473655542201</v>
      </c>
      <c r="J233" s="327">
        <v>1</v>
      </c>
      <c r="K233" s="328">
        <v>3653.5473655542201</v>
      </c>
    </row>
    <row r="234" spans="1:11" ht="14.4" customHeight="1" x14ac:dyDescent="0.3">
      <c r="A234" s="323" t="s">
        <v>324</v>
      </c>
      <c r="B234" s="324" t="s">
        <v>326</v>
      </c>
      <c r="C234" s="325" t="s">
        <v>332</v>
      </c>
      <c r="D234" s="326" t="s">
        <v>333</v>
      </c>
      <c r="E234" s="325" t="s">
        <v>459</v>
      </c>
      <c r="F234" s="326" t="s">
        <v>460</v>
      </c>
      <c r="G234" s="325" t="s">
        <v>918</v>
      </c>
      <c r="H234" s="325" t="s">
        <v>919</v>
      </c>
      <c r="I234" s="327">
        <v>411.39993649506096</v>
      </c>
      <c r="J234" s="327">
        <v>2</v>
      </c>
      <c r="K234" s="328">
        <v>822.79987299012191</v>
      </c>
    </row>
    <row r="235" spans="1:11" ht="14.4" customHeight="1" x14ac:dyDescent="0.3">
      <c r="A235" s="323" t="s">
        <v>324</v>
      </c>
      <c r="B235" s="324" t="s">
        <v>326</v>
      </c>
      <c r="C235" s="325" t="s">
        <v>332</v>
      </c>
      <c r="D235" s="326" t="s">
        <v>333</v>
      </c>
      <c r="E235" s="325" t="s">
        <v>459</v>
      </c>
      <c r="F235" s="326" t="s">
        <v>460</v>
      </c>
      <c r="G235" s="325" t="s">
        <v>920</v>
      </c>
      <c r="H235" s="325" t="s">
        <v>921</v>
      </c>
      <c r="I235" s="327">
        <v>411.4</v>
      </c>
      <c r="J235" s="327">
        <v>1</v>
      </c>
      <c r="K235" s="328">
        <v>411.4</v>
      </c>
    </row>
    <row r="236" spans="1:11" ht="14.4" customHeight="1" x14ac:dyDescent="0.3">
      <c r="A236" s="323" t="s">
        <v>324</v>
      </c>
      <c r="B236" s="324" t="s">
        <v>326</v>
      </c>
      <c r="C236" s="325" t="s">
        <v>332</v>
      </c>
      <c r="D236" s="326" t="s">
        <v>333</v>
      </c>
      <c r="E236" s="325" t="s">
        <v>459</v>
      </c>
      <c r="F236" s="326" t="s">
        <v>460</v>
      </c>
      <c r="G236" s="325" t="s">
        <v>922</v>
      </c>
      <c r="H236" s="325" t="s">
        <v>923</v>
      </c>
      <c r="I236" s="327">
        <v>411.4</v>
      </c>
      <c r="J236" s="327">
        <v>1</v>
      </c>
      <c r="K236" s="328">
        <v>411.4</v>
      </c>
    </row>
    <row r="237" spans="1:11" ht="14.4" customHeight="1" x14ac:dyDescent="0.3">
      <c r="A237" s="323" t="s">
        <v>324</v>
      </c>
      <c r="B237" s="324" t="s">
        <v>326</v>
      </c>
      <c r="C237" s="325" t="s">
        <v>332</v>
      </c>
      <c r="D237" s="326" t="s">
        <v>333</v>
      </c>
      <c r="E237" s="325" t="s">
        <v>459</v>
      </c>
      <c r="F237" s="326" t="s">
        <v>460</v>
      </c>
      <c r="G237" s="325" t="s">
        <v>924</v>
      </c>
      <c r="H237" s="325" t="s">
        <v>925</v>
      </c>
      <c r="I237" s="327">
        <v>411.4</v>
      </c>
      <c r="J237" s="327">
        <v>1</v>
      </c>
      <c r="K237" s="328">
        <v>411.4</v>
      </c>
    </row>
    <row r="238" spans="1:11" ht="14.4" customHeight="1" x14ac:dyDescent="0.3">
      <c r="A238" s="323" t="s">
        <v>324</v>
      </c>
      <c r="B238" s="324" t="s">
        <v>326</v>
      </c>
      <c r="C238" s="325" t="s">
        <v>332</v>
      </c>
      <c r="D238" s="326" t="s">
        <v>333</v>
      </c>
      <c r="E238" s="325" t="s">
        <v>459</v>
      </c>
      <c r="F238" s="326" t="s">
        <v>460</v>
      </c>
      <c r="G238" s="325" t="s">
        <v>926</v>
      </c>
      <c r="H238" s="325" t="s">
        <v>927</v>
      </c>
      <c r="I238" s="327">
        <v>411.39987299012199</v>
      </c>
      <c r="J238" s="327">
        <v>1</v>
      </c>
      <c r="K238" s="328">
        <v>411.39987299012199</v>
      </c>
    </row>
    <row r="239" spans="1:11" ht="14.4" customHeight="1" x14ac:dyDescent="0.3">
      <c r="A239" s="323" t="s">
        <v>324</v>
      </c>
      <c r="B239" s="324" t="s">
        <v>326</v>
      </c>
      <c r="C239" s="325" t="s">
        <v>332</v>
      </c>
      <c r="D239" s="326" t="s">
        <v>333</v>
      </c>
      <c r="E239" s="325" t="s">
        <v>459</v>
      </c>
      <c r="F239" s="326" t="s">
        <v>460</v>
      </c>
      <c r="G239" s="325" t="s">
        <v>928</v>
      </c>
      <c r="H239" s="325" t="s">
        <v>929</v>
      </c>
      <c r="I239" s="327">
        <v>411.4</v>
      </c>
      <c r="J239" s="327">
        <v>1</v>
      </c>
      <c r="K239" s="328">
        <v>411.4</v>
      </c>
    </row>
    <row r="240" spans="1:11" ht="14.4" customHeight="1" x14ac:dyDescent="0.3">
      <c r="A240" s="323" t="s">
        <v>324</v>
      </c>
      <c r="B240" s="324" t="s">
        <v>326</v>
      </c>
      <c r="C240" s="325" t="s">
        <v>332</v>
      </c>
      <c r="D240" s="326" t="s">
        <v>333</v>
      </c>
      <c r="E240" s="325" t="s">
        <v>459</v>
      </c>
      <c r="F240" s="326" t="s">
        <v>460</v>
      </c>
      <c r="G240" s="325" t="s">
        <v>930</v>
      </c>
      <c r="H240" s="325" t="s">
        <v>931</v>
      </c>
      <c r="I240" s="327">
        <v>5620.45</v>
      </c>
      <c r="J240" s="327">
        <v>18</v>
      </c>
      <c r="K240" s="328">
        <v>100638.12</v>
      </c>
    </row>
    <row r="241" spans="1:11" ht="14.4" customHeight="1" x14ac:dyDescent="0.3">
      <c r="A241" s="323" t="s">
        <v>324</v>
      </c>
      <c r="B241" s="324" t="s">
        <v>326</v>
      </c>
      <c r="C241" s="325" t="s">
        <v>332</v>
      </c>
      <c r="D241" s="326" t="s">
        <v>333</v>
      </c>
      <c r="E241" s="325" t="s">
        <v>459</v>
      </c>
      <c r="F241" s="326" t="s">
        <v>460</v>
      </c>
      <c r="G241" s="325" t="s">
        <v>932</v>
      </c>
      <c r="H241" s="325" t="s">
        <v>933</v>
      </c>
      <c r="I241" s="327">
        <v>761.09</v>
      </c>
      <c r="J241" s="327">
        <v>1</v>
      </c>
      <c r="K241" s="328">
        <v>761.09</v>
      </c>
    </row>
    <row r="242" spans="1:11" ht="14.4" customHeight="1" x14ac:dyDescent="0.3">
      <c r="A242" s="323" t="s">
        <v>324</v>
      </c>
      <c r="B242" s="324" t="s">
        <v>326</v>
      </c>
      <c r="C242" s="325" t="s">
        <v>332</v>
      </c>
      <c r="D242" s="326" t="s">
        <v>333</v>
      </c>
      <c r="E242" s="325" t="s">
        <v>459</v>
      </c>
      <c r="F242" s="326" t="s">
        <v>460</v>
      </c>
      <c r="G242" s="325" t="s">
        <v>934</v>
      </c>
      <c r="H242" s="325" t="s">
        <v>935</v>
      </c>
      <c r="I242" s="327">
        <v>1222.0999999999999</v>
      </c>
      <c r="J242" s="327">
        <v>18</v>
      </c>
      <c r="K242" s="328">
        <v>21997.8</v>
      </c>
    </row>
    <row r="243" spans="1:11" ht="14.4" customHeight="1" x14ac:dyDescent="0.3">
      <c r="A243" s="323" t="s">
        <v>324</v>
      </c>
      <c r="B243" s="324" t="s">
        <v>326</v>
      </c>
      <c r="C243" s="325" t="s">
        <v>332</v>
      </c>
      <c r="D243" s="326" t="s">
        <v>333</v>
      </c>
      <c r="E243" s="325" t="s">
        <v>459</v>
      </c>
      <c r="F243" s="326" t="s">
        <v>460</v>
      </c>
      <c r="G243" s="325" t="s">
        <v>936</v>
      </c>
      <c r="H243" s="325" t="s">
        <v>937</v>
      </c>
      <c r="I243" s="327">
        <v>274.67</v>
      </c>
      <c r="J243" s="327">
        <v>2</v>
      </c>
      <c r="K243" s="328">
        <v>549.34</v>
      </c>
    </row>
    <row r="244" spans="1:11" ht="14.4" customHeight="1" x14ac:dyDescent="0.3">
      <c r="A244" s="323" t="s">
        <v>324</v>
      </c>
      <c r="B244" s="324" t="s">
        <v>326</v>
      </c>
      <c r="C244" s="325" t="s">
        <v>332</v>
      </c>
      <c r="D244" s="326" t="s">
        <v>333</v>
      </c>
      <c r="E244" s="325" t="s">
        <v>459</v>
      </c>
      <c r="F244" s="326" t="s">
        <v>460</v>
      </c>
      <c r="G244" s="325" t="s">
        <v>938</v>
      </c>
      <c r="H244" s="325" t="s">
        <v>939</v>
      </c>
      <c r="I244" s="327">
        <v>274.67</v>
      </c>
      <c r="J244" s="327">
        <v>4</v>
      </c>
      <c r="K244" s="328">
        <v>1098.68</v>
      </c>
    </row>
    <row r="245" spans="1:11" ht="14.4" customHeight="1" x14ac:dyDescent="0.3">
      <c r="A245" s="323" t="s">
        <v>324</v>
      </c>
      <c r="B245" s="324" t="s">
        <v>326</v>
      </c>
      <c r="C245" s="325" t="s">
        <v>332</v>
      </c>
      <c r="D245" s="326" t="s">
        <v>333</v>
      </c>
      <c r="E245" s="325" t="s">
        <v>459</v>
      </c>
      <c r="F245" s="326" t="s">
        <v>460</v>
      </c>
      <c r="G245" s="325" t="s">
        <v>940</v>
      </c>
      <c r="H245" s="325" t="s">
        <v>941</v>
      </c>
      <c r="I245" s="327">
        <v>639.89544182378199</v>
      </c>
      <c r="J245" s="327">
        <v>1</v>
      </c>
      <c r="K245" s="328">
        <v>639.89544182378199</v>
      </c>
    </row>
    <row r="246" spans="1:11" ht="14.4" customHeight="1" x14ac:dyDescent="0.3">
      <c r="A246" s="323" t="s">
        <v>324</v>
      </c>
      <c r="B246" s="324" t="s">
        <v>326</v>
      </c>
      <c r="C246" s="325" t="s">
        <v>332</v>
      </c>
      <c r="D246" s="326" t="s">
        <v>333</v>
      </c>
      <c r="E246" s="325" t="s">
        <v>459</v>
      </c>
      <c r="F246" s="326" t="s">
        <v>460</v>
      </c>
      <c r="G246" s="325" t="s">
        <v>942</v>
      </c>
      <c r="H246" s="325" t="s">
        <v>943</v>
      </c>
      <c r="I246" s="327">
        <v>2.1832028157279502</v>
      </c>
      <c r="J246" s="327">
        <v>1000</v>
      </c>
      <c r="K246" s="328">
        <v>2183.2028157279501</v>
      </c>
    </row>
    <row r="247" spans="1:11" ht="14.4" customHeight="1" x14ac:dyDescent="0.3">
      <c r="A247" s="323" t="s">
        <v>324</v>
      </c>
      <c r="B247" s="324" t="s">
        <v>326</v>
      </c>
      <c r="C247" s="325" t="s">
        <v>332</v>
      </c>
      <c r="D247" s="326" t="s">
        <v>333</v>
      </c>
      <c r="E247" s="325" t="s">
        <v>459</v>
      </c>
      <c r="F247" s="326" t="s">
        <v>460</v>
      </c>
      <c r="G247" s="325" t="s">
        <v>944</v>
      </c>
      <c r="H247" s="325" t="s">
        <v>945</v>
      </c>
      <c r="I247" s="327">
        <v>5989.5</v>
      </c>
      <c r="J247" s="327">
        <v>6</v>
      </c>
      <c r="K247" s="328">
        <v>35937</v>
      </c>
    </row>
    <row r="248" spans="1:11" ht="14.4" customHeight="1" x14ac:dyDescent="0.3">
      <c r="A248" s="323" t="s">
        <v>324</v>
      </c>
      <c r="B248" s="324" t="s">
        <v>326</v>
      </c>
      <c r="C248" s="325" t="s">
        <v>332</v>
      </c>
      <c r="D248" s="326" t="s">
        <v>333</v>
      </c>
      <c r="E248" s="325" t="s">
        <v>459</v>
      </c>
      <c r="F248" s="326" t="s">
        <v>460</v>
      </c>
      <c r="G248" s="325" t="s">
        <v>946</v>
      </c>
      <c r="H248" s="325" t="s">
        <v>947</v>
      </c>
      <c r="I248" s="327">
        <v>2210.67</v>
      </c>
      <c r="J248" s="327">
        <v>1</v>
      </c>
      <c r="K248" s="328">
        <v>2210.67</v>
      </c>
    </row>
    <row r="249" spans="1:11" ht="14.4" customHeight="1" x14ac:dyDescent="0.3">
      <c r="A249" s="323" t="s">
        <v>324</v>
      </c>
      <c r="B249" s="324" t="s">
        <v>326</v>
      </c>
      <c r="C249" s="325" t="s">
        <v>332</v>
      </c>
      <c r="D249" s="326" t="s">
        <v>333</v>
      </c>
      <c r="E249" s="325" t="s">
        <v>459</v>
      </c>
      <c r="F249" s="326" t="s">
        <v>460</v>
      </c>
      <c r="G249" s="325" t="s">
        <v>948</v>
      </c>
      <c r="H249" s="325" t="s">
        <v>949</v>
      </c>
      <c r="I249" s="327">
        <v>1824.0001905413301</v>
      </c>
      <c r="J249" s="327">
        <v>1</v>
      </c>
      <c r="K249" s="328">
        <v>1824.0001905413301</v>
      </c>
    </row>
    <row r="250" spans="1:11" ht="14.4" customHeight="1" x14ac:dyDescent="0.3">
      <c r="A250" s="323" t="s">
        <v>324</v>
      </c>
      <c r="B250" s="324" t="s">
        <v>326</v>
      </c>
      <c r="C250" s="325" t="s">
        <v>332</v>
      </c>
      <c r="D250" s="326" t="s">
        <v>333</v>
      </c>
      <c r="E250" s="325" t="s">
        <v>459</v>
      </c>
      <c r="F250" s="326" t="s">
        <v>460</v>
      </c>
      <c r="G250" s="325" t="s">
        <v>950</v>
      </c>
      <c r="H250" s="325" t="s">
        <v>951</v>
      </c>
      <c r="I250" s="327">
        <v>3678.4</v>
      </c>
      <c r="J250" s="327">
        <v>2</v>
      </c>
      <c r="K250" s="328">
        <v>7356.8</v>
      </c>
    </row>
    <row r="251" spans="1:11" ht="14.4" customHeight="1" x14ac:dyDescent="0.3">
      <c r="A251" s="323" t="s">
        <v>324</v>
      </c>
      <c r="B251" s="324" t="s">
        <v>326</v>
      </c>
      <c r="C251" s="325" t="s">
        <v>332</v>
      </c>
      <c r="D251" s="326" t="s">
        <v>333</v>
      </c>
      <c r="E251" s="325" t="s">
        <v>459</v>
      </c>
      <c r="F251" s="326" t="s">
        <v>460</v>
      </c>
      <c r="G251" s="325" t="s">
        <v>952</v>
      </c>
      <c r="H251" s="325" t="s">
        <v>953</v>
      </c>
      <c r="I251" s="327">
        <v>3661.46</v>
      </c>
      <c r="J251" s="327">
        <v>9</v>
      </c>
      <c r="K251" s="328">
        <v>33018.480000000003</v>
      </c>
    </row>
    <row r="252" spans="1:11" ht="14.4" customHeight="1" x14ac:dyDescent="0.3">
      <c r="A252" s="323" t="s">
        <v>324</v>
      </c>
      <c r="B252" s="324" t="s">
        <v>326</v>
      </c>
      <c r="C252" s="325" t="s">
        <v>332</v>
      </c>
      <c r="D252" s="326" t="s">
        <v>333</v>
      </c>
      <c r="E252" s="325" t="s">
        <v>459</v>
      </c>
      <c r="F252" s="326" t="s">
        <v>460</v>
      </c>
      <c r="G252" s="325" t="s">
        <v>954</v>
      </c>
      <c r="H252" s="325" t="s">
        <v>955</v>
      </c>
      <c r="I252" s="327">
        <v>3853.8499996052196</v>
      </c>
      <c r="J252" s="327">
        <v>2</v>
      </c>
      <c r="K252" s="328">
        <v>7707.6999992104393</v>
      </c>
    </row>
    <row r="253" spans="1:11" ht="14.4" customHeight="1" x14ac:dyDescent="0.3">
      <c r="A253" s="323" t="s">
        <v>324</v>
      </c>
      <c r="B253" s="324" t="s">
        <v>326</v>
      </c>
      <c r="C253" s="325" t="s">
        <v>332</v>
      </c>
      <c r="D253" s="326" t="s">
        <v>333</v>
      </c>
      <c r="E253" s="325" t="s">
        <v>459</v>
      </c>
      <c r="F253" s="326" t="s">
        <v>460</v>
      </c>
      <c r="G253" s="325" t="s">
        <v>956</v>
      </c>
      <c r="H253" s="325" t="s">
        <v>957</v>
      </c>
      <c r="I253" s="327">
        <v>221.42998819613751</v>
      </c>
      <c r="J253" s="327">
        <v>2</v>
      </c>
      <c r="K253" s="328">
        <v>442.85997639227503</v>
      </c>
    </row>
    <row r="254" spans="1:11" ht="14.4" customHeight="1" x14ac:dyDescent="0.3">
      <c r="A254" s="323" t="s">
        <v>324</v>
      </c>
      <c r="B254" s="324" t="s">
        <v>326</v>
      </c>
      <c r="C254" s="325" t="s">
        <v>332</v>
      </c>
      <c r="D254" s="326" t="s">
        <v>333</v>
      </c>
      <c r="E254" s="325" t="s">
        <v>459</v>
      </c>
      <c r="F254" s="326" t="s">
        <v>460</v>
      </c>
      <c r="G254" s="325" t="s">
        <v>958</v>
      </c>
      <c r="H254" s="325" t="s">
        <v>959</v>
      </c>
      <c r="I254" s="327">
        <v>221.43</v>
      </c>
      <c r="J254" s="327">
        <v>1</v>
      </c>
      <c r="K254" s="328">
        <v>221.43</v>
      </c>
    </row>
    <row r="255" spans="1:11" ht="14.4" customHeight="1" x14ac:dyDescent="0.3">
      <c r="A255" s="323" t="s">
        <v>324</v>
      </c>
      <c r="B255" s="324" t="s">
        <v>326</v>
      </c>
      <c r="C255" s="325" t="s">
        <v>332</v>
      </c>
      <c r="D255" s="326" t="s">
        <v>333</v>
      </c>
      <c r="E255" s="325" t="s">
        <v>459</v>
      </c>
      <c r="F255" s="326" t="s">
        <v>460</v>
      </c>
      <c r="G255" s="325" t="s">
        <v>960</v>
      </c>
      <c r="H255" s="325" t="s">
        <v>961</v>
      </c>
      <c r="I255" s="327">
        <v>145.20000000000002</v>
      </c>
      <c r="J255" s="327">
        <v>14</v>
      </c>
      <c r="K255" s="328">
        <v>2032.8000000000002</v>
      </c>
    </row>
    <row r="256" spans="1:11" ht="14.4" customHeight="1" x14ac:dyDescent="0.3">
      <c r="A256" s="323" t="s">
        <v>324</v>
      </c>
      <c r="B256" s="324" t="s">
        <v>326</v>
      </c>
      <c r="C256" s="325" t="s">
        <v>332</v>
      </c>
      <c r="D256" s="326" t="s">
        <v>333</v>
      </c>
      <c r="E256" s="325" t="s">
        <v>459</v>
      </c>
      <c r="F256" s="326" t="s">
        <v>460</v>
      </c>
      <c r="G256" s="325" t="s">
        <v>962</v>
      </c>
      <c r="H256" s="325" t="s">
        <v>963</v>
      </c>
      <c r="I256" s="327">
        <v>229.9</v>
      </c>
      <c r="J256" s="327">
        <v>12</v>
      </c>
      <c r="K256" s="328">
        <v>2758.8</v>
      </c>
    </row>
    <row r="257" spans="1:11" ht="14.4" customHeight="1" x14ac:dyDescent="0.3">
      <c r="A257" s="323" t="s">
        <v>324</v>
      </c>
      <c r="B257" s="324" t="s">
        <v>326</v>
      </c>
      <c r="C257" s="325" t="s">
        <v>332</v>
      </c>
      <c r="D257" s="326" t="s">
        <v>333</v>
      </c>
      <c r="E257" s="325" t="s">
        <v>459</v>
      </c>
      <c r="F257" s="326" t="s">
        <v>460</v>
      </c>
      <c r="G257" s="325" t="s">
        <v>964</v>
      </c>
      <c r="H257" s="325" t="s">
        <v>965</v>
      </c>
      <c r="I257" s="327">
        <v>274.67</v>
      </c>
      <c r="J257" s="327">
        <v>2</v>
      </c>
      <c r="K257" s="328">
        <v>549.34</v>
      </c>
    </row>
    <row r="258" spans="1:11" ht="14.4" customHeight="1" x14ac:dyDescent="0.3">
      <c r="A258" s="323" t="s">
        <v>324</v>
      </c>
      <c r="B258" s="324" t="s">
        <v>326</v>
      </c>
      <c r="C258" s="325" t="s">
        <v>332</v>
      </c>
      <c r="D258" s="326" t="s">
        <v>333</v>
      </c>
      <c r="E258" s="325" t="s">
        <v>459</v>
      </c>
      <c r="F258" s="326" t="s">
        <v>460</v>
      </c>
      <c r="G258" s="325" t="s">
        <v>966</v>
      </c>
      <c r="H258" s="325" t="s">
        <v>967</v>
      </c>
      <c r="I258" s="327">
        <v>221.42998404602324</v>
      </c>
      <c r="J258" s="327">
        <v>4</v>
      </c>
      <c r="K258" s="328">
        <v>885.71993618409294</v>
      </c>
    </row>
    <row r="259" spans="1:11" ht="14.4" customHeight="1" x14ac:dyDescent="0.3">
      <c r="A259" s="323" t="s">
        <v>324</v>
      </c>
      <c r="B259" s="324" t="s">
        <v>326</v>
      </c>
      <c r="C259" s="325" t="s">
        <v>332</v>
      </c>
      <c r="D259" s="326" t="s">
        <v>333</v>
      </c>
      <c r="E259" s="325" t="s">
        <v>459</v>
      </c>
      <c r="F259" s="326" t="s">
        <v>460</v>
      </c>
      <c r="G259" s="325" t="s">
        <v>968</v>
      </c>
      <c r="H259" s="325" t="s">
        <v>969</v>
      </c>
      <c r="I259" s="327">
        <v>16089.356359952815</v>
      </c>
      <c r="J259" s="327">
        <v>6</v>
      </c>
      <c r="K259" s="328">
        <v>96536.138159716895</v>
      </c>
    </row>
    <row r="260" spans="1:11" ht="14.4" customHeight="1" x14ac:dyDescent="0.3">
      <c r="A260" s="323" t="s">
        <v>324</v>
      </c>
      <c r="B260" s="324" t="s">
        <v>326</v>
      </c>
      <c r="C260" s="325" t="s">
        <v>332</v>
      </c>
      <c r="D260" s="326" t="s">
        <v>333</v>
      </c>
      <c r="E260" s="325" t="s">
        <v>459</v>
      </c>
      <c r="F260" s="326" t="s">
        <v>460</v>
      </c>
      <c r="G260" s="325" t="s">
        <v>970</v>
      </c>
      <c r="H260" s="325" t="s">
        <v>971</v>
      </c>
      <c r="I260" s="327">
        <v>260.14999999999998</v>
      </c>
      <c r="J260" s="327">
        <v>4</v>
      </c>
      <c r="K260" s="328">
        <v>1040.5999999999999</v>
      </c>
    </row>
    <row r="261" spans="1:11" ht="14.4" customHeight="1" x14ac:dyDescent="0.3">
      <c r="A261" s="323" t="s">
        <v>324</v>
      </c>
      <c r="B261" s="324" t="s">
        <v>326</v>
      </c>
      <c r="C261" s="325" t="s">
        <v>332</v>
      </c>
      <c r="D261" s="326" t="s">
        <v>333</v>
      </c>
      <c r="E261" s="325" t="s">
        <v>459</v>
      </c>
      <c r="F261" s="326" t="s">
        <v>460</v>
      </c>
      <c r="G261" s="325" t="s">
        <v>972</v>
      </c>
      <c r="H261" s="325" t="s">
        <v>973</v>
      </c>
      <c r="I261" s="327">
        <v>240.79</v>
      </c>
      <c r="J261" s="327">
        <v>4</v>
      </c>
      <c r="K261" s="328">
        <v>963.16</v>
      </c>
    </row>
    <row r="262" spans="1:11" ht="14.4" customHeight="1" x14ac:dyDescent="0.3">
      <c r="A262" s="323" t="s">
        <v>324</v>
      </c>
      <c r="B262" s="324" t="s">
        <v>326</v>
      </c>
      <c r="C262" s="325" t="s">
        <v>332</v>
      </c>
      <c r="D262" s="326" t="s">
        <v>333</v>
      </c>
      <c r="E262" s="325" t="s">
        <v>459</v>
      </c>
      <c r="F262" s="326" t="s">
        <v>460</v>
      </c>
      <c r="G262" s="325" t="s">
        <v>974</v>
      </c>
      <c r="H262" s="325" t="s">
        <v>975</v>
      </c>
      <c r="I262" s="327">
        <v>205.82319305820101</v>
      </c>
      <c r="J262" s="327">
        <v>1</v>
      </c>
      <c r="K262" s="328">
        <v>205.82319305820101</v>
      </c>
    </row>
    <row r="263" spans="1:11" ht="14.4" customHeight="1" x14ac:dyDescent="0.3">
      <c r="A263" s="323" t="s">
        <v>324</v>
      </c>
      <c r="B263" s="324" t="s">
        <v>326</v>
      </c>
      <c r="C263" s="325" t="s">
        <v>332</v>
      </c>
      <c r="D263" s="326" t="s">
        <v>333</v>
      </c>
      <c r="E263" s="325" t="s">
        <v>459</v>
      </c>
      <c r="F263" s="326" t="s">
        <v>460</v>
      </c>
      <c r="G263" s="325" t="s">
        <v>976</v>
      </c>
      <c r="H263" s="325" t="s">
        <v>977</v>
      </c>
      <c r="I263" s="327">
        <v>213.98725545820099</v>
      </c>
      <c r="J263" s="327">
        <v>1</v>
      </c>
      <c r="K263" s="328">
        <v>213.98725545820099</v>
      </c>
    </row>
    <row r="264" spans="1:11" ht="14.4" customHeight="1" x14ac:dyDescent="0.3">
      <c r="A264" s="323" t="s">
        <v>324</v>
      </c>
      <c r="B264" s="324" t="s">
        <v>326</v>
      </c>
      <c r="C264" s="325" t="s">
        <v>332</v>
      </c>
      <c r="D264" s="326" t="s">
        <v>333</v>
      </c>
      <c r="E264" s="325" t="s">
        <v>459</v>
      </c>
      <c r="F264" s="326" t="s">
        <v>460</v>
      </c>
      <c r="G264" s="325" t="s">
        <v>978</v>
      </c>
      <c r="H264" s="325" t="s">
        <v>979</v>
      </c>
      <c r="I264" s="327">
        <v>3678.4</v>
      </c>
      <c r="J264" s="327">
        <v>2</v>
      </c>
      <c r="K264" s="328">
        <v>7356.8</v>
      </c>
    </row>
    <row r="265" spans="1:11" ht="14.4" customHeight="1" x14ac:dyDescent="0.3">
      <c r="A265" s="323" t="s">
        <v>324</v>
      </c>
      <c r="B265" s="324" t="s">
        <v>326</v>
      </c>
      <c r="C265" s="325" t="s">
        <v>332</v>
      </c>
      <c r="D265" s="326" t="s">
        <v>333</v>
      </c>
      <c r="E265" s="325" t="s">
        <v>459</v>
      </c>
      <c r="F265" s="326" t="s">
        <v>460</v>
      </c>
      <c r="G265" s="325" t="s">
        <v>980</v>
      </c>
      <c r="H265" s="325" t="s">
        <v>981</v>
      </c>
      <c r="I265" s="327">
        <v>447.7</v>
      </c>
      <c r="J265" s="327">
        <v>4</v>
      </c>
      <c r="K265" s="328">
        <v>1790.8</v>
      </c>
    </row>
    <row r="266" spans="1:11" ht="14.4" customHeight="1" x14ac:dyDescent="0.3">
      <c r="A266" s="323" t="s">
        <v>324</v>
      </c>
      <c r="B266" s="324" t="s">
        <v>326</v>
      </c>
      <c r="C266" s="325" t="s">
        <v>332</v>
      </c>
      <c r="D266" s="326" t="s">
        <v>333</v>
      </c>
      <c r="E266" s="325" t="s">
        <v>459</v>
      </c>
      <c r="F266" s="326" t="s">
        <v>460</v>
      </c>
      <c r="G266" s="325" t="s">
        <v>982</v>
      </c>
      <c r="H266" s="325" t="s">
        <v>983</v>
      </c>
      <c r="I266" s="327">
        <v>0.27229999999999999</v>
      </c>
      <c r="J266" s="327">
        <v>1000</v>
      </c>
      <c r="K266" s="328">
        <v>272.3</v>
      </c>
    </row>
    <row r="267" spans="1:11" ht="14.4" customHeight="1" x14ac:dyDescent="0.3">
      <c r="A267" s="323" t="s">
        <v>324</v>
      </c>
      <c r="B267" s="324" t="s">
        <v>326</v>
      </c>
      <c r="C267" s="325" t="s">
        <v>332</v>
      </c>
      <c r="D267" s="326" t="s">
        <v>333</v>
      </c>
      <c r="E267" s="325" t="s">
        <v>459</v>
      </c>
      <c r="F267" s="326" t="s">
        <v>460</v>
      </c>
      <c r="G267" s="325" t="s">
        <v>984</v>
      </c>
      <c r="H267" s="325" t="s">
        <v>985</v>
      </c>
      <c r="I267" s="327">
        <v>496.1</v>
      </c>
      <c r="J267" s="327">
        <v>2</v>
      </c>
      <c r="K267" s="328">
        <v>992.2</v>
      </c>
    </row>
    <row r="268" spans="1:11" ht="14.4" customHeight="1" x14ac:dyDescent="0.3">
      <c r="A268" s="323" t="s">
        <v>324</v>
      </c>
      <c r="B268" s="324" t="s">
        <v>326</v>
      </c>
      <c r="C268" s="325" t="s">
        <v>332</v>
      </c>
      <c r="D268" s="326" t="s">
        <v>333</v>
      </c>
      <c r="E268" s="325" t="s">
        <v>459</v>
      </c>
      <c r="F268" s="326" t="s">
        <v>460</v>
      </c>
      <c r="G268" s="325" t="s">
        <v>986</v>
      </c>
      <c r="H268" s="325" t="s">
        <v>987</v>
      </c>
      <c r="I268" s="327">
        <v>2418.7900000000004</v>
      </c>
      <c r="J268" s="327">
        <v>13</v>
      </c>
      <c r="K268" s="328">
        <v>31444.270000000004</v>
      </c>
    </row>
    <row r="269" spans="1:11" ht="14.4" customHeight="1" x14ac:dyDescent="0.3">
      <c r="A269" s="323" t="s">
        <v>324</v>
      </c>
      <c r="B269" s="324" t="s">
        <v>326</v>
      </c>
      <c r="C269" s="325" t="s">
        <v>332</v>
      </c>
      <c r="D269" s="326" t="s">
        <v>333</v>
      </c>
      <c r="E269" s="325" t="s">
        <v>459</v>
      </c>
      <c r="F269" s="326" t="s">
        <v>460</v>
      </c>
      <c r="G269" s="325" t="s">
        <v>988</v>
      </c>
      <c r="H269" s="325" t="s">
        <v>989</v>
      </c>
      <c r="I269" s="327">
        <v>3546.51</v>
      </c>
      <c r="J269" s="327">
        <v>2</v>
      </c>
      <c r="K269" s="328">
        <v>7093.02</v>
      </c>
    </row>
    <row r="270" spans="1:11" ht="14.4" customHeight="1" x14ac:dyDescent="0.3">
      <c r="A270" s="323" t="s">
        <v>324</v>
      </c>
      <c r="B270" s="324" t="s">
        <v>326</v>
      </c>
      <c r="C270" s="325" t="s">
        <v>332</v>
      </c>
      <c r="D270" s="326" t="s">
        <v>333</v>
      </c>
      <c r="E270" s="325" t="s">
        <v>459</v>
      </c>
      <c r="F270" s="326" t="s">
        <v>460</v>
      </c>
      <c r="G270" s="325" t="s">
        <v>990</v>
      </c>
      <c r="H270" s="325" t="s">
        <v>991</v>
      </c>
      <c r="I270" s="327">
        <v>274.66972057239587</v>
      </c>
      <c r="J270" s="327">
        <v>55</v>
      </c>
      <c r="K270" s="328">
        <v>15106.843014309896</v>
      </c>
    </row>
    <row r="271" spans="1:11" ht="14.4" customHeight="1" x14ac:dyDescent="0.3">
      <c r="A271" s="323" t="s">
        <v>324</v>
      </c>
      <c r="B271" s="324" t="s">
        <v>326</v>
      </c>
      <c r="C271" s="325" t="s">
        <v>332</v>
      </c>
      <c r="D271" s="326" t="s">
        <v>333</v>
      </c>
      <c r="E271" s="325" t="s">
        <v>459</v>
      </c>
      <c r="F271" s="326" t="s">
        <v>460</v>
      </c>
      <c r="G271" s="325" t="s">
        <v>992</v>
      </c>
      <c r="H271" s="325" t="s">
        <v>993</v>
      </c>
      <c r="I271" s="327">
        <v>2660.79</v>
      </c>
      <c r="J271" s="327">
        <v>9</v>
      </c>
      <c r="K271" s="328">
        <v>23947.11</v>
      </c>
    </row>
    <row r="272" spans="1:11" ht="14.4" customHeight="1" x14ac:dyDescent="0.3">
      <c r="A272" s="323" t="s">
        <v>324</v>
      </c>
      <c r="B272" s="324" t="s">
        <v>326</v>
      </c>
      <c r="C272" s="325" t="s">
        <v>332</v>
      </c>
      <c r="D272" s="326" t="s">
        <v>333</v>
      </c>
      <c r="E272" s="325" t="s">
        <v>459</v>
      </c>
      <c r="F272" s="326" t="s">
        <v>460</v>
      </c>
      <c r="G272" s="325" t="s">
        <v>994</v>
      </c>
      <c r="H272" s="325" t="s">
        <v>995</v>
      </c>
      <c r="I272" s="327">
        <v>3567.08</v>
      </c>
      <c r="J272" s="327">
        <v>1</v>
      </c>
      <c r="K272" s="328">
        <v>3567.08</v>
      </c>
    </row>
    <row r="273" spans="1:11" ht="14.4" customHeight="1" x14ac:dyDescent="0.3">
      <c r="A273" s="323" t="s">
        <v>324</v>
      </c>
      <c r="B273" s="324" t="s">
        <v>326</v>
      </c>
      <c r="C273" s="325" t="s">
        <v>332</v>
      </c>
      <c r="D273" s="326" t="s">
        <v>333</v>
      </c>
      <c r="E273" s="325" t="s">
        <v>459</v>
      </c>
      <c r="F273" s="326" t="s">
        <v>460</v>
      </c>
      <c r="G273" s="325" t="s">
        <v>996</v>
      </c>
      <c r="H273" s="325" t="s">
        <v>997</v>
      </c>
      <c r="I273" s="327">
        <v>12.646012459481028</v>
      </c>
      <c r="J273" s="327">
        <v>19800</v>
      </c>
      <c r="K273" s="328">
        <v>254107.26075823989</v>
      </c>
    </row>
    <row r="274" spans="1:11" ht="14.4" customHeight="1" x14ac:dyDescent="0.3">
      <c r="A274" s="323" t="s">
        <v>324</v>
      </c>
      <c r="B274" s="324" t="s">
        <v>326</v>
      </c>
      <c r="C274" s="325" t="s">
        <v>332</v>
      </c>
      <c r="D274" s="326" t="s">
        <v>333</v>
      </c>
      <c r="E274" s="325" t="s">
        <v>459</v>
      </c>
      <c r="F274" s="326" t="s">
        <v>460</v>
      </c>
      <c r="G274" s="325" t="s">
        <v>998</v>
      </c>
      <c r="H274" s="325" t="s">
        <v>999</v>
      </c>
      <c r="I274" s="327">
        <v>19.43260021158768</v>
      </c>
      <c r="J274" s="327">
        <v>360</v>
      </c>
      <c r="K274" s="328">
        <v>6995.7360739078003</v>
      </c>
    </row>
    <row r="275" spans="1:11" ht="14.4" customHeight="1" x14ac:dyDescent="0.3">
      <c r="A275" s="323" t="s">
        <v>324</v>
      </c>
      <c r="B275" s="324" t="s">
        <v>326</v>
      </c>
      <c r="C275" s="325" t="s">
        <v>332</v>
      </c>
      <c r="D275" s="326" t="s">
        <v>333</v>
      </c>
      <c r="E275" s="325" t="s">
        <v>459</v>
      </c>
      <c r="F275" s="326" t="s">
        <v>460</v>
      </c>
      <c r="G275" s="325" t="s">
        <v>1000</v>
      </c>
      <c r="H275" s="325" t="s">
        <v>1001</v>
      </c>
      <c r="I275" s="327">
        <v>22.675400003394049</v>
      </c>
      <c r="J275" s="327">
        <v>40</v>
      </c>
      <c r="K275" s="328">
        <v>907.01600013576194</v>
      </c>
    </row>
    <row r="276" spans="1:11" ht="14.4" customHeight="1" x14ac:dyDescent="0.3">
      <c r="A276" s="323" t="s">
        <v>324</v>
      </c>
      <c r="B276" s="324" t="s">
        <v>326</v>
      </c>
      <c r="C276" s="325" t="s">
        <v>332</v>
      </c>
      <c r="D276" s="326" t="s">
        <v>333</v>
      </c>
      <c r="E276" s="325" t="s">
        <v>459</v>
      </c>
      <c r="F276" s="326" t="s">
        <v>460</v>
      </c>
      <c r="G276" s="325" t="s">
        <v>1002</v>
      </c>
      <c r="H276" s="325" t="s">
        <v>1003</v>
      </c>
      <c r="I276" s="327">
        <v>12.959100032826262</v>
      </c>
      <c r="J276" s="327">
        <v>1270</v>
      </c>
      <c r="K276" s="328">
        <v>16458.057079305341</v>
      </c>
    </row>
    <row r="277" spans="1:11" ht="14.4" customHeight="1" x14ac:dyDescent="0.3">
      <c r="A277" s="323" t="s">
        <v>324</v>
      </c>
      <c r="B277" s="324" t="s">
        <v>326</v>
      </c>
      <c r="C277" s="325" t="s">
        <v>332</v>
      </c>
      <c r="D277" s="326" t="s">
        <v>333</v>
      </c>
      <c r="E277" s="325" t="s">
        <v>459</v>
      </c>
      <c r="F277" s="326" t="s">
        <v>460</v>
      </c>
      <c r="G277" s="325" t="s">
        <v>1004</v>
      </c>
      <c r="H277" s="325" t="s">
        <v>1005</v>
      </c>
      <c r="I277" s="327">
        <v>12.959100032826262</v>
      </c>
      <c r="J277" s="327">
        <v>1270</v>
      </c>
      <c r="K277" s="328">
        <v>16458.057079305341</v>
      </c>
    </row>
    <row r="278" spans="1:11" ht="14.4" customHeight="1" x14ac:dyDescent="0.3">
      <c r="A278" s="323" t="s">
        <v>324</v>
      </c>
      <c r="B278" s="324" t="s">
        <v>326</v>
      </c>
      <c r="C278" s="325" t="s">
        <v>332</v>
      </c>
      <c r="D278" s="326" t="s">
        <v>333</v>
      </c>
      <c r="E278" s="325" t="s">
        <v>459</v>
      </c>
      <c r="F278" s="326" t="s">
        <v>460</v>
      </c>
      <c r="G278" s="325" t="s">
        <v>1006</v>
      </c>
      <c r="H278" s="325" t="s">
        <v>1007</v>
      </c>
      <c r="I278" s="327">
        <v>2652.32</v>
      </c>
      <c r="J278" s="327">
        <v>1</v>
      </c>
      <c r="K278" s="328">
        <v>2652.32</v>
      </c>
    </row>
    <row r="279" spans="1:11" ht="14.4" customHeight="1" x14ac:dyDescent="0.3">
      <c r="A279" s="323" t="s">
        <v>324</v>
      </c>
      <c r="B279" s="324" t="s">
        <v>326</v>
      </c>
      <c r="C279" s="325" t="s">
        <v>332</v>
      </c>
      <c r="D279" s="326" t="s">
        <v>333</v>
      </c>
      <c r="E279" s="325" t="s">
        <v>459</v>
      </c>
      <c r="F279" s="326" t="s">
        <v>460</v>
      </c>
      <c r="G279" s="325" t="s">
        <v>1008</v>
      </c>
      <c r="H279" s="325" t="s">
        <v>1009</v>
      </c>
      <c r="I279" s="327">
        <v>274.67</v>
      </c>
      <c r="J279" s="327">
        <v>2</v>
      </c>
      <c r="K279" s="328">
        <v>549.34</v>
      </c>
    </row>
    <row r="280" spans="1:11" ht="14.4" customHeight="1" x14ac:dyDescent="0.3">
      <c r="A280" s="323" t="s">
        <v>324</v>
      </c>
      <c r="B280" s="324" t="s">
        <v>326</v>
      </c>
      <c r="C280" s="325" t="s">
        <v>332</v>
      </c>
      <c r="D280" s="326" t="s">
        <v>333</v>
      </c>
      <c r="E280" s="325" t="s">
        <v>459</v>
      </c>
      <c r="F280" s="326" t="s">
        <v>460</v>
      </c>
      <c r="G280" s="325" t="s">
        <v>1010</v>
      </c>
      <c r="H280" s="325" t="s">
        <v>1011</v>
      </c>
      <c r="I280" s="327">
        <v>274.67</v>
      </c>
      <c r="J280" s="327">
        <v>5</v>
      </c>
      <c r="K280" s="328">
        <v>1373.35</v>
      </c>
    </row>
    <row r="281" spans="1:11" ht="14.4" customHeight="1" x14ac:dyDescent="0.3">
      <c r="A281" s="323" t="s">
        <v>324</v>
      </c>
      <c r="B281" s="324" t="s">
        <v>326</v>
      </c>
      <c r="C281" s="325" t="s">
        <v>332</v>
      </c>
      <c r="D281" s="326" t="s">
        <v>333</v>
      </c>
      <c r="E281" s="325" t="s">
        <v>459</v>
      </c>
      <c r="F281" s="326" t="s">
        <v>460</v>
      </c>
      <c r="G281" s="325" t="s">
        <v>1012</v>
      </c>
      <c r="H281" s="325" t="s">
        <v>1013</v>
      </c>
      <c r="I281" s="327">
        <v>2095.7199999999998</v>
      </c>
      <c r="J281" s="327">
        <v>1</v>
      </c>
      <c r="K281" s="328">
        <v>2095.7199999999998</v>
      </c>
    </row>
    <row r="282" spans="1:11" ht="14.4" customHeight="1" x14ac:dyDescent="0.3">
      <c r="A282" s="323" t="s">
        <v>324</v>
      </c>
      <c r="B282" s="324" t="s">
        <v>326</v>
      </c>
      <c r="C282" s="325" t="s">
        <v>332</v>
      </c>
      <c r="D282" s="326" t="s">
        <v>333</v>
      </c>
      <c r="E282" s="325" t="s">
        <v>459</v>
      </c>
      <c r="F282" s="326" t="s">
        <v>460</v>
      </c>
      <c r="G282" s="325" t="s">
        <v>1014</v>
      </c>
      <c r="H282" s="325" t="s">
        <v>1015</v>
      </c>
      <c r="I282" s="327">
        <v>33.662200222937209</v>
      </c>
      <c r="J282" s="327">
        <v>240</v>
      </c>
      <c r="K282" s="328">
        <v>8078.9280535049293</v>
      </c>
    </row>
    <row r="283" spans="1:11" ht="14.4" customHeight="1" x14ac:dyDescent="0.3">
      <c r="A283" s="323" t="s">
        <v>324</v>
      </c>
      <c r="B283" s="324" t="s">
        <v>326</v>
      </c>
      <c r="C283" s="325" t="s">
        <v>332</v>
      </c>
      <c r="D283" s="326" t="s">
        <v>333</v>
      </c>
      <c r="E283" s="325" t="s">
        <v>459</v>
      </c>
      <c r="F283" s="326" t="s">
        <v>460</v>
      </c>
      <c r="G283" s="325" t="s">
        <v>1016</v>
      </c>
      <c r="H283" s="325" t="s">
        <v>1017</v>
      </c>
      <c r="I283" s="327">
        <v>274.67</v>
      </c>
      <c r="J283" s="327">
        <v>1</v>
      </c>
      <c r="K283" s="328">
        <v>274.67</v>
      </c>
    </row>
    <row r="284" spans="1:11" ht="14.4" customHeight="1" x14ac:dyDescent="0.3">
      <c r="A284" s="323" t="s">
        <v>324</v>
      </c>
      <c r="B284" s="324" t="s">
        <v>326</v>
      </c>
      <c r="C284" s="325" t="s">
        <v>332</v>
      </c>
      <c r="D284" s="326" t="s">
        <v>333</v>
      </c>
      <c r="E284" s="325" t="s">
        <v>459</v>
      </c>
      <c r="F284" s="326" t="s">
        <v>460</v>
      </c>
      <c r="G284" s="325" t="s">
        <v>1018</v>
      </c>
      <c r="H284" s="325" t="s">
        <v>1019</v>
      </c>
      <c r="I284" s="327">
        <v>34618.98432316172</v>
      </c>
      <c r="J284" s="327">
        <v>12</v>
      </c>
      <c r="K284" s="328">
        <v>415427.81187794061</v>
      </c>
    </row>
    <row r="285" spans="1:11" ht="14.4" customHeight="1" x14ac:dyDescent="0.3">
      <c r="A285" s="323" t="s">
        <v>324</v>
      </c>
      <c r="B285" s="324" t="s">
        <v>326</v>
      </c>
      <c r="C285" s="325" t="s">
        <v>332</v>
      </c>
      <c r="D285" s="326" t="s">
        <v>333</v>
      </c>
      <c r="E285" s="325" t="s">
        <v>459</v>
      </c>
      <c r="F285" s="326" t="s">
        <v>460</v>
      </c>
      <c r="G285" s="325" t="s">
        <v>1020</v>
      </c>
      <c r="H285" s="325" t="s">
        <v>1021</v>
      </c>
      <c r="I285" s="327">
        <v>10097.365640856975</v>
      </c>
      <c r="J285" s="327">
        <v>12</v>
      </c>
      <c r="K285" s="328">
        <v>121168.38769028371</v>
      </c>
    </row>
    <row r="286" spans="1:11" ht="14.4" customHeight="1" x14ac:dyDescent="0.3">
      <c r="A286" s="323" t="s">
        <v>324</v>
      </c>
      <c r="B286" s="324" t="s">
        <v>326</v>
      </c>
      <c r="C286" s="325" t="s">
        <v>332</v>
      </c>
      <c r="D286" s="326" t="s">
        <v>333</v>
      </c>
      <c r="E286" s="325" t="s">
        <v>459</v>
      </c>
      <c r="F286" s="326" t="s">
        <v>460</v>
      </c>
      <c r="G286" s="325" t="s">
        <v>1022</v>
      </c>
      <c r="H286" s="325" t="s">
        <v>1023</v>
      </c>
      <c r="I286" s="327">
        <v>20.739400205869252</v>
      </c>
      <c r="J286" s="327">
        <v>720</v>
      </c>
      <c r="K286" s="328">
        <v>14932.368113801424</v>
      </c>
    </row>
    <row r="287" spans="1:11" ht="14.4" customHeight="1" x14ac:dyDescent="0.3">
      <c r="A287" s="323" t="s">
        <v>324</v>
      </c>
      <c r="B287" s="324" t="s">
        <v>326</v>
      </c>
      <c r="C287" s="325" t="s">
        <v>332</v>
      </c>
      <c r="D287" s="326" t="s">
        <v>333</v>
      </c>
      <c r="E287" s="325" t="s">
        <v>459</v>
      </c>
      <c r="F287" s="326" t="s">
        <v>460</v>
      </c>
      <c r="G287" s="325" t="s">
        <v>1024</v>
      </c>
      <c r="H287" s="325" t="s">
        <v>1025</v>
      </c>
      <c r="I287" s="327">
        <v>274.66930143098955</v>
      </c>
      <c r="J287" s="327">
        <v>3</v>
      </c>
      <c r="K287" s="328">
        <v>824.00860286197906</v>
      </c>
    </row>
    <row r="288" spans="1:11" ht="14.4" customHeight="1" x14ac:dyDescent="0.3">
      <c r="A288" s="323" t="s">
        <v>324</v>
      </c>
      <c r="B288" s="324" t="s">
        <v>326</v>
      </c>
      <c r="C288" s="325" t="s">
        <v>332</v>
      </c>
      <c r="D288" s="326" t="s">
        <v>333</v>
      </c>
      <c r="E288" s="325" t="s">
        <v>459</v>
      </c>
      <c r="F288" s="326" t="s">
        <v>460</v>
      </c>
      <c r="G288" s="325" t="s">
        <v>1026</v>
      </c>
      <c r="H288" s="325" t="s">
        <v>1027</v>
      </c>
      <c r="I288" s="327">
        <v>9980.6849999999995</v>
      </c>
      <c r="J288" s="327">
        <v>1</v>
      </c>
      <c r="K288" s="328">
        <v>9980.6849999999995</v>
      </c>
    </row>
    <row r="289" spans="1:11" ht="14.4" customHeight="1" x14ac:dyDescent="0.3">
      <c r="A289" s="323" t="s">
        <v>324</v>
      </c>
      <c r="B289" s="324" t="s">
        <v>326</v>
      </c>
      <c r="C289" s="325" t="s">
        <v>332</v>
      </c>
      <c r="D289" s="326" t="s">
        <v>333</v>
      </c>
      <c r="E289" s="325" t="s">
        <v>459</v>
      </c>
      <c r="F289" s="326" t="s">
        <v>460</v>
      </c>
      <c r="G289" s="325" t="s">
        <v>1028</v>
      </c>
      <c r="H289" s="325" t="s">
        <v>1029</v>
      </c>
      <c r="I289" s="327">
        <v>235.95</v>
      </c>
      <c r="J289" s="327">
        <v>5</v>
      </c>
      <c r="K289" s="328">
        <v>1179.75</v>
      </c>
    </row>
    <row r="290" spans="1:11" ht="14.4" customHeight="1" x14ac:dyDescent="0.3">
      <c r="A290" s="323" t="s">
        <v>324</v>
      </c>
      <c r="B290" s="324" t="s">
        <v>326</v>
      </c>
      <c r="C290" s="325" t="s">
        <v>332</v>
      </c>
      <c r="D290" s="326" t="s">
        <v>333</v>
      </c>
      <c r="E290" s="325" t="s">
        <v>459</v>
      </c>
      <c r="F290" s="326" t="s">
        <v>460</v>
      </c>
      <c r="G290" s="325" t="s">
        <v>1030</v>
      </c>
      <c r="H290" s="325" t="s">
        <v>1031</v>
      </c>
      <c r="I290" s="327">
        <v>43.559999648530344</v>
      </c>
      <c r="J290" s="327">
        <v>30</v>
      </c>
      <c r="K290" s="328">
        <v>1306.79998945591</v>
      </c>
    </row>
    <row r="291" spans="1:11" ht="14.4" customHeight="1" x14ac:dyDescent="0.3">
      <c r="A291" s="323" t="s">
        <v>324</v>
      </c>
      <c r="B291" s="324" t="s">
        <v>326</v>
      </c>
      <c r="C291" s="325" t="s">
        <v>332</v>
      </c>
      <c r="D291" s="326" t="s">
        <v>333</v>
      </c>
      <c r="E291" s="325" t="s">
        <v>459</v>
      </c>
      <c r="F291" s="326" t="s">
        <v>460</v>
      </c>
      <c r="G291" s="325" t="s">
        <v>1032</v>
      </c>
      <c r="H291" s="325" t="s">
        <v>1033</v>
      </c>
      <c r="I291" s="327">
        <v>8175.9700000000012</v>
      </c>
      <c r="J291" s="327">
        <v>18</v>
      </c>
      <c r="K291" s="328">
        <v>147167.46000000002</v>
      </c>
    </row>
    <row r="292" spans="1:11" ht="14.4" customHeight="1" x14ac:dyDescent="0.3">
      <c r="A292" s="323" t="s">
        <v>324</v>
      </c>
      <c r="B292" s="324" t="s">
        <v>326</v>
      </c>
      <c r="C292" s="325" t="s">
        <v>332</v>
      </c>
      <c r="D292" s="326" t="s">
        <v>333</v>
      </c>
      <c r="E292" s="325" t="s">
        <v>459</v>
      </c>
      <c r="F292" s="326" t="s">
        <v>460</v>
      </c>
      <c r="G292" s="325" t="s">
        <v>1034</v>
      </c>
      <c r="H292" s="325" t="s">
        <v>1035</v>
      </c>
      <c r="I292" s="327">
        <v>465.85</v>
      </c>
      <c r="J292" s="327">
        <v>2</v>
      </c>
      <c r="K292" s="328">
        <v>931.7</v>
      </c>
    </row>
    <row r="293" spans="1:11" ht="14.4" customHeight="1" x14ac:dyDescent="0.3">
      <c r="A293" s="323" t="s">
        <v>324</v>
      </c>
      <c r="B293" s="324" t="s">
        <v>326</v>
      </c>
      <c r="C293" s="325" t="s">
        <v>332</v>
      </c>
      <c r="D293" s="326" t="s">
        <v>333</v>
      </c>
      <c r="E293" s="325" t="s">
        <v>459</v>
      </c>
      <c r="F293" s="326" t="s">
        <v>460</v>
      </c>
      <c r="G293" s="325" t="s">
        <v>1036</v>
      </c>
      <c r="H293" s="325" t="s">
        <v>1037</v>
      </c>
      <c r="I293" s="327">
        <v>344.85000000000008</v>
      </c>
      <c r="J293" s="327">
        <v>5</v>
      </c>
      <c r="K293" s="328">
        <v>1724.2500000000002</v>
      </c>
    </row>
    <row r="294" spans="1:11" ht="14.4" customHeight="1" x14ac:dyDescent="0.3">
      <c r="A294" s="323" t="s">
        <v>324</v>
      </c>
      <c r="B294" s="324" t="s">
        <v>326</v>
      </c>
      <c r="C294" s="325" t="s">
        <v>332</v>
      </c>
      <c r="D294" s="326" t="s">
        <v>333</v>
      </c>
      <c r="E294" s="325" t="s">
        <v>459</v>
      </c>
      <c r="F294" s="326" t="s">
        <v>460</v>
      </c>
      <c r="G294" s="325" t="s">
        <v>1038</v>
      </c>
      <c r="H294" s="325" t="s">
        <v>1039</v>
      </c>
      <c r="I294" s="327">
        <v>4680.6481942204418</v>
      </c>
      <c r="J294" s="327">
        <v>27</v>
      </c>
      <c r="K294" s="328">
        <v>128504.90902976863</v>
      </c>
    </row>
    <row r="295" spans="1:11" ht="14.4" customHeight="1" x14ac:dyDescent="0.3">
      <c r="A295" s="323" t="s">
        <v>324</v>
      </c>
      <c r="B295" s="324" t="s">
        <v>326</v>
      </c>
      <c r="C295" s="325" t="s">
        <v>332</v>
      </c>
      <c r="D295" s="326" t="s">
        <v>333</v>
      </c>
      <c r="E295" s="325" t="s">
        <v>459</v>
      </c>
      <c r="F295" s="326" t="s">
        <v>460</v>
      </c>
      <c r="G295" s="325" t="s">
        <v>1040</v>
      </c>
      <c r="H295" s="325" t="s">
        <v>1041</v>
      </c>
      <c r="I295" s="327">
        <v>43273.23</v>
      </c>
      <c r="J295" s="327">
        <v>3</v>
      </c>
      <c r="K295" s="328">
        <v>130929.26000000001</v>
      </c>
    </row>
    <row r="296" spans="1:11" ht="14.4" customHeight="1" x14ac:dyDescent="0.3">
      <c r="A296" s="323" t="s">
        <v>324</v>
      </c>
      <c r="B296" s="324" t="s">
        <v>326</v>
      </c>
      <c r="C296" s="325" t="s">
        <v>332</v>
      </c>
      <c r="D296" s="326" t="s">
        <v>333</v>
      </c>
      <c r="E296" s="325" t="s">
        <v>459</v>
      </c>
      <c r="F296" s="326" t="s">
        <v>460</v>
      </c>
      <c r="G296" s="325" t="s">
        <v>1042</v>
      </c>
      <c r="H296" s="325" t="s">
        <v>1043</v>
      </c>
      <c r="I296" s="327">
        <v>6231.5</v>
      </c>
      <c r="J296" s="327">
        <v>1</v>
      </c>
      <c r="K296" s="328">
        <v>6231.5</v>
      </c>
    </row>
    <row r="297" spans="1:11" ht="14.4" customHeight="1" x14ac:dyDescent="0.3">
      <c r="A297" s="323" t="s">
        <v>324</v>
      </c>
      <c r="B297" s="324" t="s">
        <v>326</v>
      </c>
      <c r="C297" s="325" t="s">
        <v>332</v>
      </c>
      <c r="D297" s="326" t="s">
        <v>333</v>
      </c>
      <c r="E297" s="325" t="s">
        <v>459</v>
      </c>
      <c r="F297" s="326" t="s">
        <v>460</v>
      </c>
      <c r="G297" s="325" t="s">
        <v>1044</v>
      </c>
      <c r="H297" s="325" t="s">
        <v>1045</v>
      </c>
      <c r="I297" s="327">
        <v>274.67</v>
      </c>
      <c r="J297" s="327">
        <v>1</v>
      </c>
      <c r="K297" s="328">
        <v>274.67</v>
      </c>
    </row>
    <row r="298" spans="1:11" ht="14.4" customHeight="1" x14ac:dyDescent="0.3">
      <c r="A298" s="323" t="s">
        <v>324</v>
      </c>
      <c r="B298" s="324" t="s">
        <v>326</v>
      </c>
      <c r="C298" s="325" t="s">
        <v>332</v>
      </c>
      <c r="D298" s="326" t="s">
        <v>333</v>
      </c>
      <c r="E298" s="325" t="s">
        <v>459</v>
      </c>
      <c r="F298" s="326" t="s">
        <v>460</v>
      </c>
      <c r="G298" s="325" t="s">
        <v>1046</v>
      </c>
      <c r="H298" s="325" t="s">
        <v>1047</v>
      </c>
      <c r="I298" s="327">
        <v>3583.415</v>
      </c>
      <c r="J298" s="327">
        <v>2</v>
      </c>
      <c r="K298" s="328">
        <v>7166.83</v>
      </c>
    </row>
    <row r="299" spans="1:11" ht="14.4" customHeight="1" x14ac:dyDescent="0.3">
      <c r="A299" s="323" t="s">
        <v>324</v>
      </c>
      <c r="B299" s="324" t="s">
        <v>326</v>
      </c>
      <c r="C299" s="325" t="s">
        <v>332</v>
      </c>
      <c r="D299" s="326" t="s">
        <v>333</v>
      </c>
      <c r="E299" s="325" t="s">
        <v>459</v>
      </c>
      <c r="F299" s="326" t="s">
        <v>460</v>
      </c>
      <c r="G299" s="325" t="s">
        <v>1048</v>
      </c>
      <c r="H299" s="325" t="s">
        <v>1049</v>
      </c>
      <c r="I299" s="327">
        <v>4852.1000000000004</v>
      </c>
      <c r="J299" s="327">
        <v>6</v>
      </c>
      <c r="K299" s="328">
        <v>29112.600000000002</v>
      </c>
    </row>
    <row r="300" spans="1:11" ht="14.4" customHeight="1" x14ac:dyDescent="0.3">
      <c r="A300" s="323" t="s">
        <v>324</v>
      </c>
      <c r="B300" s="324" t="s">
        <v>326</v>
      </c>
      <c r="C300" s="325" t="s">
        <v>332</v>
      </c>
      <c r="D300" s="326" t="s">
        <v>333</v>
      </c>
      <c r="E300" s="325" t="s">
        <v>459</v>
      </c>
      <c r="F300" s="326" t="s">
        <v>460</v>
      </c>
      <c r="G300" s="325" t="s">
        <v>1050</v>
      </c>
      <c r="H300" s="325" t="s">
        <v>1051</v>
      </c>
      <c r="I300" s="327">
        <v>3678.4</v>
      </c>
      <c r="J300" s="327">
        <v>1</v>
      </c>
      <c r="K300" s="328">
        <v>3678.4</v>
      </c>
    </row>
    <row r="301" spans="1:11" ht="14.4" customHeight="1" x14ac:dyDescent="0.3">
      <c r="A301" s="323" t="s">
        <v>324</v>
      </c>
      <c r="B301" s="324" t="s">
        <v>326</v>
      </c>
      <c r="C301" s="325" t="s">
        <v>332</v>
      </c>
      <c r="D301" s="326" t="s">
        <v>333</v>
      </c>
      <c r="E301" s="325" t="s">
        <v>459</v>
      </c>
      <c r="F301" s="326" t="s">
        <v>460</v>
      </c>
      <c r="G301" s="325" t="s">
        <v>1052</v>
      </c>
      <c r="H301" s="325" t="s">
        <v>1053</v>
      </c>
      <c r="I301" s="327">
        <v>51.78800117928315</v>
      </c>
      <c r="J301" s="327">
        <v>20</v>
      </c>
      <c r="K301" s="328">
        <v>1035.760023585663</v>
      </c>
    </row>
    <row r="302" spans="1:11" ht="14.4" customHeight="1" x14ac:dyDescent="0.3">
      <c r="A302" s="323" t="s">
        <v>324</v>
      </c>
      <c r="B302" s="324" t="s">
        <v>326</v>
      </c>
      <c r="C302" s="325" t="s">
        <v>332</v>
      </c>
      <c r="D302" s="326" t="s">
        <v>333</v>
      </c>
      <c r="E302" s="325" t="s">
        <v>459</v>
      </c>
      <c r="F302" s="326" t="s">
        <v>460</v>
      </c>
      <c r="G302" s="325" t="s">
        <v>1054</v>
      </c>
      <c r="H302" s="325" t="s">
        <v>1055</v>
      </c>
      <c r="I302" s="327">
        <v>3659.9950091670153</v>
      </c>
      <c r="J302" s="327">
        <v>4</v>
      </c>
      <c r="K302" s="328">
        <v>14639.980036668061</v>
      </c>
    </row>
    <row r="303" spans="1:11" ht="14.4" customHeight="1" x14ac:dyDescent="0.3">
      <c r="A303" s="323" t="s">
        <v>324</v>
      </c>
      <c r="B303" s="324" t="s">
        <v>326</v>
      </c>
      <c r="C303" s="325" t="s">
        <v>332</v>
      </c>
      <c r="D303" s="326" t="s">
        <v>333</v>
      </c>
      <c r="E303" s="325" t="s">
        <v>459</v>
      </c>
      <c r="F303" s="326" t="s">
        <v>460</v>
      </c>
      <c r="G303" s="325" t="s">
        <v>1056</v>
      </c>
      <c r="H303" s="325" t="s">
        <v>1057</v>
      </c>
      <c r="I303" s="327">
        <v>1035.76</v>
      </c>
      <c r="J303" s="327">
        <v>36</v>
      </c>
      <c r="K303" s="328">
        <v>37287.360000000001</v>
      </c>
    </row>
    <row r="304" spans="1:11" ht="14.4" customHeight="1" x14ac:dyDescent="0.3">
      <c r="A304" s="323" t="s">
        <v>324</v>
      </c>
      <c r="B304" s="324" t="s">
        <v>326</v>
      </c>
      <c r="C304" s="325" t="s">
        <v>332</v>
      </c>
      <c r="D304" s="326" t="s">
        <v>333</v>
      </c>
      <c r="E304" s="325" t="s">
        <v>459</v>
      </c>
      <c r="F304" s="326" t="s">
        <v>460</v>
      </c>
      <c r="G304" s="325" t="s">
        <v>1058</v>
      </c>
      <c r="H304" s="325" t="s">
        <v>1059</v>
      </c>
      <c r="I304" s="327">
        <v>4255.3279999999995</v>
      </c>
      <c r="J304" s="327">
        <v>10</v>
      </c>
      <c r="K304" s="328">
        <v>42553.279999999999</v>
      </c>
    </row>
    <row r="305" spans="1:11" ht="14.4" customHeight="1" x14ac:dyDescent="0.3">
      <c r="A305" s="323" t="s">
        <v>324</v>
      </c>
      <c r="B305" s="324" t="s">
        <v>326</v>
      </c>
      <c r="C305" s="325" t="s">
        <v>332</v>
      </c>
      <c r="D305" s="326" t="s">
        <v>333</v>
      </c>
      <c r="E305" s="325" t="s">
        <v>459</v>
      </c>
      <c r="F305" s="326" t="s">
        <v>460</v>
      </c>
      <c r="G305" s="325" t="s">
        <v>1060</v>
      </c>
      <c r="H305" s="325" t="s">
        <v>1061</v>
      </c>
      <c r="I305" s="327">
        <v>32.391700321535581</v>
      </c>
      <c r="J305" s="327">
        <v>720</v>
      </c>
      <c r="K305" s="328">
        <v>23322.024177740044</v>
      </c>
    </row>
    <row r="306" spans="1:11" ht="14.4" customHeight="1" x14ac:dyDescent="0.3">
      <c r="A306" s="323" t="s">
        <v>324</v>
      </c>
      <c r="B306" s="324" t="s">
        <v>326</v>
      </c>
      <c r="C306" s="325" t="s">
        <v>332</v>
      </c>
      <c r="D306" s="326" t="s">
        <v>333</v>
      </c>
      <c r="E306" s="325" t="s">
        <v>459</v>
      </c>
      <c r="F306" s="326" t="s">
        <v>460</v>
      </c>
      <c r="G306" s="325" t="s">
        <v>1062</v>
      </c>
      <c r="H306" s="325" t="s">
        <v>1063</v>
      </c>
      <c r="I306" s="327">
        <v>15.548500634936801</v>
      </c>
      <c r="J306" s="327">
        <v>120</v>
      </c>
      <c r="K306" s="328">
        <v>1865.8200761924161</v>
      </c>
    </row>
    <row r="307" spans="1:11" ht="14.4" customHeight="1" x14ac:dyDescent="0.3">
      <c r="A307" s="323" t="s">
        <v>324</v>
      </c>
      <c r="B307" s="324" t="s">
        <v>326</v>
      </c>
      <c r="C307" s="325" t="s">
        <v>332</v>
      </c>
      <c r="D307" s="326" t="s">
        <v>333</v>
      </c>
      <c r="E307" s="325" t="s">
        <v>459</v>
      </c>
      <c r="F307" s="326" t="s">
        <v>460</v>
      </c>
      <c r="G307" s="325" t="s">
        <v>1064</v>
      </c>
      <c r="H307" s="325" t="s">
        <v>1065</v>
      </c>
      <c r="I307" s="327">
        <v>18.137900374954384</v>
      </c>
      <c r="J307" s="327">
        <v>1560</v>
      </c>
      <c r="K307" s="328">
        <v>28295.124584928835</v>
      </c>
    </row>
    <row r="308" spans="1:11" ht="14.4" customHeight="1" x14ac:dyDescent="0.3">
      <c r="A308" s="323" t="s">
        <v>324</v>
      </c>
      <c r="B308" s="324" t="s">
        <v>326</v>
      </c>
      <c r="C308" s="325" t="s">
        <v>332</v>
      </c>
      <c r="D308" s="326" t="s">
        <v>333</v>
      </c>
      <c r="E308" s="325" t="s">
        <v>459</v>
      </c>
      <c r="F308" s="326" t="s">
        <v>460</v>
      </c>
      <c r="G308" s="325" t="s">
        <v>1066</v>
      </c>
      <c r="H308" s="325" t="s">
        <v>1067</v>
      </c>
      <c r="I308" s="327">
        <v>18.791300335801228</v>
      </c>
      <c r="J308" s="327">
        <v>2280</v>
      </c>
      <c r="K308" s="328">
        <v>42844.164765626796</v>
      </c>
    </row>
    <row r="309" spans="1:11" ht="14.4" customHeight="1" x14ac:dyDescent="0.3">
      <c r="A309" s="323" t="s">
        <v>324</v>
      </c>
      <c r="B309" s="324" t="s">
        <v>326</v>
      </c>
      <c r="C309" s="325" t="s">
        <v>332</v>
      </c>
      <c r="D309" s="326" t="s">
        <v>333</v>
      </c>
      <c r="E309" s="325" t="s">
        <v>459</v>
      </c>
      <c r="F309" s="326" t="s">
        <v>460</v>
      </c>
      <c r="G309" s="325" t="s">
        <v>1068</v>
      </c>
      <c r="H309" s="325" t="s">
        <v>1069</v>
      </c>
      <c r="I309" s="327">
        <v>25.918199971340275</v>
      </c>
      <c r="J309" s="327">
        <v>5040</v>
      </c>
      <c r="K309" s="328">
        <v>130627.72836943158</v>
      </c>
    </row>
    <row r="310" spans="1:11" ht="14.4" customHeight="1" x14ac:dyDescent="0.3">
      <c r="A310" s="323" t="s">
        <v>324</v>
      </c>
      <c r="B310" s="324" t="s">
        <v>326</v>
      </c>
      <c r="C310" s="325" t="s">
        <v>332</v>
      </c>
      <c r="D310" s="326" t="s">
        <v>333</v>
      </c>
      <c r="E310" s="325" t="s">
        <v>459</v>
      </c>
      <c r="F310" s="326" t="s">
        <v>460</v>
      </c>
      <c r="G310" s="325" t="s">
        <v>1070</v>
      </c>
      <c r="H310" s="325" t="s">
        <v>1071</v>
      </c>
      <c r="I310" s="327">
        <v>10.36970004343619</v>
      </c>
      <c r="J310" s="327">
        <v>860</v>
      </c>
      <c r="K310" s="328">
        <v>8917.9420735257954</v>
      </c>
    </row>
    <row r="311" spans="1:11" ht="14.4" customHeight="1" x14ac:dyDescent="0.3">
      <c r="A311" s="323" t="s">
        <v>324</v>
      </c>
      <c r="B311" s="324" t="s">
        <v>326</v>
      </c>
      <c r="C311" s="325" t="s">
        <v>332</v>
      </c>
      <c r="D311" s="326" t="s">
        <v>333</v>
      </c>
      <c r="E311" s="325" t="s">
        <v>459</v>
      </c>
      <c r="F311" s="326" t="s">
        <v>460</v>
      </c>
      <c r="G311" s="325" t="s">
        <v>1072</v>
      </c>
      <c r="H311" s="325" t="s">
        <v>1073</v>
      </c>
      <c r="I311" s="327">
        <v>13.61250016775878</v>
      </c>
      <c r="J311" s="327">
        <v>2400</v>
      </c>
      <c r="K311" s="328">
        <v>32670.000498333236</v>
      </c>
    </row>
    <row r="312" spans="1:11" ht="14.4" customHeight="1" x14ac:dyDescent="0.3">
      <c r="A312" s="323" t="s">
        <v>324</v>
      </c>
      <c r="B312" s="324" t="s">
        <v>326</v>
      </c>
      <c r="C312" s="325" t="s">
        <v>332</v>
      </c>
      <c r="D312" s="326" t="s">
        <v>333</v>
      </c>
      <c r="E312" s="325" t="s">
        <v>459</v>
      </c>
      <c r="F312" s="326" t="s">
        <v>460</v>
      </c>
      <c r="G312" s="325" t="s">
        <v>1074</v>
      </c>
      <c r="H312" s="325" t="s">
        <v>1075</v>
      </c>
      <c r="I312" s="327">
        <v>485.35517099845725</v>
      </c>
      <c r="J312" s="327">
        <v>7</v>
      </c>
      <c r="K312" s="328">
        <v>3418.8306839938291</v>
      </c>
    </row>
    <row r="313" spans="1:11" ht="14.4" customHeight="1" x14ac:dyDescent="0.3">
      <c r="A313" s="323" t="s">
        <v>324</v>
      </c>
      <c r="B313" s="324" t="s">
        <v>326</v>
      </c>
      <c r="C313" s="325" t="s">
        <v>332</v>
      </c>
      <c r="D313" s="326" t="s">
        <v>333</v>
      </c>
      <c r="E313" s="325" t="s">
        <v>459</v>
      </c>
      <c r="F313" s="326" t="s">
        <v>460</v>
      </c>
      <c r="G313" s="325" t="s">
        <v>1076</v>
      </c>
      <c r="H313" s="325" t="s">
        <v>1077</v>
      </c>
      <c r="I313" s="327">
        <v>20.086000515505933</v>
      </c>
      <c r="J313" s="327">
        <v>120</v>
      </c>
      <c r="K313" s="328">
        <v>2410.3200067901698</v>
      </c>
    </row>
    <row r="314" spans="1:11" ht="14.4" customHeight="1" x14ac:dyDescent="0.3">
      <c r="A314" s="323" t="s">
        <v>324</v>
      </c>
      <c r="B314" s="324" t="s">
        <v>326</v>
      </c>
      <c r="C314" s="325" t="s">
        <v>332</v>
      </c>
      <c r="D314" s="326" t="s">
        <v>333</v>
      </c>
      <c r="E314" s="325" t="s">
        <v>459</v>
      </c>
      <c r="F314" s="326" t="s">
        <v>460</v>
      </c>
      <c r="G314" s="325" t="s">
        <v>1078</v>
      </c>
      <c r="H314" s="325" t="s">
        <v>1079</v>
      </c>
      <c r="I314" s="327">
        <v>15.548500198436527</v>
      </c>
      <c r="J314" s="327">
        <v>170</v>
      </c>
      <c r="K314" s="328">
        <v>2643.2450207072879</v>
      </c>
    </row>
    <row r="315" spans="1:11" ht="14.4" customHeight="1" x14ac:dyDescent="0.3">
      <c r="A315" s="323" t="s">
        <v>324</v>
      </c>
      <c r="B315" s="324" t="s">
        <v>326</v>
      </c>
      <c r="C315" s="325" t="s">
        <v>332</v>
      </c>
      <c r="D315" s="326" t="s">
        <v>333</v>
      </c>
      <c r="E315" s="325" t="s">
        <v>459</v>
      </c>
      <c r="F315" s="326" t="s">
        <v>460</v>
      </c>
      <c r="G315" s="325" t="s">
        <v>1080</v>
      </c>
      <c r="H315" s="325" t="s">
        <v>1081</v>
      </c>
      <c r="I315" s="327">
        <v>492.47</v>
      </c>
      <c r="J315" s="327">
        <v>7</v>
      </c>
      <c r="K315" s="328">
        <v>3447.2900000000004</v>
      </c>
    </row>
    <row r="316" spans="1:11" ht="14.4" customHeight="1" x14ac:dyDescent="0.3">
      <c r="A316" s="323" t="s">
        <v>324</v>
      </c>
      <c r="B316" s="324" t="s">
        <v>326</v>
      </c>
      <c r="C316" s="325" t="s">
        <v>332</v>
      </c>
      <c r="D316" s="326" t="s">
        <v>333</v>
      </c>
      <c r="E316" s="325" t="s">
        <v>459</v>
      </c>
      <c r="F316" s="326" t="s">
        <v>460</v>
      </c>
      <c r="G316" s="325" t="s">
        <v>1082</v>
      </c>
      <c r="H316" s="325" t="s">
        <v>1083</v>
      </c>
      <c r="I316" s="327">
        <v>486.77196580030869</v>
      </c>
      <c r="J316" s="327">
        <v>7</v>
      </c>
      <c r="K316" s="328">
        <v>3418.7998290015435</v>
      </c>
    </row>
    <row r="317" spans="1:11" ht="14.4" customHeight="1" x14ac:dyDescent="0.3">
      <c r="A317" s="323" t="s">
        <v>324</v>
      </c>
      <c r="B317" s="324" t="s">
        <v>326</v>
      </c>
      <c r="C317" s="325" t="s">
        <v>332</v>
      </c>
      <c r="D317" s="326" t="s">
        <v>333</v>
      </c>
      <c r="E317" s="325" t="s">
        <v>459</v>
      </c>
      <c r="F317" s="326" t="s">
        <v>460</v>
      </c>
      <c r="G317" s="325" t="s">
        <v>1084</v>
      </c>
      <c r="H317" s="325" t="s">
        <v>1085</v>
      </c>
      <c r="I317" s="327">
        <v>485.34745725038579</v>
      </c>
      <c r="J317" s="327">
        <v>8</v>
      </c>
      <c r="K317" s="328">
        <v>3882.7796580030863</v>
      </c>
    </row>
    <row r="318" spans="1:11" ht="14.4" customHeight="1" x14ac:dyDescent="0.3">
      <c r="A318" s="323" t="s">
        <v>324</v>
      </c>
      <c r="B318" s="324" t="s">
        <v>326</v>
      </c>
      <c r="C318" s="325" t="s">
        <v>332</v>
      </c>
      <c r="D318" s="326" t="s">
        <v>333</v>
      </c>
      <c r="E318" s="325" t="s">
        <v>459</v>
      </c>
      <c r="F318" s="326" t="s">
        <v>460</v>
      </c>
      <c r="G318" s="325" t="s">
        <v>1086</v>
      </c>
      <c r="H318" s="325" t="s">
        <v>1087</v>
      </c>
      <c r="I318" s="327">
        <v>795.81580834940905</v>
      </c>
      <c r="J318" s="327">
        <v>1</v>
      </c>
      <c r="K318" s="328">
        <v>795.81580834940905</v>
      </c>
    </row>
    <row r="319" spans="1:11" ht="14.4" customHeight="1" x14ac:dyDescent="0.3">
      <c r="A319" s="323" t="s">
        <v>324</v>
      </c>
      <c r="B319" s="324" t="s">
        <v>326</v>
      </c>
      <c r="C319" s="325" t="s">
        <v>332</v>
      </c>
      <c r="D319" s="326" t="s">
        <v>333</v>
      </c>
      <c r="E319" s="325" t="s">
        <v>459</v>
      </c>
      <c r="F319" s="326" t="s">
        <v>460</v>
      </c>
      <c r="G319" s="325" t="s">
        <v>1088</v>
      </c>
      <c r="H319" s="325" t="s">
        <v>1089</v>
      </c>
      <c r="I319" s="327">
        <v>485.34745725038579</v>
      </c>
      <c r="J319" s="327">
        <v>7</v>
      </c>
      <c r="K319" s="328">
        <v>3418.7998290015435</v>
      </c>
    </row>
    <row r="320" spans="1:11" ht="14.4" customHeight="1" x14ac:dyDescent="0.3">
      <c r="A320" s="323" t="s">
        <v>324</v>
      </c>
      <c r="B320" s="324" t="s">
        <v>326</v>
      </c>
      <c r="C320" s="325" t="s">
        <v>332</v>
      </c>
      <c r="D320" s="326" t="s">
        <v>333</v>
      </c>
      <c r="E320" s="325" t="s">
        <v>459</v>
      </c>
      <c r="F320" s="326" t="s">
        <v>460</v>
      </c>
      <c r="G320" s="325" t="s">
        <v>1090</v>
      </c>
      <c r="H320" s="325" t="s">
        <v>1091</v>
      </c>
      <c r="I320" s="327">
        <v>274.67</v>
      </c>
      <c r="J320" s="327">
        <v>1</v>
      </c>
      <c r="K320" s="328">
        <v>274.67</v>
      </c>
    </row>
    <row r="321" spans="1:11" ht="14.4" customHeight="1" x14ac:dyDescent="0.3">
      <c r="A321" s="323" t="s">
        <v>324</v>
      </c>
      <c r="B321" s="324" t="s">
        <v>326</v>
      </c>
      <c r="C321" s="325" t="s">
        <v>332</v>
      </c>
      <c r="D321" s="326" t="s">
        <v>333</v>
      </c>
      <c r="E321" s="325" t="s">
        <v>459</v>
      </c>
      <c r="F321" s="326" t="s">
        <v>460</v>
      </c>
      <c r="G321" s="325" t="s">
        <v>1092</v>
      </c>
      <c r="H321" s="325" t="s">
        <v>1093</v>
      </c>
      <c r="I321" s="327">
        <v>741.73</v>
      </c>
      <c r="J321" s="327">
        <v>1</v>
      </c>
      <c r="K321" s="328">
        <v>741.73</v>
      </c>
    </row>
    <row r="322" spans="1:11" ht="14.4" customHeight="1" x14ac:dyDescent="0.3">
      <c r="A322" s="323" t="s">
        <v>324</v>
      </c>
      <c r="B322" s="324" t="s">
        <v>326</v>
      </c>
      <c r="C322" s="325" t="s">
        <v>332</v>
      </c>
      <c r="D322" s="326" t="s">
        <v>333</v>
      </c>
      <c r="E322" s="325" t="s">
        <v>459</v>
      </c>
      <c r="F322" s="326" t="s">
        <v>460</v>
      </c>
      <c r="G322" s="325" t="s">
        <v>1094</v>
      </c>
      <c r="H322" s="325" t="s">
        <v>1095</v>
      </c>
      <c r="I322" s="327">
        <v>274.66860286197902</v>
      </c>
      <c r="J322" s="327">
        <v>3</v>
      </c>
      <c r="K322" s="328">
        <v>824.00580858593707</v>
      </c>
    </row>
    <row r="323" spans="1:11" ht="14.4" customHeight="1" x14ac:dyDescent="0.3">
      <c r="A323" s="323" t="s">
        <v>324</v>
      </c>
      <c r="B323" s="324" t="s">
        <v>326</v>
      </c>
      <c r="C323" s="325" t="s">
        <v>332</v>
      </c>
      <c r="D323" s="326" t="s">
        <v>333</v>
      </c>
      <c r="E323" s="325" t="s">
        <v>459</v>
      </c>
      <c r="F323" s="326" t="s">
        <v>460</v>
      </c>
      <c r="G323" s="325" t="s">
        <v>1096</v>
      </c>
      <c r="H323" s="325" t="s">
        <v>1097</v>
      </c>
      <c r="I323" s="327">
        <v>2607.5499304991176</v>
      </c>
      <c r="J323" s="327">
        <v>4</v>
      </c>
      <c r="K323" s="328">
        <v>10430.199721996471</v>
      </c>
    </row>
    <row r="324" spans="1:11" ht="14.4" customHeight="1" x14ac:dyDescent="0.3">
      <c r="A324" s="323" t="s">
        <v>324</v>
      </c>
      <c r="B324" s="324" t="s">
        <v>326</v>
      </c>
      <c r="C324" s="325" t="s">
        <v>332</v>
      </c>
      <c r="D324" s="326" t="s">
        <v>333</v>
      </c>
      <c r="E324" s="325" t="s">
        <v>459</v>
      </c>
      <c r="F324" s="326" t="s">
        <v>460</v>
      </c>
      <c r="G324" s="325" t="s">
        <v>1098</v>
      </c>
      <c r="H324" s="325" t="s">
        <v>1099</v>
      </c>
      <c r="I324" s="327">
        <v>636.46</v>
      </c>
      <c r="J324" s="327">
        <v>1</v>
      </c>
      <c r="K324" s="328">
        <v>636.46</v>
      </c>
    </row>
    <row r="325" spans="1:11" ht="14.4" customHeight="1" x14ac:dyDescent="0.3">
      <c r="A325" s="323" t="s">
        <v>324</v>
      </c>
      <c r="B325" s="324" t="s">
        <v>326</v>
      </c>
      <c r="C325" s="325" t="s">
        <v>332</v>
      </c>
      <c r="D325" s="326" t="s">
        <v>333</v>
      </c>
      <c r="E325" s="325" t="s">
        <v>459</v>
      </c>
      <c r="F325" s="326" t="s">
        <v>460</v>
      </c>
      <c r="G325" s="325" t="s">
        <v>1100</v>
      </c>
      <c r="H325" s="325" t="s">
        <v>1101</v>
      </c>
      <c r="I325" s="327">
        <v>5203</v>
      </c>
      <c r="J325" s="327">
        <v>1</v>
      </c>
      <c r="K325" s="328">
        <v>5203</v>
      </c>
    </row>
    <row r="326" spans="1:11" ht="14.4" customHeight="1" x14ac:dyDescent="0.3">
      <c r="A326" s="323" t="s">
        <v>324</v>
      </c>
      <c r="B326" s="324" t="s">
        <v>326</v>
      </c>
      <c r="C326" s="325" t="s">
        <v>332</v>
      </c>
      <c r="D326" s="326" t="s">
        <v>333</v>
      </c>
      <c r="E326" s="325" t="s">
        <v>459</v>
      </c>
      <c r="F326" s="326" t="s">
        <v>460</v>
      </c>
      <c r="G326" s="325" t="s">
        <v>1102</v>
      </c>
      <c r="H326" s="325" t="s">
        <v>1103</v>
      </c>
      <c r="I326" s="327">
        <v>636.46</v>
      </c>
      <c r="J326" s="327">
        <v>1</v>
      </c>
      <c r="K326" s="328">
        <v>636.46</v>
      </c>
    </row>
    <row r="327" spans="1:11" ht="14.4" customHeight="1" x14ac:dyDescent="0.3">
      <c r="A327" s="323" t="s">
        <v>324</v>
      </c>
      <c r="B327" s="324" t="s">
        <v>326</v>
      </c>
      <c r="C327" s="325" t="s">
        <v>332</v>
      </c>
      <c r="D327" s="326" t="s">
        <v>333</v>
      </c>
      <c r="E327" s="325" t="s">
        <v>459</v>
      </c>
      <c r="F327" s="326" t="s">
        <v>460</v>
      </c>
      <c r="G327" s="325" t="s">
        <v>1104</v>
      </c>
      <c r="H327" s="325" t="s">
        <v>1105</v>
      </c>
      <c r="I327" s="327">
        <v>240.79</v>
      </c>
      <c r="J327" s="327">
        <v>1</v>
      </c>
      <c r="K327" s="328">
        <v>240.79</v>
      </c>
    </row>
    <row r="328" spans="1:11" ht="14.4" customHeight="1" x14ac:dyDescent="0.3">
      <c r="A328" s="323" t="s">
        <v>324</v>
      </c>
      <c r="B328" s="324" t="s">
        <v>326</v>
      </c>
      <c r="C328" s="325" t="s">
        <v>332</v>
      </c>
      <c r="D328" s="326" t="s">
        <v>333</v>
      </c>
      <c r="E328" s="325" t="s">
        <v>459</v>
      </c>
      <c r="F328" s="326" t="s">
        <v>460</v>
      </c>
      <c r="G328" s="325" t="s">
        <v>1106</v>
      </c>
      <c r="H328" s="325" t="s">
        <v>1107</v>
      </c>
      <c r="I328" s="327">
        <v>492.47</v>
      </c>
      <c r="J328" s="327">
        <v>6</v>
      </c>
      <c r="K328" s="328">
        <v>2954.82</v>
      </c>
    </row>
    <row r="329" spans="1:11" ht="14.4" customHeight="1" x14ac:dyDescent="0.3">
      <c r="A329" s="323" t="s">
        <v>324</v>
      </c>
      <c r="B329" s="324" t="s">
        <v>326</v>
      </c>
      <c r="C329" s="325" t="s">
        <v>332</v>
      </c>
      <c r="D329" s="326" t="s">
        <v>333</v>
      </c>
      <c r="E329" s="325" t="s">
        <v>459</v>
      </c>
      <c r="F329" s="326" t="s">
        <v>460</v>
      </c>
      <c r="G329" s="325" t="s">
        <v>1108</v>
      </c>
      <c r="H329" s="325" t="s">
        <v>1109</v>
      </c>
      <c r="I329" s="327">
        <v>1408.73</v>
      </c>
      <c r="J329" s="327">
        <v>1</v>
      </c>
      <c r="K329" s="328">
        <v>1408.73</v>
      </c>
    </row>
    <row r="330" spans="1:11" ht="14.4" customHeight="1" x14ac:dyDescent="0.3">
      <c r="A330" s="323" t="s">
        <v>324</v>
      </c>
      <c r="B330" s="324" t="s">
        <v>326</v>
      </c>
      <c r="C330" s="325" t="s">
        <v>332</v>
      </c>
      <c r="D330" s="326" t="s">
        <v>333</v>
      </c>
      <c r="E330" s="325" t="s">
        <v>459</v>
      </c>
      <c r="F330" s="326" t="s">
        <v>460</v>
      </c>
      <c r="G330" s="325" t="s">
        <v>1110</v>
      </c>
      <c r="H330" s="325" t="s">
        <v>1111</v>
      </c>
      <c r="I330" s="327">
        <v>3388</v>
      </c>
      <c r="J330" s="327">
        <v>4</v>
      </c>
      <c r="K330" s="328">
        <v>13552</v>
      </c>
    </row>
    <row r="331" spans="1:11" ht="14.4" customHeight="1" x14ac:dyDescent="0.3">
      <c r="A331" s="323" t="s">
        <v>324</v>
      </c>
      <c r="B331" s="324" t="s">
        <v>326</v>
      </c>
      <c r="C331" s="325" t="s">
        <v>332</v>
      </c>
      <c r="D331" s="326" t="s">
        <v>333</v>
      </c>
      <c r="E331" s="325" t="s">
        <v>459</v>
      </c>
      <c r="F331" s="326" t="s">
        <v>460</v>
      </c>
      <c r="G331" s="325" t="s">
        <v>1112</v>
      </c>
      <c r="H331" s="325" t="s">
        <v>1113</v>
      </c>
      <c r="I331" s="327">
        <v>274.67</v>
      </c>
      <c r="J331" s="327">
        <v>2</v>
      </c>
      <c r="K331" s="328">
        <v>549.34</v>
      </c>
    </row>
    <row r="332" spans="1:11" ht="14.4" customHeight="1" x14ac:dyDescent="0.3">
      <c r="A332" s="323" t="s">
        <v>324</v>
      </c>
      <c r="B332" s="324" t="s">
        <v>326</v>
      </c>
      <c r="C332" s="325" t="s">
        <v>332</v>
      </c>
      <c r="D332" s="326" t="s">
        <v>333</v>
      </c>
      <c r="E332" s="325" t="s">
        <v>459</v>
      </c>
      <c r="F332" s="326" t="s">
        <v>460</v>
      </c>
      <c r="G332" s="325" t="s">
        <v>1114</v>
      </c>
      <c r="H332" s="325" t="s">
        <v>1115</v>
      </c>
      <c r="I332" s="327">
        <v>1744.8177811971075</v>
      </c>
      <c r="J332" s="327">
        <v>17</v>
      </c>
      <c r="K332" s="328">
        <v>29661.895623942153</v>
      </c>
    </row>
    <row r="333" spans="1:11" ht="14.4" customHeight="1" x14ac:dyDescent="0.3">
      <c r="A333" s="323" t="s">
        <v>324</v>
      </c>
      <c r="B333" s="324" t="s">
        <v>326</v>
      </c>
      <c r="C333" s="325" t="s">
        <v>332</v>
      </c>
      <c r="D333" s="326" t="s">
        <v>333</v>
      </c>
      <c r="E333" s="325" t="s">
        <v>459</v>
      </c>
      <c r="F333" s="326" t="s">
        <v>460</v>
      </c>
      <c r="G333" s="325" t="s">
        <v>1116</v>
      </c>
      <c r="H333" s="325" t="s">
        <v>1117</v>
      </c>
      <c r="I333" s="327">
        <v>5142.4440000000004</v>
      </c>
      <c r="J333" s="327">
        <v>5</v>
      </c>
      <c r="K333" s="328">
        <v>25712.22</v>
      </c>
    </row>
    <row r="334" spans="1:11" ht="14.4" customHeight="1" x14ac:dyDescent="0.3">
      <c r="A334" s="323" t="s">
        <v>324</v>
      </c>
      <c r="B334" s="324" t="s">
        <v>326</v>
      </c>
      <c r="C334" s="325" t="s">
        <v>332</v>
      </c>
      <c r="D334" s="326" t="s">
        <v>333</v>
      </c>
      <c r="E334" s="325" t="s">
        <v>459</v>
      </c>
      <c r="F334" s="326" t="s">
        <v>460</v>
      </c>
      <c r="G334" s="325" t="s">
        <v>1118</v>
      </c>
      <c r="H334" s="325" t="s">
        <v>1119</v>
      </c>
      <c r="I334" s="327">
        <v>26553.446955801755</v>
      </c>
      <c r="J334" s="327">
        <v>6</v>
      </c>
      <c r="K334" s="328">
        <v>159320.68173481053</v>
      </c>
    </row>
    <row r="335" spans="1:11" ht="14.4" customHeight="1" x14ac:dyDescent="0.3">
      <c r="A335" s="323" t="s">
        <v>324</v>
      </c>
      <c r="B335" s="324" t="s">
        <v>326</v>
      </c>
      <c r="C335" s="325" t="s">
        <v>332</v>
      </c>
      <c r="D335" s="326" t="s">
        <v>333</v>
      </c>
      <c r="E335" s="325" t="s">
        <v>459</v>
      </c>
      <c r="F335" s="326" t="s">
        <v>460</v>
      </c>
      <c r="G335" s="325" t="s">
        <v>1120</v>
      </c>
      <c r="H335" s="325" t="s">
        <v>1121</v>
      </c>
      <c r="I335" s="327">
        <v>834.89874982680897</v>
      </c>
      <c r="J335" s="327">
        <v>1</v>
      </c>
      <c r="K335" s="328">
        <v>834.89874982680897</v>
      </c>
    </row>
    <row r="336" spans="1:11" ht="14.4" customHeight="1" x14ac:dyDescent="0.3">
      <c r="A336" s="323" t="s">
        <v>324</v>
      </c>
      <c r="B336" s="324" t="s">
        <v>326</v>
      </c>
      <c r="C336" s="325" t="s">
        <v>332</v>
      </c>
      <c r="D336" s="326" t="s">
        <v>333</v>
      </c>
      <c r="E336" s="325" t="s">
        <v>459</v>
      </c>
      <c r="F336" s="326" t="s">
        <v>460</v>
      </c>
      <c r="G336" s="325" t="s">
        <v>1122</v>
      </c>
      <c r="H336" s="325" t="s">
        <v>1123</v>
      </c>
      <c r="I336" s="327">
        <v>3551.3500409017993</v>
      </c>
      <c r="J336" s="327">
        <v>7</v>
      </c>
      <c r="K336" s="328">
        <v>24859.450286312596</v>
      </c>
    </row>
    <row r="337" spans="1:11" ht="14.4" customHeight="1" x14ac:dyDescent="0.3">
      <c r="A337" s="323" t="s">
        <v>324</v>
      </c>
      <c r="B337" s="324" t="s">
        <v>326</v>
      </c>
      <c r="C337" s="325" t="s">
        <v>332</v>
      </c>
      <c r="D337" s="326" t="s">
        <v>333</v>
      </c>
      <c r="E337" s="325" t="s">
        <v>459</v>
      </c>
      <c r="F337" s="326" t="s">
        <v>460</v>
      </c>
      <c r="G337" s="325" t="s">
        <v>1124</v>
      </c>
      <c r="H337" s="325" t="s">
        <v>1125</v>
      </c>
      <c r="I337" s="327">
        <v>8176.6422222222218</v>
      </c>
      <c r="J337" s="327">
        <v>17</v>
      </c>
      <c r="K337" s="328">
        <v>139307.30000000002</v>
      </c>
    </row>
    <row r="338" spans="1:11" ht="14.4" customHeight="1" x14ac:dyDescent="0.3">
      <c r="A338" s="323" t="s">
        <v>324</v>
      </c>
      <c r="B338" s="324" t="s">
        <v>326</v>
      </c>
      <c r="C338" s="325" t="s">
        <v>332</v>
      </c>
      <c r="D338" s="326" t="s">
        <v>333</v>
      </c>
      <c r="E338" s="325" t="s">
        <v>459</v>
      </c>
      <c r="F338" s="326" t="s">
        <v>460</v>
      </c>
      <c r="G338" s="325" t="s">
        <v>1126</v>
      </c>
      <c r="H338" s="325" t="s">
        <v>1127</v>
      </c>
      <c r="I338" s="327">
        <v>3512.63</v>
      </c>
      <c r="J338" s="327">
        <v>2</v>
      </c>
      <c r="K338" s="328">
        <v>7025.26</v>
      </c>
    </row>
    <row r="339" spans="1:11" ht="14.4" customHeight="1" x14ac:dyDescent="0.3">
      <c r="A339" s="323" t="s">
        <v>324</v>
      </c>
      <c r="B339" s="324" t="s">
        <v>326</v>
      </c>
      <c r="C339" s="325" t="s">
        <v>332</v>
      </c>
      <c r="D339" s="326" t="s">
        <v>333</v>
      </c>
      <c r="E339" s="325" t="s">
        <v>459</v>
      </c>
      <c r="F339" s="326" t="s">
        <v>460</v>
      </c>
      <c r="G339" s="325" t="s">
        <v>1128</v>
      </c>
      <c r="H339" s="325" t="s">
        <v>1129</v>
      </c>
      <c r="I339" s="327">
        <v>2341.3499221661159</v>
      </c>
      <c r="J339" s="327">
        <v>13</v>
      </c>
      <c r="K339" s="328">
        <v>30437.548598990084</v>
      </c>
    </row>
    <row r="340" spans="1:11" ht="14.4" customHeight="1" x14ac:dyDescent="0.3">
      <c r="A340" s="323" t="s">
        <v>324</v>
      </c>
      <c r="B340" s="324" t="s">
        <v>326</v>
      </c>
      <c r="C340" s="325" t="s">
        <v>332</v>
      </c>
      <c r="D340" s="326" t="s">
        <v>333</v>
      </c>
      <c r="E340" s="325" t="s">
        <v>459</v>
      </c>
      <c r="F340" s="326" t="s">
        <v>460</v>
      </c>
      <c r="G340" s="325" t="s">
        <v>1130</v>
      </c>
      <c r="H340" s="325" t="s">
        <v>1131</v>
      </c>
      <c r="I340" s="327">
        <v>611.04999999999995</v>
      </c>
      <c r="J340" s="327">
        <v>1</v>
      </c>
      <c r="K340" s="328">
        <v>611.04999999999995</v>
      </c>
    </row>
    <row r="341" spans="1:11" ht="14.4" customHeight="1" x14ac:dyDescent="0.3">
      <c r="A341" s="323" t="s">
        <v>324</v>
      </c>
      <c r="B341" s="324" t="s">
        <v>326</v>
      </c>
      <c r="C341" s="325" t="s">
        <v>332</v>
      </c>
      <c r="D341" s="326" t="s">
        <v>333</v>
      </c>
      <c r="E341" s="325" t="s">
        <v>459</v>
      </c>
      <c r="F341" s="326" t="s">
        <v>460</v>
      </c>
      <c r="G341" s="325" t="s">
        <v>1132</v>
      </c>
      <c r="H341" s="325" t="s">
        <v>1133</v>
      </c>
      <c r="I341" s="327">
        <v>119.7896953377445</v>
      </c>
      <c r="J341" s="327">
        <v>15</v>
      </c>
      <c r="K341" s="328">
        <v>1796.8469533774451</v>
      </c>
    </row>
    <row r="342" spans="1:11" ht="14.4" customHeight="1" x14ac:dyDescent="0.3">
      <c r="A342" s="323" t="s">
        <v>324</v>
      </c>
      <c r="B342" s="324" t="s">
        <v>326</v>
      </c>
      <c r="C342" s="325" t="s">
        <v>332</v>
      </c>
      <c r="D342" s="326" t="s">
        <v>333</v>
      </c>
      <c r="E342" s="325" t="s">
        <v>459</v>
      </c>
      <c r="F342" s="326" t="s">
        <v>460</v>
      </c>
      <c r="G342" s="325" t="s">
        <v>1134</v>
      </c>
      <c r="H342" s="325" t="s">
        <v>1135</v>
      </c>
      <c r="I342" s="327">
        <v>274.67</v>
      </c>
      <c r="J342" s="327">
        <v>4</v>
      </c>
      <c r="K342" s="328">
        <v>1098.68</v>
      </c>
    </row>
    <row r="343" spans="1:11" ht="14.4" customHeight="1" x14ac:dyDescent="0.3">
      <c r="A343" s="323" t="s">
        <v>324</v>
      </c>
      <c r="B343" s="324" t="s">
        <v>326</v>
      </c>
      <c r="C343" s="325" t="s">
        <v>332</v>
      </c>
      <c r="D343" s="326" t="s">
        <v>333</v>
      </c>
      <c r="E343" s="325" t="s">
        <v>459</v>
      </c>
      <c r="F343" s="326" t="s">
        <v>460</v>
      </c>
      <c r="G343" s="325" t="s">
        <v>1136</v>
      </c>
      <c r="H343" s="325" t="s">
        <v>1137</v>
      </c>
      <c r="I343" s="327">
        <v>17.629700030413922</v>
      </c>
      <c r="J343" s="327">
        <v>840</v>
      </c>
      <c r="K343" s="328">
        <v>14808.948049677489</v>
      </c>
    </row>
    <row r="344" spans="1:11" ht="14.4" customHeight="1" x14ac:dyDescent="0.3">
      <c r="A344" s="323" t="s">
        <v>324</v>
      </c>
      <c r="B344" s="324" t="s">
        <v>326</v>
      </c>
      <c r="C344" s="325" t="s">
        <v>332</v>
      </c>
      <c r="D344" s="326" t="s">
        <v>333</v>
      </c>
      <c r="E344" s="325" t="s">
        <v>459</v>
      </c>
      <c r="F344" s="326" t="s">
        <v>460</v>
      </c>
      <c r="G344" s="325" t="s">
        <v>1138</v>
      </c>
      <c r="H344" s="325" t="s">
        <v>1139</v>
      </c>
      <c r="I344" s="327">
        <v>25.068352828019009</v>
      </c>
      <c r="J344" s="327">
        <v>340</v>
      </c>
      <c r="K344" s="328">
        <v>8523.2399615264621</v>
      </c>
    </row>
    <row r="345" spans="1:11" ht="14.4" customHeight="1" x14ac:dyDescent="0.3">
      <c r="A345" s="323" t="s">
        <v>324</v>
      </c>
      <c r="B345" s="324" t="s">
        <v>326</v>
      </c>
      <c r="C345" s="325" t="s">
        <v>332</v>
      </c>
      <c r="D345" s="326" t="s">
        <v>333</v>
      </c>
      <c r="E345" s="325" t="s">
        <v>459</v>
      </c>
      <c r="F345" s="326" t="s">
        <v>460</v>
      </c>
      <c r="G345" s="325" t="s">
        <v>1140</v>
      </c>
      <c r="H345" s="325" t="s">
        <v>1141</v>
      </c>
      <c r="I345" s="327">
        <v>9.6974382496294211</v>
      </c>
      <c r="J345" s="327">
        <v>7420</v>
      </c>
      <c r="K345" s="328">
        <v>71941.033748667207</v>
      </c>
    </row>
    <row r="346" spans="1:11" ht="14.4" customHeight="1" x14ac:dyDescent="0.3">
      <c r="A346" s="323" t="s">
        <v>324</v>
      </c>
      <c r="B346" s="324" t="s">
        <v>326</v>
      </c>
      <c r="C346" s="325" t="s">
        <v>332</v>
      </c>
      <c r="D346" s="326" t="s">
        <v>333</v>
      </c>
      <c r="E346" s="325" t="s">
        <v>459</v>
      </c>
      <c r="F346" s="326" t="s">
        <v>460</v>
      </c>
      <c r="G346" s="325" t="s">
        <v>1142</v>
      </c>
      <c r="H346" s="325" t="s">
        <v>1143</v>
      </c>
      <c r="I346" s="327">
        <v>10.284999998888702</v>
      </c>
      <c r="J346" s="327">
        <v>7660</v>
      </c>
      <c r="K346" s="328">
        <v>78783.099813516223</v>
      </c>
    </row>
    <row r="347" spans="1:11" ht="14.4" customHeight="1" x14ac:dyDescent="0.3">
      <c r="A347" s="323" t="s">
        <v>324</v>
      </c>
      <c r="B347" s="324" t="s">
        <v>326</v>
      </c>
      <c r="C347" s="325" t="s">
        <v>332</v>
      </c>
      <c r="D347" s="326" t="s">
        <v>333</v>
      </c>
      <c r="E347" s="325" t="s">
        <v>459</v>
      </c>
      <c r="F347" s="326" t="s">
        <v>460</v>
      </c>
      <c r="G347" s="325" t="s">
        <v>1144</v>
      </c>
      <c r="H347" s="325" t="s">
        <v>1145</v>
      </c>
      <c r="I347" s="327">
        <v>9.0290200129892551</v>
      </c>
      <c r="J347" s="327">
        <v>7260</v>
      </c>
      <c r="K347" s="328">
        <v>65535.777819979252</v>
      </c>
    </row>
    <row r="348" spans="1:11" ht="14.4" customHeight="1" x14ac:dyDescent="0.3">
      <c r="A348" s="323" t="s">
        <v>324</v>
      </c>
      <c r="B348" s="324" t="s">
        <v>326</v>
      </c>
      <c r="C348" s="325" t="s">
        <v>332</v>
      </c>
      <c r="D348" s="326" t="s">
        <v>333</v>
      </c>
      <c r="E348" s="325" t="s">
        <v>459</v>
      </c>
      <c r="F348" s="326" t="s">
        <v>460</v>
      </c>
      <c r="G348" s="325" t="s">
        <v>1146</v>
      </c>
      <c r="H348" s="325" t="s">
        <v>1147</v>
      </c>
      <c r="I348" s="327">
        <v>129.47</v>
      </c>
      <c r="J348" s="327">
        <v>1</v>
      </c>
      <c r="K348" s="328">
        <v>129.47</v>
      </c>
    </row>
    <row r="349" spans="1:11" ht="14.4" customHeight="1" x14ac:dyDescent="0.3">
      <c r="A349" s="323" t="s">
        <v>324</v>
      </c>
      <c r="B349" s="324" t="s">
        <v>326</v>
      </c>
      <c r="C349" s="325" t="s">
        <v>332</v>
      </c>
      <c r="D349" s="326" t="s">
        <v>333</v>
      </c>
      <c r="E349" s="325" t="s">
        <v>459</v>
      </c>
      <c r="F349" s="326" t="s">
        <v>460</v>
      </c>
      <c r="G349" s="325" t="s">
        <v>1148</v>
      </c>
      <c r="H349" s="325" t="s">
        <v>1149</v>
      </c>
      <c r="I349" s="327">
        <v>55.660215810462297</v>
      </c>
      <c r="J349" s="327">
        <v>1</v>
      </c>
      <c r="K349" s="328">
        <v>55.660215810462297</v>
      </c>
    </row>
    <row r="350" spans="1:11" ht="14.4" customHeight="1" x14ac:dyDescent="0.3">
      <c r="A350" s="323" t="s">
        <v>324</v>
      </c>
      <c r="B350" s="324" t="s">
        <v>326</v>
      </c>
      <c r="C350" s="325" t="s">
        <v>332</v>
      </c>
      <c r="D350" s="326" t="s">
        <v>333</v>
      </c>
      <c r="E350" s="325" t="s">
        <v>459</v>
      </c>
      <c r="F350" s="326" t="s">
        <v>460</v>
      </c>
      <c r="G350" s="325" t="s">
        <v>1150</v>
      </c>
      <c r="H350" s="325" t="s">
        <v>1151</v>
      </c>
      <c r="I350" s="327">
        <v>201.58678160919601</v>
      </c>
      <c r="J350" s="327">
        <v>1</v>
      </c>
      <c r="K350" s="328">
        <v>201.58678160919601</v>
      </c>
    </row>
    <row r="351" spans="1:11" ht="14.4" customHeight="1" x14ac:dyDescent="0.3">
      <c r="A351" s="323" t="s">
        <v>324</v>
      </c>
      <c r="B351" s="324" t="s">
        <v>326</v>
      </c>
      <c r="C351" s="325" t="s">
        <v>332</v>
      </c>
      <c r="D351" s="326" t="s">
        <v>333</v>
      </c>
      <c r="E351" s="325" t="s">
        <v>459</v>
      </c>
      <c r="F351" s="326" t="s">
        <v>460</v>
      </c>
      <c r="G351" s="325" t="s">
        <v>1152</v>
      </c>
      <c r="H351" s="325" t="s">
        <v>1153</v>
      </c>
      <c r="I351" s="327">
        <v>285.19427824457364</v>
      </c>
      <c r="J351" s="327">
        <v>29</v>
      </c>
      <c r="K351" s="328">
        <v>8245.7106096801472</v>
      </c>
    </row>
    <row r="352" spans="1:11" ht="14.4" customHeight="1" x14ac:dyDescent="0.3">
      <c r="A352" s="323" t="s">
        <v>324</v>
      </c>
      <c r="B352" s="324" t="s">
        <v>326</v>
      </c>
      <c r="C352" s="325" t="s">
        <v>332</v>
      </c>
      <c r="D352" s="326" t="s">
        <v>333</v>
      </c>
      <c r="E352" s="325" t="s">
        <v>459</v>
      </c>
      <c r="F352" s="326" t="s">
        <v>460</v>
      </c>
      <c r="G352" s="325" t="s">
        <v>1154</v>
      </c>
      <c r="H352" s="325" t="s">
        <v>1155</v>
      </c>
      <c r="I352" s="327">
        <v>24.865500349567558</v>
      </c>
      <c r="J352" s="327">
        <v>140</v>
      </c>
      <c r="K352" s="328">
        <v>3481.170048939458</v>
      </c>
    </row>
    <row r="353" spans="1:11" ht="14.4" customHeight="1" x14ac:dyDescent="0.3">
      <c r="A353" s="323" t="s">
        <v>324</v>
      </c>
      <c r="B353" s="324" t="s">
        <v>326</v>
      </c>
      <c r="C353" s="325" t="s">
        <v>332</v>
      </c>
      <c r="D353" s="326" t="s">
        <v>333</v>
      </c>
      <c r="E353" s="325" t="s">
        <v>459</v>
      </c>
      <c r="F353" s="326" t="s">
        <v>460</v>
      </c>
      <c r="G353" s="325" t="s">
        <v>1156</v>
      </c>
      <c r="H353" s="325" t="s">
        <v>1157</v>
      </c>
      <c r="I353" s="327">
        <v>33.515386683264168</v>
      </c>
      <c r="J353" s="327">
        <v>4200</v>
      </c>
      <c r="K353" s="328">
        <v>140588.44846789207</v>
      </c>
    </row>
    <row r="354" spans="1:11" ht="14.4" customHeight="1" x14ac:dyDescent="0.3">
      <c r="A354" s="323" t="s">
        <v>324</v>
      </c>
      <c r="B354" s="324" t="s">
        <v>326</v>
      </c>
      <c r="C354" s="325" t="s">
        <v>332</v>
      </c>
      <c r="D354" s="326" t="s">
        <v>333</v>
      </c>
      <c r="E354" s="325" t="s">
        <v>459</v>
      </c>
      <c r="F354" s="326" t="s">
        <v>460</v>
      </c>
      <c r="G354" s="325" t="s">
        <v>1158</v>
      </c>
      <c r="H354" s="325" t="s">
        <v>1159</v>
      </c>
      <c r="I354" s="327">
        <v>98.740000000000194</v>
      </c>
      <c r="J354" s="327">
        <v>1</v>
      </c>
      <c r="K354" s="328">
        <v>98.740000000000194</v>
      </c>
    </row>
    <row r="355" spans="1:11" ht="14.4" customHeight="1" x14ac:dyDescent="0.3">
      <c r="A355" s="323" t="s">
        <v>324</v>
      </c>
      <c r="B355" s="324" t="s">
        <v>326</v>
      </c>
      <c r="C355" s="325" t="s">
        <v>332</v>
      </c>
      <c r="D355" s="326" t="s">
        <v>333</v>
      </c>
      <c r="E355" s="325" t="s">
        <v>459</v>
      </c>
      <c r="F355" s="326" t="s">
        <v>460</v>
      </c>
      <c r="G355" s="325" t="s">
        <v>1160</v>
      </c>
      <c r="H355" s="325" t="s">
        <v>1161</v>
      </c>
      <c r="I355" s="327">
        <v>1694</v>
      </c>
      <c r="J355" s="327">
        <v>2</v>
      </c>
      <c r="K355" s="328">
        <v>3388</v>
      </c>
    </row>
    <row r="356" spans="1:11" ht="14.4" customHeight="1" x14ac:dyDescent="0.3">
      <c r="A356" s="323" t="s">
        <v>324</v>
      </c>
      <c r="B356" s="324" t="s">
        <v>326</v>
      </c>
      <c r="C356" s="325" t="s">
        <v>332</v>
      </c>
      <c r="D356" s="326" t="s">
        <v>333</v>
      </c>
      <c r="E356" s="325" t="s">
        <v>459</v>
      </c>
      <c r="F356" s="326" t="s">
        <v>460</v>
      </c>
      <c r="G356" s="325" t="s">
        <v>1162</v>
      </c>
      <c r="H356" s="325" t="s">
        <v>1163</v>
      </c>
      <c r="I356" s="327">
        <v>348.481351161156</v>
      </c>
      <c r="J356" s="327">
        <v>1</v>
      </c>
      <c r="K356" s="328">
        <v>348.481351161156</v>
      </c>
    </row>
    <row r="357" spans="1:11" ht="14.4" customHeight="1" x14ac:dyDescent="0.3">
      <c r="A357" s="323" t="s">
        <v>324</v>
      </c>
      <c r="B357" s="324" t="s">
        <v>326</v>
      </c>
      <c r="C357" s="325" t="s">
        <v>332</v>
      </c>
      <c r="D357" s="326" t="s">
        <v>333</v>
      </c>
      <c r="E357" s="325" t="s">
        <v>459</v>
      </c>
      <c r="F357" s="326" t="s">
        <v>460</v>
      </c>
      <c r="G357" s="325" t="s">
        <v>1164</v>
      </c>
      <c r="H357" s="325" t="s">
        <v>1165</v>
      </c>
      <c r="I357" s="327">
        <v>62.920062210845352</v>
      </c>
      <c r="J357" s="327">
        <v>8</v>
      </c>
      <c r="K357" s="328">
        <v>503.36050069017347</v>
      </c>
    </row>
    <row r="358" spans="1:11" ht="14.4" customHeight="1" x14ac:dyDescent="0.3">
      <c r="A358" s="323" t="s">
        <v>324</v>
      </c>
      <c r="B358" s="324" t="s">
        <v>326</v>
      </c>
      <c r="C358" s="325" t="s">
        <v>332</v>
      </c>
      <c r="D358" s="326" t="s">
        <v>333</v>
      </c>
      <c r="E358" s="325" t="s">
        <v>459</v>
      </c>
      <c r="F358" s="326" t="s">
        <v>460</v>
      </c>
      <c r="G358" s="325" t="s">
        <v>1166</v>
      </c>
      <c r="H358" s="325" t="s">
        <v>1167</v>
      </c>
      <c r="I358" s="327">
        <v>12.25937430335123</v>
      </c>
      <c r="J358" s="327">
        <v>20220</v>
      </c>
      <c r="K358" s="328">
        <v>248010.55434435548</v>
      </c>
    </row>
    <row r="359" spans="1:11" ht="14.4" customHeight="1" x14ac:dyDescent="0.3">
      <c r="A359" s="323" t="s">
        <v>324</v>
      </c>
      <c r="B359" s="324" t="s">
        <v>326</v>
      </c>
      <c r="C359" s="325" t="s">
        <v>332</v>
      </c>
      <c r="D359" s="326" t="s">
        <v>333</v>
      </c>
      <c r="E359" s="325" t="s">
        <v>459</v>
      </c>
      <c r="F359" s="326" t="s">
        <v>460</v>
      </c>
      <c r="G359" s="325" t="s">
        <v>1168</v>
      </c>
      <c r="H359" s="325" t="s">
        <v>1169</v>
      </c>
      <c r="I359" s="327">
        <v>130.68</v>
      </c>
      <c r="J359" s="327">
        <v>1</v>
      </c>
      <c r="K359" s="328">
        <v>130.68</v>
      </c>
    </row>
    <row r="360" spans="1:11" ht="14.4" customHeight="1" x14ac:dyDescent="0.3">
      <c r="A360" s="323" t="s">
        <v>324</v>
      </c>
      <c r="B360" s="324" t="s">
        <v>326</v>
      </c>
      <c r="C360" s="325" t="s">
        <v>332</v>
      </c>
      <c r="D360" s="326" t="s">
        <v>333</v>
      </c>
      <c r="E360" s="325" t="s">
        <v>459</v>
      </c>
      <c r="F360" s="326" t="s">
        <v>460</v>
      </c>
      <c r="G360" s="325" t="s">
        <v>1170</v>
      </c>
      <c r="H360" s="325" t="s">
        <v>1171</v>
      </c>
      <c r="I360" s="327">
        <v>3884.1</v>
      </c>
      <c r="J360" s="327">
        <v>1</v>
      </c>
      <c r="K360" s="328">
        <v>3884.1</v>
      </c>
    </row>
    <row r="361" spans="1:11" ht="14.4" customHeight="1" x14ac:dyDescent="0.3">
      <c r="A361" s="323" t="s">
        <v>324</v>
      </c>
      <c r="B361" s="324" t="s">
        <v>326</v>
      </c>
      <c r="C361" s="325" t="s">
        <v>332</v>
      </c>
      <c r="D361" s="326" t="s">
        <v>333</v>
      </c>
      <c r="E361" s="325" t="s">
        <v>459</v>
      </c>
      <c r="F361" s="326" t="s">
        <v>460</v>
      </c>
      <c r="G361" s="325" t="s">
        <v>1172</v>
      </c>
      <c r="H361" s="325" t="s">
        <v>1173</v>
      </c>
      <c r="I361" s="327">
        <v>300.08058174994198</v>
      </c>
      <c r="J361" s="327">
        <v>2</v>
      </c>
      <c r="K361" s="328">
        <v>600.16116349988397</v>
      </c>
    </row>
    <row r="362" spans="1:11" ht="14.4" customHeight="1" x14ac:dyDescent="0.3">
      <c r="A362" s="323" t="s">
        <v>324</v>
      </c>
      <c r="B362" s="324" t="s">
        <v>326</v>
      </c>
      <c r="C362" s="325" t="s">
        <v>332</v>
      </c>
      <c r="D362" s="326" t="s">
        <v>333</v>
      </c>
      <c r="E362" s="325" t="s">
        <v>459</v>
      </c>
      <c r="F362" s="326" t="s">
        <v>460</v>
      </c>
      <c r="G362" s="325" t="s">
        <v>1174</v>
      </c>
      <c r="H362" s="325" t="s">
        <v>1175</v>
      </c>
      <c r="I362" s="327">
        <v>9793.74</v>
      </c>
      <c r="J362" s="327">
        <v>1</v>
      </c>
      <c r="K362" s="328">
        <v>9793.74</v>
      </c>
    </row>
    <row r="363" spans="1:11" ht="14.4" customHeight="1" x14ac:dyDescent="0.3">
      <c r="A363" s="323" t="s">
        <v>324</v>
      </c>
      <c r="B363" s="324" t="s">
        <v>326</v>
      </c>
      <c r="C363" s="325" t="s">
        <v>332</v>
      </c>
      <c r="D363" s="326" t="s">
        <v>333</v>
      </c>
      <c r="E363" s="325" t="s">
        <v>459</v>
      </c>
      <c r="F363" s="326" t="s">
        <v>460</v>
      </c>
      <c r="G363" s="325" t="s">
        <v>1176</v>
      </c>
      <c r="H363" s="325" t="s">
        <v>1177</v>
      </c>
      <c r="I363" s="327">
        <v>5196.95</v>
      </c>
      <c r="J363" s="327">
        <v>1</v>
      </c>
      <c r="K363" s="328">
        <v>5196.95</v>
      </c>
    </row>
    <row r="364" spans="1:11" ht="14.4" customHeight="1" x14ac:dyDescent="0.3">
      <c r="A364" s="323" t="s">
        <v>324</v>
      </c>
      <c r="B364" s="324" t="s">
        <v>326</v>
      </c>
      <c r="C364" s="325" t="s">
        <v>332</v>
      </c>
      <c r="D364" s="326" t="s">
        <v>333</v>
      </c>
      <c r="E364" s="325" t="s">
        <v>459</v>
      </c>
      <c r="F364" s="326" t="s">
        <v>460</v>
      </c>
      <c r="G364" s="325" t="s">
        <v>1178</v>
      </c>
      <c r="H364" s="325" t="s">
        <v>1179</v>
      </c>
      <c r="I364" s="327">
        <v>1028.5</v>
      </c>
      <c r="J364" s="327">
        <v>1</v>
      </c>
      <c r="K364" s="328">
        <v>1028.5</v>
      </c>
    </row>
    <row r="365" spans="1:11" ht="14.4" customHeight="1" x14ac:dyDescent="0.3">
      <c r="A365" s="323" t="s">
        <v>324</v>
      </c>
      <c r="B365" s="324" t="s">
        <v>326</v>
      </c>
      <c r="C365" s="325" t="s">
        <v>332</v>
      </c>
      <c r="D365" s="326" t="s">
        <v>333</v>
      </c>
      <c r="E365" s="325" t="s">
        <v>459</v>
      </c>
      <c r="F365" s="326" t="s">
        <v>460</v>
      </c>
      <c r="G365" s="325" t="s">
        <v>1180</v>
      </c>
      <c r="H365" s="325" t="s">
        <v>1181</v>
      </c>
      <c r="I365" s="327">
        <v>984.94</v>
      </c>
      <c r="J365" s="327">
        <v>1</v>
      </c>
      <c r="K365" s="328">
        <v>984.94</v>
      </c>
    </row>
    <row r="366" spans="1:11" ht="14.4" customHeight="1" x14ac:dyDescent="0.3">
      <c r="A366" s="323" t="s">
        <v>324</v>
      </c>
      <c r="B366" s="324" t="s">
        <v>326</v>
      </c>
      <c r="C366" s="325" t="s">
        <v>332</v>
      </c>
      <c r="D366" s="326" t="s">
        <v>333</v>
      </c>
      <c r="E366" s="325" t="s">
        <v>459</v>
      </c>
      <c r="F366" s="326" t="s">
        <v>460</v>
      </c>
      <c r="G366" s="325" t="s">
        <v>1182</v>
      </c>
      <c r="H366" s="325" t="s">
        <v>1183</v>
      </c>
      <c r="I366" s="327">
        <v>510.62</v>
      </c>
      <c r="J366" s="327">
        <v>1</v>
      </c>
      <c r="K366" s="328">
        <v>510.62</v>
      </c>
    </row>
    <row r="367" spans="1:11" ht="14.4" customHeight="1" x14ac:dyDescent="0.3">
      <c r="A367" s="323" t="s">
        <v>324</v>
      </c>
      <c r="B367" s="324" t="s">
        <v>326</v>
      </c>
      <c r="C367" s="325" t="s">
        <v>332</v>
      </c>
      <c r="D367" s="326" t="s">
        <v>333</v>
      </c>
      <c r="E367" s="325" t="s">
        <v>459</v>
      </c>
      <c r="F367" s="326" t="s">
        <v>460</v>
      </c>
      <c r="G367" s="325" t="s">
        <v>1184</v>
      </c>
      <c r="H367" s="325" t="s">
        <v>1185</v>
      </c>
      <c r="I367" s="327">
        <v>510.62</v>
      </c>
      <c r="J367" s="327">
        <v>1</v>
      </c>
      <c r="K367" s="328">
        <v>510.62</v>
      </c>
    </row>
    <row r="368" spans="1:11" ht="14.4" customHeight="1" x14ac:dyDescent="0.3">
      <c r="A368" s="323" t="s">
        <v>324</v>
      </c>
      <c r="B368" s="324" t="s">
        <v>326</v>
      </c>
      <c r="C368" s="325" t="s">
        <v>332</v>
      </c>
      <c r="D368" s="326" t="s">
        <v>333</v>
      </c>
      <c r="E368" s="325" t="s">
        <v>459</v>
      </c>
      <c r="F368" s="326" t="s">
        <v>460</v>
      </c>
      <c r="G368" s="325" t="s">
        <v>1186</v>
      </c>
      <c r="H368" s="325" t="s">
        <v>1187</v>
      </c>
      <c r="I368" s="327">
        <v>15.548500105554906</v>
      </c>
      <c r="J368" s="327">
        <v>10800</v>
      </c>
      <c r="K368" s="328">
        <v>167923.80159822109</v>
      </c>
    </row>
    <row r="369" spans="1:11" ht="14.4" customHeight="1" x14ac:dyDescent="0.3">
      <c r="A369" s="323" t="s">
        <v>324</v>
      </c>
      <c r="B369" s="324" t="s">
        <v>326</v>
      </c>
      <c r="C369" s="325" t="s">
        <v>332</v>
      </c>
      <c r="D369" s="326" t="s">
        <v>333</v>
      </c>
      <c r="E369" s="325" t="s">
        <v>459</v>
      </c>
      <c r="F369" s="326" t="s">
        <v>460</v>
      </c>
      <c r="G369" s="325" t="s">
        <v>1188</v>
      </c>
      <c r="H369" s="325" t="s">
        <v>1189</v>
      </c>
      <c r="I369" s="327">
        <v>435.6</v>
      </c>
      <c r="J369" s="327">
        <v>1</v>
      </c>
      <c r="K369" s="328">
        <v>435.6</v>
      </c>
    </row>
    <row r="370" spans="1:11" ht="14.4" customHeight="1" x14ac:dyDescent="0.3">
      <c r="A370" s="323" t="s">
        <v>324</v>
      </c>
      <c r="B370" s="324" t="s">
        <v>326</v>
      </c>
      <c r="C370" s="325" t="s">
        <v>332</v>
      </c>
      <c r="D370" s="326" t="s">
        <v>333</v>
      </c>
      <c r="E370" s="325" t="s">
        <v>459</v>
      </c>
      <c r="F370" s="326" t="s">
        <v>460</v>
      </c>
      <c r="G370" s="325" t="s">
        <v>1190</v>
      </c>
      <c r="H370" s="325" t="s">
        <v>1191</v>
      </c>
      <c r="I370" s="327">
        <v>636.46</v>
      </c>
      <c r="J370" s="327">
        <v>1</v>
      </c>
      <c r="K370" s="328">
        <v>636.46</v>
      </c>
    </row>
    <row r="371" spans="1:11" ht="14.4" customHeight="1" x14ac:dyDescent="0.3">
      <c r="A371" s="323" t="s">
        <v>324</v>
      </c>
      <c r="B371" s="324" t="s">
        <v>326</v>
      </c>
      <c r="C371" s="325" t="s">
        <v>332</v>
      </c>
      <c r="D371" s="326" t="s">
        <v>333</v>
      </c>
      <c r="E371" s="325" t="s">
        <v>459</v>
      </c>
      <c r="F371" s="326" t="s">
        <v>460</v>
      </c>
      <c r="G371" s="325" t="s">
        <v>1192</v>
      </c>
      <c r="H371" s="325" t="s">
        <v>1193</v>
      </c>
      <c r="I371" s="327">
        <v>903.87</v>
      </c>
      <c r="J371" s="327">
        <v>1</v>
      </c>
      <c r="K371" s="328">
        <v>903.87</v>
      </c>
    </row>
    <row r="372" spans="1:11" ht="14.4" customHeight="1" x14ac:dyDescent="0.3">
      <c r="A372" s="323" t="s">
        <v>324</v>
      </c>
      <c r="B372" s="324" t="s">
        <v>326</v>
      </c>
      <c r="C372" s="325" t="s">
        <v>332</v>
      </c>
      <c r="D372" s="326" t="s">
        <v>333</v>
      </c>
      <c r="E372" s="325" t="s">
        <v>459</v>
      </c>
      <c r="F372" s="326" t="s">
        <v>460</v>
      </c>
      <c r="G372" s="325" t="s">
        <v>1194</v>
      </c>
      <c r="H372" s="325" t="s">
        <v>1195</v>
      </c>
      <c r="I372" s="327">
        <v>510.62</v>
      </c>
      <c r="J372" s="327">
        <v>1</v>
      </c>
      <c r="K372" s="328">
        <v>510.62</v>
      </c>
    </row>
    <row r="373" spans="1:11" ht="14.4" customHeight="1" x14ac:dyDescent="0.3">
      <c r="A373" s="323" t="s">
        <v>324</v>
      </c>
      <c r="B373" s="324" t="s">
        <v>326</v>
      </c>
      <c r="C373" s="325" t="s">
        <v>332</v>
      </c>
      <c r="D373" s="326" t="s">
        <v>333</v>
      </c>
      <c r="E373" s="325" t="s">
        <v>459</v>
      </c>
      <c r="F373" s="326" t="s">
        <v>460</v>
      </c>
      <c r="G373" s="325" t="s">
        <v>1196</v>
      </c>
      <c r="H373" s="325" t="s">
        <v>1197</v>
      </c>
      <c r="I373" s="327">
        <v>510.62</v>
      </c>
      <c r="J373" s="327">
        <v>2</v>
      </c>
      <c r="K373" s="328">
        <v>1021.24</v>
      </c>
    </row>
    <row r="374" spans="1:11" ht="14.4" customHeight="1" x14ac:dyDescent="0.3">
      <c r="A374" s="323" t="s">
        <v>324</v>
      </c>
      <c r="B374" s="324" t="s">
        <v>326</v>
      </c>
      <c r="C374" s="325" t="s">
        <v>332</v>
      </c>
      <c r="D374" s="326" t="s">
        <v>333</v>
      </c>
      <c r="E374" s="325" t="s">
        <v>459</v>
      </c>
      <c r="F374" s="326" t="s">
        <v>460</v>
      </c>
      <c r="G374" s="325" t="s">
        <v>1198</v>
      </c>
      <c r="H374" s="325" t="s">
        <v>1199</v>
      </c>
      <c r="I374" s="327">
        <v>510.62</v>
      </c>
      <c r="J374" s="327">
        <v>2</v>
      </c>
      <c r="K374" s="328">
        <v>1021.24</v>
      </c>
    </row>
    <row r="375" spans="1:11" ht="14.4" customHeight="1" x14ac:dyDescent="0.3">
      <c r="A375" s="323" t="s">
        <v>324</v>
      </c>
      <c r="B375" s="324" t="s">
        <v>326</v>
      </c>
      <c r="C375" s="325" t="s">
        <v>332</v>
      </c>
      <c r="D375" s="326" t="s">
        <v>333</v>
      </c>
      <c r="E375" s="325" t="s">
        <v>459</v>
      </c>
      <c r="F375" s="326" t="s">
        <v>460</v>
      </c>
      <c r="G375" s="325" t="s">
        <v>1200</v>
      </c>
      <c r="H375" s="325" t="s">
        <v>1201</v>
      </c>
      <c r="I375" s="327">
        <v>510.62</v>
      </c>
      <c r="J375" s="327">
        <v>1</v>
      </c>
      <c r="K375" s="328">
        <v>510.62</v>
      </c>
    </row>
    <row r="376" spans="1:11" ht="14.4" customHeight="1" x14ac:dyDescent="0.3">
      <c r="A376" s="323" t="s">
        <v>324</v>
      </c>
      <c r="B376" s="324" t="s">
        <v>326</v>
      </c>
      <c r="C376" s="325" t="s">
        <v>332</v>
      </c>
      <c r="D376" s="326" t="s">
        <v>333</v>
      </c>
      <c r="E376" s="325" t="s">
        <v>459</v>
      </c>
      <c r="F376" s="326" t="s">
        <v>460</v>
      </c>
      <c r="G376" s="325" t="s">
        <v>1202</v>
      </c>
      <c r="H376" s="325" t="s">
        <v>1203</v>
      </c>
      <c r="I376" s="327">
        <v>510.62</v>
      </c>
      <c r="J376" s="327">
        <v>1</v>
      </c>
      <c r="K376" s="328">
        <v>510.62</v>
      </c>
    </row>
    <row r="377" spans="1:11" ht="14.4" customHeight="1" x14ac:dyDescent="0.3">
      <c r="A377" s="323" t="s">
        <v>324</v>
      </c>
      <c r="B377" s="324" t="s">
        <v>326</v>
      </c>
      <c r="C377" s="325" t="s">
        <v>332</v>
      </c>
      <c r="D377" s="326" t="s">
        <v>333</v>
      </c>
      <c r="E377" s="325" t="s">
        <v>459</v>
      </c>
      <c r="F377" s="326" t="s">
        <v>460</v>
      </c>
      <c r="G377" s="325" t="s">
        <v>1204</v>
      </c>
      <c r="H377" s="325" t="s">
        <v>1205</v>
      </c>
      <c r="I377" s="327">
        <v>510.62</v>
      </c>
      <c r="J377" s="327">
        <v>1</v>
      </c>
      <c r="K377" s="328">
        <v>510.62</v>
      </c>
    </row>
    <row r="378" spans="1:11" ht="14.4" customHeight="1" x14ac:dyDescent="0.3">
      <c r="A378" s="323" t="s">
        <v>324</v>
      </c>
      <c r="B378" s="324" t="s">
        <v>326</v>
      </c>
      <c r="C378" s="325" t="s">
        <v>332</v>
      </c>
      <c r="D378" s="326" t="s">
        <v>333</v>
      </c>
      <c r="E378" s="325" t="s">
        <v>459</v>
      </c>
      <c r="F378" s="326" t="s">
        <v>460</v>
      </c>
      <c r="G378" s="325" t="s">
        <v>1206</v>
      </c>
      <c r="H378" s="325" t="s">
        <v>1207</v>
      </c>
      <c r="I378" s="327">
        <v>510.62</v>
      </c>
      <c r="J378" s="327">
        <v>1</v>
      </c>
      <c r="K378" s="328">
        <v>510.62</v>
      </c>
    </row>
    <row r="379" spans="1:11" ht="14.4" customHeight="1" x14ac:dyDescent="0.3">
      <c r="A379" s="323" t="s">
        <v>324</v>
      </c>
      <c r="B379" s="324" t="s">
        <v>326</v>
      </c>
      <c r="C379" s="325" t="s">
        <v>332</v>
      </c>
      <c r="D379" s="326" t="s">
        <v>333</v>
      </c>
      <c r="E379" s="325" t="s">
        <v>459</v>
      </c>
      <c r="F379" s="326" t="s">
        <v>460</v>
      </c>
      <c r="G379" s="325" t="s">
        <v>1208</v>
      </c>
      <c r="H379" s="325" t="s">
        <v>1209</v>
      </c>
      <c r="I379" s="327">
        <v>510.62</v>
      </c>
      <c r="J379" s="327">
        <v>1</v>
      </c>
      <c r="K379" s="328">
        <v>510.62</v>
      </c>
    </row>
    <row r="380" spans="1:11" ht="14.4" customHeight="1" x14ac:dyDescent="0.3">
      <c r="A380" s="323" t="s">
        <v>324</v>
      </c>
      <c r="B380" s="324" t="s">
        <v>326</v>
      </c>
      <c r="C380" s="325" t="s">
        <v>332</v>
      </c>
      <c r="D380" s="326" t="s">
        <v>333</v>
      </c>
      <c r="E380" s="325" t="s">
        <v>459</v>
      </c>
      <c r="F380" s="326" t="s">
        <v>460</v>
      </c>
      <c r="G380" s="325" t="s">
        <v>1210</v>
      </c>
      <c r="H380" s="325" t="s">
        <v>1211</v>
      </c>
      <c r="I380" s="327">
        <v>9982.5</v>
      </c>
      <c r="J380" s="327">
        <v>1</v>
      </c>
      <c r="K380" s="328">
        <v>9982.5</v>
      </c>
    </row>
    <row r="381" spans="1:11" ht="14.4" customHeight="1" x14ac:dyDescent="0.3">
      <c r="A381" s="323" t="s">
        <v>324</v>
      </c>
      <c r="B381" s="324" t="s">
        <v>326</v>
      </c>
      <c r="C381" s="325" t="s">
        <v>332</v>
      </c>
      <c r="D381" s="326" t="s">
        <v>333</v>
      </c>
      <c r="E381" s="325" t="s">
        <v>459</v>
      </c>
      <c r="F381" s="326" t="s">
        <v>460</v>
      </c>
      <c r="G381" s="325" t="s">
        <v>1212</v>
      </c>
      <c r="H381" s="325" t="s">
        <v>1213</v>
      </c>
      <c r="I381" s="327">
        <v>9.8852999999999991</v>
      </c>
      <c r="J381" s="327">
        <v>300</v>
      </c>
      <c r="K381" s="328">
        <v>2965.59</v>
      </c>
    </row>
    <row r="382" spans="1:11" ht="14.4" customHeight="1" x14ac:dyDescent="0.3">
      <c r="A382" s="323" t="s">
        <v>324</v>
      </c>
      <c r="B382" s="324" t="s">
        <v>326</v>
      </c>
      <c r="C382" s="325" t="s">
        <v>332</v>
      </c>
      <c r="D382" s="326" t="s">
        <v>333</v>
      </c>
      <c r="E382" s="325" t="s">
        <v>459</v>
      </c>
      <c r="F382" s="326" t="s">
        <v>460</v>
      </c>
      <c r="G382" s="325" t="s">
        <v>1214</v>
      </c>
      <c r="H382" s="325" t="s">
        <v>1215</v>
      </c>
      <c r="I382" s="327">
        <v>9.6800000462259916</v>
      </c>
      <c r="J382" s="327">
        <v>3560</v>
      </c>
      <c r="K382" s="328">
        <v>34460.800084093098</v>
      </c>
    </row>
    <row r="383" spans="1:11" ht="14.4" customHeight="1" x14ac:dyDescent="0.3">
      <c r="A383" s="323" t="s">
        <v>324</v>
      </c>
      <c r="B383" s="324" t="s">
        <v>326</v>
      </c>
      <c r="C383" s="325" t="s">
        <v>332</v>
      </c>
      <c r="D383" s="326" t="s">
        <v>333</v>
      </c>
      <c r="E383" s="325" t="s">
        <v>459</v>
      </c>
      <c r="F383" s="326" t="s">
        <v>460</v>
      </c>
      <c r="G383" s="325" t="s">
        <v>1216</v>
      </c>
      <c r="H383" s="325" t="s">
        <v>1217</v>
      </c>
      <c r="I383" s="327">
        <v>9.6799999676942114</v>
      </c>
      <c r="J383" s="327">
        <v>1650</v>
      </c>
      <c r="K383" s="328">
        <v>15971.999976758696</v>
      </c>
    </row>
    <row r="384" spans="1:11" ht="14.4" customHeight="1" x14ac:dyDescent="0.3">
      <c r="A384" s="323" t="s">
        <v>324</v>
      </c>
      <c r="B384" s="324" t="s">
        <v>326</v>
      </c>
      <c r="C384" s="325" t="s">
        <v>332</v>
      </c>
      <c r="D384" s="326" t="s">
        <v>333</v>
      </c>
      <c r="E384" s="325" t="s">
        <v>459</v>
      </c>
      <c r="F384" s="326" t="s">
        <v>460</v>
      </c>
      <c r="G384" s="325" t="s">
        <v>1218</v>
      </c>
      <c r="H384" s="325" t="s">
        <v>1219</v>
      </c>
      <c r="I384" s="327">
        <v>29947.5</v>
      </c>
      <c r="J384" s="327">
        <v>1</v>
      </c>
      <c r="K384" s="328">
        <v>29947.5</v>
      </c>
    </row>
    <row r="385" spans="1:11" ht="14.4" customHeight="1" x14ac:dyDescent="0.3">
      <c r="A385" s="323" t="s">
        <v>324</v>
      </c>
      <c r="B385" s="324" t="s">
        <v>326</v>
      </c>
      <c r="C385" s="325" t="s">
        <v>332</v>
      </c>
      <c r="D385" s="326" t="s">
        <v>333</v>
      </c>
      <c r="E385" s="325" t="s">
        <v>459</v>
      </c>
      <c r="F385" s="326" t="s">
        <v>460</v>
      </c>
      <c r="G385" s="325" t="s">
        <v>1220</v>
      </c>
      <c r="H385" s="325" t="s">
        <v>1221</v>
      </c>
      <c r="I385" s="327">
        <v>52.877001580189997</v>
      </c>
      <c r="J385" s="327">
        <v>20</v>
      </c>
      <c r="K385" s="328">
        <v>1057.5400316037999</v>
      </c>
    </row>
    <row r="386" spans="1:11" ht="14.4" customHeight="1" x14ac:dyDescent="0.3">
      <c r="A386" s="323" t="s">
        <v>324</v>
      </c>
      <c r="B386" s="324" t="s">
        <v>326</v>
      </c>
      <c r="C386" s="325" t="s">
        <v>332</v>
      </c>
      <c r="D386" s="326" t="s">
        <v>333</v>
      </c>
      <c r="E386" s="325" t="s">
        <v>459</v>
      </c>
      <c r="F386" s="326" t="s">
        <v>460</v>
      </c>
      <c r="G386" s="325" t="s">
        <v>1222</v>
      </c>
      <c r="H386" s="325" t="s">
        <v>1223</v>
      </c>
      <c r="I386" s="327">
        <v>3223.4477252137381</v>
      </c>
      <c r="J386" s="327">
        <v>11</v>
      </c>
      <c r="K386" s="328">
        <v>35457.95587820607</v>
      </c>
    </row>
    <row r="387" spans="1:11" ht="14.4" customHeight="1" x14ac:dyDescent="0.3">
      <c r="A387" s="323" t="s">
        <v>324</v>
      </c>
      <c r="B387" s="324" t="s">
        <v>326</v>
      </c>
      <c r="C387" s="325" t="s">
        <v>332</v>
      </c>
      <c r="D387" s="326" t="s">
        <v>333</v>
      </c>
      <c r="E387" s="325" t="s">
        <v>459</v>
      </c>
      <c r="F387" s="326" t="s">
        <v>460</v>
      </c>
      <c r="G387" s="325" t="s">
        <v>1224</v>
      </c>
      <c r="H387" s="325" t="s">
        <v>1225</v>
      </c>
      <c r="I387" s="327">
        <v>22990</v>
      </c>
      <c r="J387" s="327">
        <v>8</v>
      </c>
      <c r="K387" s="328">
        <v>183920</v>
      </c>
    </row>
    <row r="388" spans="1:11" ht="14.4" customHeight="1" x14ac:dyDescent="0.3">
      <c r="A388" s="323" t="s">
        <v>324</v>
      </c>
      <c r="B388" s="324" t="s">
        <v>326</v>
      </c>
      <c r="C388" s="325" t="s">
        <v>332</v>
      </c>
      <c r="D388" s="326" t="s">
        <v>333</v>
      </c>
      <c r="E388" s="325" t="s">
        <v>459</v>
      </c>
      <c r="F388" s="326" t="s">
        <v>460</v>
      </c>
      <c r="G388" s="325" t="s">
        <v>1226</v>
      </c>
      <c r="H388" s="325" t="s">
        <v>1227</v>
      </c>
      <c r="I388" s="327">
        <v>6374.5814529448653</v>
      </c>
      <c r="J388" s="327">
        <v>2</v>
      </c>
      <c r="K388" s="328">
        <v>12749.162905889731</v>
      </c>
    </row>
    <row r="389" spans="1:11" ht="14.4" customHeight="1" x14ac:dyDescent="0.3">
      <c r="A389" s="323" t="s">
        <v>324</v>
      </c>
      <c r="B389" s="324" t="s">
        <v>326</v>
      </c>
      <c r="C389" s="325" t="s">
        <v>332</v>
      </c>
      <c r="D389" s="326" t="s">
        <v>333</v>
      </c>
      <c r="E389" s="325" t="s">
        <v>459</v>
      </c>
      <c r="F389" s="326" t="s">
        <v>460</v>
      </c>
      <c r="G389" s="325" t="s">
        <v>1228</v>
      </c>
      <c r="H389" s="325" t="s">
        <v>1229</v>
      </c>
      <c r="I389" s="327">
        <v>16499.475764217415</v>
      </c>
      <c r="J389" s="327">
        <v>7</v>
      </c>
      <c r="K389" s="328">
        <v>115496.3303495219</v>
      </c>
    </row>
    <row r="390" spans="1:11" ht="14.4" customHeight="1" x14ac:dyDescent="0.3">
      <c r="A390" s="323" t="s">
        <v>324</v>
      </c>
      <c r="B390" s="324" t="s">
        <v>326</v>
      </c>
      <c r="C390" s="325" t="s">
        <v>332</v>
      </c>
      <c r="D390" s="326" t="s">
        <v>333</v>
      </c>
      <c r="E390" s="325" t="s">
        <v>459</v>
      </c>
      <c r="F390" s="326" t="s">
        <v>460</v>
      </c>
      <c r="G390" s="325" t="s">
        <v>1230</v>
      </c>
      <c r="H390" s="325" t="s">
        <v>1231</v>
      </c>
      <c r="I390" s="327">
        <v>5445</v>
      </c>
      <c r="J390" s="327">
        <v>1</v>
      </c>
      <c r="K390" s="328">
        <v>5445</v>
      </c>
    </row>
    <row r="391" spans="1:11" ht="14.4" customHeight="1" x14ac:dyDescent="0.3">
      <c r="A391" s="323" t="s">
        <v>324</v>
      </c>
      <c r="B391" s="324" t="s">
        <v>326</v>
      </c>
      <c r="C391" s="325" t="s">
        <v>332</v>
      </c>
      <c r="D391" s="326" t="s">
        <v>333</v>
      </c>
      <c r="E391" s="325" t="s">
        <v>459</v>
      </c>
      <c r="F391" s="326" t="s">
        <v>460</v>
      </c>
      <c r="G391" s="325" t="s">
        <v>1232</v>
      </c>
      <c r="H391" s="325" t="s">
        <v>1233</v>
      </c>
      <c r="I391" s="327">
        <v>5445</v>
      </c>
      <c r="J391" s="327">
        <v>1</v>
      </c>
      <c r="K391" s="328">
        <v>5445</v>
      </c>
    </row>
    <row r="392" spans="1:11" ht="14.4" customHeight="1" thickBot="1" x14ac:dyDescent="0.35">
      <c r="A392" s="329" t="s">
        <v>324</v>
      </c>
      <c r="B392" s="330" t="s">
        <v>326</v>
      </c>
      <c r="C392" s="331" t="s">
        <v>332</v>
      </c>
      <c r="D392" s="332" t="s">
        <v>333</v>
      </c>
      <c r="E392" s="331" t="s">
        <v>459</v>
      </c>
      <c r="F392" s="332" t="s">
        <v>460</v>
      </c>
      <c r="G392" s="331" t="s">
        <v>1234</v>
      </c>
      <c r="H392" s="331" t="s">
        <v>1235</v>
      </c>
      <c r="I392" s="333">
        <v>1739.74</v>
      </c>
      <c r="J392" s="333">
        <v>1</v>
      </c>
      <c r="K392" s="334">
        <v>1739.74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139</v>
      </c>
      <c r="B3" s="205">
        <f>SUBTOTAL(9,B6:B1048576)</f>
        <v>19813272</v>
      </c>
      <c r="C3" s="206">
        <f t="shared" ref="C3:R3" si="0">SUBTOTAL(9,C6:C1048576)</f>
        <v>1</v>
      </c>
      <c r="D3" s="206">
        <f t="shared" si="0"/>
        <v>22406602</v>
      </c>
      <c r="E3" s="206">
        <f t="shared" si="0"/>
        <v>1.1308885276495473</v>
      </c>
      <c r="F3" s="206">
        <f t="shared" si="0"/>
        <v>20063389</v>
      </c>
      <c r="G3" s="208">
        <f>IF(B3&lt;&gt;0,F3/B3,"")</f>
        <v>1.0126237100061009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108</v>
      </c>
      <c r="B4" s="262" t="s">
        <v>109</v>
      </c>
      <c r="C4" s="263"/>
      <c r="D4" s="263"/>
      <c r="E4" s="263"/>
      <c r="F4" s="263"/>
      <c r="G4" s="264"/>
      <c r="H4" s="262" t="s">
        <v>110</v>
      </c>
      <c r="I4" s="263"/>
      <c r="J4" s="263"/>
      <c r="K4" s="263"/>
      <c r="L4" s="263"/>
      <c r="M4" s="264"/>
      <c r="N4" s="262" t="s">
        <v>111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thickBot="1" x14ac:dyDescent="0.35">
      <c r="A6" s="365" t="s">
        <v>1236</v>
      </c>
      <c r="B6" s="362">
        <v>19813272</v>
      </c>
      <c r="C6" s="363">
        <v>1</v>
      </c>
      <c r="D6" s="362">
        <v>22406602</v>
      </c>
      <c r="E6" s="363">
        <v>1.1308885276495473</v>
      </c>
      <c r="F6" s="362">
        <v>20063389</v>
      </c>
      <c r="G6" s="342">
        <v>1.0126237100061009</v>
      </c>
      <c r="H6" s="362"/>
      <c r="I6" s="363"/>
      <c r="J6" s="362"/>
      <c r="K6" s="363"/>
      <c r="L6" s="362"/>
      <c r="M6" s="342"/>
      <c r="N6" s="362"/>
      <c r="O6" s="363"/>
      <c r="P6" s="362"/>
      <c r="Q6" s="363"/>
      <c r="R6" s="362"/>
      <c r="S6" s="36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139</v>
      </c>
      <c r="E3" s="148">
        <f t="shared" ref="E3:N3" si="0">SUBTOTAL(9,E6:E1048576)</f>
        <v>101340</v>
      </c>
      <c r="F3" s="149">
        <f t="shared" si="0"/>
        <v>19813272</v>
      </c>
      <c r="G3" s="95"/>
      <c r="H3" s="95"/>
      <c r="I3" s="149">
        <f t="shared" si="0"/>
        <v>104880</v>
      </c>
      <c r="J3" s="149">
        <f t="shared" si="0"/>
        <v>22406602</v>
      </c>
      <c r="K3" s="95"/>
      <c r="L3" s="95"/>
      <c r="M3" s="149">
        <f t="shared" si="0"/>
        <v>94667</v>
      </c>
      <c r="N3" s="149">
        <f t="shared" si="0"/>
        <v>20063389</v>
      </c>
      <c r="O3" s="96">
        <f>IF(F3=0,0,N3/F3)</f>
        <v>1.0126237100061009</v>
      </c>
      <c r="P3" s="150">
        <f>IF(M3=0,0,N3/M3)</f>
        <v>211.93646149133278</v>
      </c>
    </row>
    <row r="4" spans="1:16" ht="14.4" customHeight="1" x14ac:dyDescent="0.3">
      <c r="A4" s="266" t="s">
        <v>104</v>
      </c>
      <c r="B4" s="267" t="s">
        <v>105</v>
      </c>
      <c r="C4" s="268" t="s">
        <v>106</v>
      </c>
      <c r="D4" s="269" t="s">
        <v>79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107</v>
      </c>
    </row>
    <row r="5" spans="1:16" ht="14.4" customHeight="1" thickBot="1" x14ac:dyDescent="0.35">
      <c r="A5" s="366"/>
      <c r="B5" s="367"/>
      <c r="C5" s="368"/>
      <c r="D5" s="369"/>
      <c r="E5" s="370" t="s">
        <v>81</v>
      </c>
      <c r="F5" s="371" t="s">
        <v>17</v>
      </c>
      <c r="G5" s="372"/>
      <c r="H5" s="372"/>
      <c r="I5" s="370" t="s">
        <v>81</v>
      </c>
      <c r="J5" s="371" t="s">
        <v>17</v>
      </c>
      <c r="K5" s="372"/>
      <c r="L5" s="372"/>
      <c r="M5" s="370" t="s">
        <v>81</v>
      </c>
      <c r="N5" s="371" t="s">
        <v>17</v>
      </c>
      <c r="O5" s="373"/>
      <c r="P5" s="374"/>
    </row>
    <row r="6" spans="1:16" ht="14.4" customHeight="1" x14ac:dyDescent="0.3">
      <c r="A6" s="317" t="s">
        <v>1237</v>
      </c>
      <c r="B6" s="318" t="s">
        <v>1238</v>
      </c>
      <c r="C6" s="318" t="s">
        <v>1239</v>
      </c>
      <c r="D6" s="318" t="s">
        <v>1240</v>
      </c>
      <c r="E6" s="321">
        <v>360</v>
      </c>
      <c r="F6" s="321">
        <v>56880</v>
      </c>
      <c r="G6" s="318">
        <v>1</v>
      </c>
      <c r="H6" s="318">
        <v>158</v>
      </c>
      <c r="I6" s="321">
        <v>274</v>
      </c>
      <c r="J6" s="321">
        <v>43292</v>
      </c>
      <c r="K6" s="318">
        <v>0.76111111111111107</v>
      </c>
      <c r="L6" s="318">
        <v>158</v>
      </c>
      <c r="M6" s="321">
        <v>324</v>
      </c>
      <c r="N6" s="321">
        <v>51516</v>
      </c>
      <c r="O6" s="340">
        <v>0.90569620253164562</v>
      </c>
      <c r="P6" s="322">
        <v>159</v>
      </c>
    </row>
    <row r="7" spans="1:16" ht="14.4" customHeight="1" x14ac:dyDescent="0.3">
      <c r="A7" s="323" t="s">
        <v>1237</v>
      </c>
      <c r="B7" s="324" t="s">
        <v>1238</v>
      </c>
      <c r="C7" s="324" t="s">
        <v>1241</v>
      </c>
      <c r="D7" s="324" t="s">
        <v>1242</v>
      </c>
      <c r="E7" s="327">
        <v>450</v>
      </c>
      <c r="F7" s="327">
        <v>37350</v>
      </c>
      <c r="G7" s="324">
        <v>1</v>
      </c>
      <c r="H7" s="324">
        <v>83</v>
      </c>
      <c r="I7" s="327">
        <v>406</v>
      </c>
      <c r="J7" s="327">
        <v>33698</v>
      </c>
      <c r="K7" s="324">
        <v>0.90222222222222226</v>
      </c>
      <c r="L7" s="324">
        <v>83</v>
      </c>
      <c r="M7" s="327">
        <v>442</v>
      </c>
      <c r="N7" s="327">
        <v>37128</v>
      </c>
      <c r="O7" s="348">
        <v>0.99405622489959844</v>
      </c>
      <c r="P7" s="328">
        <v>84</v>
      </c>
    </row>
    <row r="8" spans="1:16" ht="14.4" customHeight="1" x14ac:dyDescent="0.3">
      <c r="A8" s="323" t="s">
        <v>1237</v>
      </c>
      <c r="B8" s="324" t="s">
        <v>1238</v>
      </c>
      <c r="C8" s="324" t="s">
        <v>1243</v>
      </c>
      <c r="D8" s="324" t="s">
        <v>1244</v>
      </c>
      <c r="E8" s="327">
        <v>3653</v>
      </c>
      <c r="F8" s="327">
        <v>438360</v>
      </c>
      <c r="G8" s="324">
        <v>1</v>
      </c>
      <c r="H8" s="324">
        <v>120</v>
      </c>
      <c r="I8" s="327">
        <v>3704</v>
      </c>
      <c r="J8" s="327">
        <v>448184</v>
      </c>
      <c r="K8" s="324">
        <v>1.0224108039054658</v>
      </c>
      <c r="L8" s="324">
        <v>121</v>
      </c>
      <c r="M8" s="327">
        <v>3269</v>
      </c>
      <c r="N8" s="327">
        <v>398818</v>
      </c>
      <c r="O8" s="348">
        <v>0.9097956017884844</v>
      </c>
      <c r="P8" s="328">
        <v>122</v>
      </c>
    </row>
    <row r="9" spans="1:16" ht="14.4" customHeight="1" x14ac:dyDescent="0.3">
      <c r="A9" s="323" t="s">
        <v>1237</v>
      </c>
      <c r="B9" s="324" t="s">
        <v>1238</v>
      </c>
      <c r="C9" s="324" t="s">
        <v>1245</v>
      </c>
      <c r="D9" s="324" t="s">
        <v>1246</v>
      </c>
      <c r="E9" s="327">
        <v>433</v>
      </c>
      <c r="F9" s="327">
        <v>41135</v>
      </c>
      <c r="G9" s="324">
        <v>1</v>
      </c>
      <c r="H9" s="324">
        <v>95</v>
      </c>
      <c r="I9" s="327">
        <v>487</v>
      </c>
      <c r="J9" s="327">
        <v>46265</v>
      </c>
      <c r="K9" s="324">
        <v>1.1247113163972287</v>
      </c>
      <c r="L9" s="324">
        <v>95</v>
      </c>
      <c r="M9" s="327">
        <v>338</v>
      </c>
      <c r="N9" s="327">
        <v>32448</v>
      </c>
      <c r="O9" s="348">
        <v>0.78881730886106727</v>
      </c>
      <c r="P9" s="328">
        <v>96</v>
      </c>
    </row>
    <row r="10" spans="1:16" ht="14.4" customHeight="1" x14ac:dyDescent="0.3">
      <c r="A10" s="323" t="s">
        <v>1237</v>
      </c>
      <c r="B10" s="324" t="s">
        <v>1238</v>
      </c>
      <c r="C10" s="324" t="s">
        <v>1247</v>
      </c>
      <c r="D10" s="324" t="s">
        <v>1248</v>
      </c>
      <c r="E10" s="327">
        <v>3609</v>
      </c>
      <c r="F10" s="327">
        <v>234585</v>
      </c>
      <c r="G10" s="324">
        <v>1</v>
      </c>
      <c r="H10" s="324">
        <v>65</v>
      </c>
      <c r="I10" s="327">
        <v>4279</v>
      </c>
      <c r="J10" s="327">
        <v>278135</v>
      </c>
      <c r="K10" s="324">
        <v>1.1856469936270435</v>
      </c>
      <c r="L10" s="324">
        <v>65</v>
      </c>
      <c r="M10" s="327">
        <v>4189</v>
      </c>
      <c r="N10" s="327">
        <v>276474</v>
      </c>
      <c r="O10" s="348">
        <v>1.1785664045015667</v>
      </c>
      <c r="P10" s="328">
        <v>66</v>
      </c>
    </row>
    <row r="11" spans="1:16" ht="14.4" customHeight="1" x14ac:dyDescent="0.3">
      <c r="A11" s="323" t="s">
        <v>1237</v>
      </c>
      <c r="B11" s="324" t="s">
        <v>1238</v>
      </c>
      <c r="C11" s="324" t="s">
        <v>1249</v>
      </c>
      <c r="D11" s="324" t="s">
        <v>1250</v>
      </c>
      <c r="E11" s="327">
        <v>4429</v>
      </c>
      <c r="F11" s="327">
        <v>279027</v>
      </c>
      <c r="G11" s="324">
        <v>1</v>
      </c>
      <c r="H11" s="324">
        <v>63</v>
      </c>
      <c r="I11" s="327">
        <v>3845</v>
      </c>
      <c r="J11" s="327">
        <v>242235</v>
      </c>
      <c r="K11" s="324">
        <v>0.8681417927297358</v>
      </c>
      <c r="L11" s="324">
        <v>63</v>
      </c>
      <c r="M11" s="327">
        <v>3199</v>
      </c>
      <c r="N11" s="327">
        <v>204736</v>
      </c>
      <c r="O11" s="348">
        <v>0.73374978048719297</v>
      </c>
      <c r="P11" s="328">
        <v>64</v>
      </c>
    </row>
    <row r="12" spans="1:16" ht="14.4" customHeight="1" x14ac:dyDescent="0.3">
      <c r="A12" s="323" t="s">
        <v>1237</v>
      </c>
      <c r="B12" s="324" t="s">
        <v>1238</v>
      </c>
      <c r="C12" s="324" t="s">
        <v>1251</v>
      </c>
      <c r="D12" s="324" t="s">
        <v>1252</v>
      </c>
      <c r="E12" s="327">
        <v>407</v>
      </c>
      <c r="F12" s="327">
        <v>60236</v>
      </c>
      <c r="G12" s="324">
        <v>1</v>
      </c>
      <c r="H12" s="324">
        <v>148</v>
      </c>
      <c r="I12" s="327">
        <v>377</v>
      </c>
      <c r="J12" s="327">
        <v>56173</v>
      </c>
      <c r="K12" s="324">
        <v>0.9325486420081015</v>
      </c>
      <c r="L12" s="324">
        <v>149</v>
      </c>
      <c r="M12" s="327">
        <v>388</v>
      </c>
      <c r="N12" s="327">
        <v>58200</v>
      </c>
      <c r="O12" s="348">
        <v>0.96619961484826344</v>
      </c>
      <c r="P12" s="328">
        <v>150</v>
      </c>
    </row>
    <row r="13" spans="1:16" ht="14.4" customHeight="1" x14ac:dyDescent="0.3">
      <c r="A13" s="323" t="s">
        <v>1237</v>
      </c>
      <c r="B13" s="324" t="s">
        <v>1238</v>
      </c>
      <c r="C13" s="324" t="s">
        <v>1253</v>
      </c>
      <c r="D13" s="324" t="s">
        <v>1254</v>
      </c>
      <c r="E13" s="327">
        <v>32</v>
      </c>
      <c r="F13" s="327">
        <v>5664</v>
      </c>
      <c r="G13" s="324">
        <v>1</v>
      </c>
      <c r="H13" s="324">
        <v>177</v>
      </c>
      <c r="I13" s="327">
        <v>15</v>
      </c>
      <c r="J13" s="327">
        <v>2670</v>
      </c>
      <c r="K13" s="324">
        <v>0.47139830508474578</v>
      </c>
      <c r="L13" s="324">
        <v>178</v>
      </c>
      <c r="M13" s="327">
        <v>15</v>
      </c>
      <c r="N13" s="327">
        <v>2700</v>
      </c>
      <c r="O13" s="348">
        <v>0.47669491525423729</v>
      </c>
      <c r="P13" s="328">
        <v>180</v>
      </c>
    </row>
    <row r="14" spans="1:16" ht="14.4" customHeight="1" x14ac:dyDescent="0.3">
      <c r="A14" s="323" t="s">
        <v>1237</v>
      </c>
      <c r="B14" s="324" t="s">
        <v>1238</v>
      </c>
      <c r="C14" s="324" t="s">
        <v>1255</v>
      </c>
      <c r="D14" s="324" t="s">
        <v>1256</v>
      </c>
      <c r="E14" s="327">
        <v>1461</v>
      </c>
      <c r="F14" s="327">
        <v>137334</v>
      </c>
      <c r="G14" s="324">
        <v>1</v>
      </c>
      <c r="H14" s="324">
        <v>94</v>
      </c>
      <c r="I14" s="327">
        <v>1423</v>
      </c>
      <c r="J14" s="327">
        <v>135185</v>
      </c>
      <c r="K14" s="324">
        <v>0.98435201770865188</v>
      </c>
      <c r="L14" s="324">
        <v>95</v>
      </c>
      <c r="M14" s="327">
        <v>1325</v>
      </c>
      <c r="N14" s="327">
        <v>127200</v>
      </c>
      <c r="O14" s="348">
        <v>0.92620909607234914</v>
      </c>
      <c r="P14" s="328">
        <v>96</v>
      </c>
    </row>
    <row r="15" spans="1:16" ht="14.4" customHeight="1" x14ac:dyDescent="0.3">
      <c r="A15" s="323" t="s">
        <v>1237</v>
      </c>
      <c r="B15" s="324" t="s">
        <v>1238</v>
      </c>
      <c r="C15" s="324" t="s">
        <v>1257</v>
      </c>
      <c r="D15" s="324" t="s">
        <v>1258</v>
      </c>
      <c r="E15" s="327">
        <v>1209</v>
      </c>
      <c r="F15" s="327">
        <v>261144</v>
      </c>
      <c r="G15" s="324">
        <v>1</v>
      </c>
      <c r="H15" s="324">
        <v>216</v>
      </c>
      <c r="I15" s="327">
        <v>1401</v>
      </c>
      <c r="J15" s="327">
        <v>304017</v>
      </c>
      <c r="K15" s="324">
        <v>1.1641737891737891</v>
      </c>
      <c r="L15" s="324">
        <v>217</v>
      </c>
      <c r="M15" s="327">
        <v>1238</v>
      </c>
      <c r="N15" s="327">
        <v>271122</v>
      </c>
      <c r="O15" s="348">
        <v>1.0382088043378366</v>
      </c>
      <c r="P15" s="328">
        <v>219</v>
      </c>
    </row>
    <row r="16" spans="1:16" ht="14.4" customHeight="1" x14ac:dyDescent="0.3">
      <c r="A16" s="323" t="s">
        <v>1237</v>
      </c>
      <c r="B16" s="324" t="s">
        <v>1238</v>
      </c>
      <c r="C16" s="324" t="s">
        <v>1259</v>
      </c>
      <c r="D16" s="324" t="s">
        <v>1260</v>
      </c>
      <c r="E16" s="327">
        <v>2548</v>
      </c>
      <c r="F16" s="327">
        <v>96824</v>
      </c>
      <c r="G16" s="324">
        <v>1</v>
      </c>
      <c r="H16" s="324">
        <v>38</v>
      </c>
      <c r="I16" s="327">
        <v>2872</v>
      </c>
      <c r="J16" s="327">
        <v>112008</v>
      </c>
      <c r="K16" s="324">
        <v>1.1568206229860365</v>
      </c>
      <c r="L16" s="324">
        <v>39</v>
      </c>
      <c r="M16" s="327">
        <v>2444</v>
      </c>
      <c r="N16" s="327">
        <v>95316</v>
      </c>
      <c r="O16" s="348">
        <v>0.98442534908700319</v>
      </c>
      <c r="P16" s="328">
        <v>39</v>
      </c>
    </row>
    <row r="17" spans="1:16" ht="14.4" customHeight="1" x14ac:dyDescent="0.3">
      <c r="A17" s="323" t="s">
        <v>1237</v>
      </c>
      <c r="B17" s="324" t="s">
        <v>1238</v>
      </c>
      <c r="C17" s="324" t="s">
        <v>1261</v>
      </c>
      <c r="D17" s="324" t="s">
        <v>1262</v>
      </c>
      <c r="E17" s="327">
        <v>251</v>
      </c>
      <c r="F17" s="327">
        <v>20833</v>
      </c>
      <c r="G17" s="324">
        <v>1</v>
      </c>
      <c r="H17" s="324">
        <v>83</v>
      </c>
      <c r="I17" s="327">
        <v>319</v>
      </c>
      <c r="J17" s="327">
        <v>26796</v>
      </c>
      <c r="K17" s="324">
        <v>1.2862285796572746</v>
      </c>
      <c r="L17" s="324">
        <v>84</v>
      </c>
      <c r="M17" s="327">
        <v>313</v>
      </c>
      <c r="N17" s="327">
        <v>26292</v>
      </c>
      <c r="O17" s="348">
        <v>1.2620361925790813</v>
      </c>
      <c r="P17" s="328">
        <v>84</v>
      </c>
    </row>
    <row r="18" spans="1:16" ht="14.4" customHeight="1" x14ac:dyDescent="0.3">
      <c r="A18" s="323" t="s">
        <v>1237</v>
      </c>
      <c r="B18" s="324" t="s">
        <v>1238</v>
      </c>
      <c r="C18" s="324" t="s">
        <v>1263</v>
      </c>
      <c r="D18" s="324" t="s">
        <v>1264</v>
      </c>
      <c r="E18" s="327">
        <v>136</v>
      </c>
      <c r="F18" s="327">
        <v>39304</v>
      </c>
      <c r="G18" s="324">
        <v>1</v>
      </c>
      <c r="H18" s="324">
        <v>289</v>
      </c>
      <c r="I18" s="327">
        <v>114</v>
      </c>
      <c r="J18" s="327">
        <v>32946</v>
      </c>
      <c r="K18" s="324">
        <v>0.83823529411764708</v>
      </c>
      <c r="L18" s="324">
        <v>289</v>
      </c>
      <c r="M18" s="327">
        <v>82</v>
      </c>
      <c r="N18" s="327">
        <v>23780</v>
      </c>
      <c r="O18" s="348">
        <v>0.60502747811927537</v>
      </c>
      <c r="P18" s="328">
        <v>290</v>
      </c>
    </row>
    <row r="19" spans="1:16" ht="14.4" customHeight="1" x14ac:dyDescent="0.3">
      <c r="A19" s="323" t="s">
        <v>1237</v>
      </c>
      <c r="B19" s="324" t="s">
        <v>1238</v>
      </c>
      <c r="C19" s="324" t="s">
        <v>1265</v>
      </c>
      <c r="D19" s="324" t="s">
        <v>1266</v>
      </c>
      <c r="E19" s="327">
        <v>825</v>
      </c>
      <c r="F19" s="327">
        <v>400125</v>
      </c>
      <c r="G19" s="324">
        <v>1</v>
      </c>
      <c r="H19" s="324">
        <v>485</v>
      </c>
      <c r="I19" s="327">
        <v>901</v>
      </c>
      <c r="J19" s="327">
        <v>437886</v>
      </c>
      <c r="K19" s="324">
        <v>1.0943730084348642</v>
      </c>
      <c r="L19" s="324">
        <v>486</v>
      </c>
      <c r="M19" s="327">
        <v>327</v>
      </c>
      <c r="N19" s="327">
        <v>159249</v>
      </c>
      <c r="O19" s="348">
        <v>0.39799812558575443</v>
      </c>
      <c r="P19" s="328">
        <v>487</v>
      </c>
    </row>
    <row r="20" spans="1:16" ht="14.4" customHeight="1" x14ac:dyDescent="0.3">
      <c r="A20" s="323" t="s">
        <v>1237</v>
      </c>
      <c r="B20" s="324" t="s">
        <v>1238</v>
      </c>
      <c r="C20" s="324" t="s">
        <v>1267</v>
      </c>
      <c r="D20" s="324" t="s">
        <v>1268</v>
      </c>
      <c r="E20" s="327">
        <v>228</v>
      </c>
      <c r="F20" s="327">
        <v>264936</v>
      </c>
      <c r="G20" s="324">
        <v>1</v>
      </c>
      <c r="H20" s="324">
        <v>1162</v>
      </c>
      <c r="I20" s="327">
        <v>584</v>
      </c>
      <c r="J20" s="327">
        <v>679776</v>
      </c>
      <c r="K20" s="324">
        <v>2.5658121206631037</v>
      </c>
      <c r="L20" s="324">
        <v>1164</v>
      </c>
      <c r="M20" s="327">
        <v>852</v>
      </c>
      <c r="N20" s="327">
        <v>992580</v>
      </c>
      <c r="O20" s="348">
        <v>3.7464897182715826</v>
      </c>
      <c r="P20" s="328">
        <v>1165</v>
      </c>
    </row>
    <row r="21" spans="1:16" ht="14.4" customHeight="1" x14ac:dyDescent="0.3">
      <c r="A21" s="323" t="s">
        <v>1237</v>
      </c>
      <c r="B21" s="324" t="s">
        <v>1238</v>
      </c>
      <c r="C21" s="324" t="s">
        <v>1269</v>
      </c>
      <c r="D21" s="324" t="s">
        <v>1270</v>
      </c>
      <c r="E21" s="327">
        <v>2971</v>
      </c>
      <c r="F21" s="327">
        <v>207970</v>
      </c>
      <c r="G21" s="324">
        <v>1</v>
      </c>
      <c r="H21" s="324">
        <v>70</v>
      </c>
      <c r="I21" s="327">
        <v>2933</v>
      </c>
      <c r="J21" s="327">
        <v>205310</v>
      </c>
      <c r="K21" s="324">
        <v>0.98720969370582301</v>
      </c>
      <c r="L21" s="324">
        <v>70</v>
      </c>
      <c r="M21" s="327">
        <v>2974</v>
      </c>
      <c r="N21" s="327">
        <v>211154</v>
      </c>
      <c r="O21" s="348">
        <v>1.0153099004664135</v>
      </c>
      <c r="P21" s="328">
        <v>71</v>
      </c>
    </row>
    <row r="22" spans="1:16" ht="14.4" customHeight="1" x14ac:dyDescent="0.3">
      <c r="A22" s="323" t="s">
        <v>1237</v>
      </c>
      <c r="B22" s="324" t="s">
        <v>1238</v>
      </c>
      <c r="C22" s="324" t="s">
        <v>1271</v>
      </c>
      <c r="D22" s="324" t="s">
        <v>1272</v>
      </c>
      <c r="E22" s="327"/>
      <c r="F22" s="327"/>
      <c r="G22" s="324"/>
      <c r="H22" s="324"/>
      <c r="I22" s="327"/>
      <c r="J22" s="327"/>
      <c r="K22" s="324"/>
      <c r="L22" s="324"/>
      <c r="M22" s="327">
        <v>2</v>
      </c>
      <c r="N22" s="327">
        <v>56</v>
      </c>
      <c r="O22" s="348"/>
      <c r="P22" s="328">
        <v>28</v>
      </c>
    </row>
    <row r="23" spans="1:16" ht="14.4" customHeight="1" x14ac:dyDescent="0.3">
      <c r="A23" s="323" t="s">
        <v>1237</v>
      </c>
      <c r="B23" s="324" t="s">
        <v>1238</v>
      </c>
      <c r="C23" s="324" t="s">
        <v>1273</v>
      </c>
      <c r="D23" s="324" t="s">
        <v>1274</v>
      </c>
      <c r="E23" s="327"/>
      <c r="F23" s="327"/>
      <c r="G23" s="324"/>
      <c r="H23" s="324"/>
      <c r="I23" s="327"/>
      <c r="J23" s="327"/>
      <c r="K23" s="324"/>
      <c r="L23" s="324"/>
      <c r="M23" s="327">
        <v>1</v>
      </c>
      <c r="N23" s="327">
        <v>63</v>
      </c>
      <c r="O23" s="348"/>
      <c r="P23" s="328">
        <v>63</v>
      </c>
    </row>
    <row r="24" spans="1:16" ht="14.4" customHeight="1" x14ac:dyDescent="0.3">
      <c r="A24" s="323" t="s">
        <v>1237</v>
      </c>
      <c r="B24" s="324" t="s">
        <v>1238</v>
      </c>
      <c r="C24" s="324" t="s">
        <v>1275</v>
      </c>
      <c r="D24" s="324" t="s">
        <v>1276</v>
      </c>
      <c r="E24" s="327">
        <v>15087</v>
      </c>
      <c r="F24" s="327">
        <v>573306</v>
      </c>
      <c r="G24" s="324">
        <v>1</v>
      </c>
      <c r="H24" s="324">
        <v>38</v>
      </c>
      <c r="I24" s="327">
        <v>12458</v>
      </c>
      <c r="J24" s="327">
        <v>485862</v>
      </c>
      <c r="K24" s="324">
        <v>0.84747412376636566</v>
      </c>
      <c r="L24" s="324">
        <v>39</v>
      </c>
      <c r="M24" s="327">
        <v>12372</v>
      </c>
      <c r="N24" s="327">
        <v>482508</v>
      </c>
      <c r="O24" s="348">
        <v>0.84162384485772002</v>
      </c>
      <c r="P24" s="328">
        <v>39</v>
      </c>
    </row>
    <row r="25" spans="1:16" ht="14.4" customHeight="1" x14ac:dyDescent="0.3">
      <c r="A25" s="323" t="s">
        <v>1237</v>
      </c>
      <c r="B25" s="324" t="s">
        <v>1238</v>
      </c>
      <c r="C25" s="324" t="s">
        <v>1277</v>
      </c>
      <c r="D25" s="324" t="s">
        <v>1278</v>
      </c>
      <c r="E25" s="327">
        <v>2133</v>
      </c>
      <c r="F25" s="327">
        <v>680427</v>
      </c>
      <c r="G25" s="324">
        <v>1</v>
      </c>
      <c r="H25" s="324">
        <v>319</v>
      </c>
      <c r="I25" s="327">
        <v>2276</v>
      </c>
      <c r="J25" s="327">
        <v>726044</v>
      </c>
      <c r="K25" s="324">
        <v>1.0670417252695734</v>
      </c>
      <c r="L25" s="324">
        <v>319</v>
      </c>
      <c r="M25" s="327">
        <v>2313</v>
      </c>
      <c r="N25" s="327">
        <v>740160</v>
      </c>
      <c r="O25" s="348">
        <v>1.0877875216591935</v>
      </c>
      <c r="P25" s="328">
        <v>320</v>
      </c>
    </row>
    <row r="26" spans="1:16" ht="14.4" customHeight="1" x14ac:dyDescent="0.3">
      <c r="A26" s="323" t="s">
        <v>1237</v>
      </c>
      <c r="B26" s="324" t="s">
        <v>1238</v>
      </c>
      <c r="C26" s="324" t="s">
        <v>1279</v>
      </c>
      <c r="D26" s="324" t="s">
        <v>1280</v>
      </c>
      <c r="E26" s="327">
        <v>11</v>
      </c>
      <c r="F26" s="327">
        <v>4433</v>
      </c>
      <c r="G26" s="324">
        <v>1</v>
      </c>
      <c r="H26" s="324">
        <v>403</v>
      </c>
      <c r="I26" s="327">
        <v>9</v>
      </c>
      <c r="J26" s="327">
        <v>3636</v>
      </c>
      <c r="K26" s="324">
        <v>0.82021204601849762</v>
      </c>
      <c r="L26" s="324">
        <v>404</v>
      </c>
      <c r="M26" s="327"/>
      <c r="N26" s="327"/>
      <c r="O26" s="348"/>
      <c r="P26" s="328"/>
    </row>
    <row r="27" spans="1:16" ht="14.4" customHeight="1" x14ac:dyDescent="0.3">
      <c r="A27" s="323" t="s">
        <v>1237</v>
      </c>
      <c r="B27" s="324" t="s">
        <v>1238</v>
      </c>
      <c r="C27" s="324" t="s">
        <v>1281</v>
      </c>
      <c r="D27" s="324" t="s">
        <v>1282</v>
      </c>
      <c r="E27" s="327">
        <v>2021</v>
      </c>
      <c r="F27" s="327">
        <v>78819</v>
      </c>
      <c r="G27" s="324">
        <v>1</v>
      </c>
      <c r="H27" s="324">
        <v>39</v>
      </c>
      <c r="I27" s="327">
        <v>1632</v>
      </c>
      <c r="J27" s="327">
        <v>65280</v>
      </c>
      <c r="K27" s="324">
        <v>0.82822669660868575</v>
      </c>
      <c r="L27" s="324">
        <v>40</v>
      </c>
      <c r="M27" s="327">
        <v>1851</v>
      </c>
      <c r="N27" s="327">
        <v>74040</v>
      </c>
      <c r="O27" s="348">
        <v>0.93936741141095426</v>
      </c>
      <c r="P27" s="328">
        <v>40</v>
      </c>
    </row>
    <row r="28" spans="1:16" ht="14.4" customHeight="1" x14ac:dyDescent="0.3">
      <c r="A28" s="323" t="s">
        <v>1237</v>
      </c>
      <c r="B28" s="324" t="s">
        <v>1238</v>
      </c>
      <c r="C28" s="324" t="s">
        <v>1283</v>
      </c>
      <c r="D28" s="324" t="s">
        <v>1284</v>
      </c>
      <c r="E28" s="327">
        <v>5526</v>
      </c>
      <c r="F28" s="327">
        <v>613386</v>
      </c>
      <c r="G28" s="324">
        <v>1</v>
      </c>
      <c r="H28" s="324">
        <v>111</v>
      </c>
      <c r="I28" s="327">
        <v>5884</v>
      </c>
      <c r="J28" s="327">
        <v>659008</v>
      </c>
      <c r="K28" s="324">
        <v>1.0743773089049962</v>
      </c>
      <c r="L28" s="324">
        <v>112</v>
      </c>
      <c r="M28" s="327">
        <v>6105</v>
      </c>
      <c r="N28" s="327">
        <v>689865</v>
      </c>
      <c r="O28" s="348">
        <v>1.1246833152370612</v>
      </c>
      <c r="P28" s="328">
        <v>113</v>
      </c>
    </row>
    <row r="29" spans="1:16" ht="14.4" customHeight="1" x14ac:dyDescent="0.3">
      <c r="A29" s="323" t="s">
        <v>1237</v>
      </c>
      <c r="B29" s="324" t="s">
        <v>1238</v>
      </c>
      <c r="C29" s="324" t="s">
        <v>1285</v>
      </c>
      <c r="D29" s="324" t="s">
        <v>1286</v>
      </c>
      <c r="E29" s="327">
        <v>986</v>
      </c>
      <c r="F29" s="327">
        <v>20706</v>
      </c>
      <c r="G29" s="324">
        <v>1</v>
      </c>
      <c r="H29" s="324">
        <v>21</v>
      </c>
      <c r="I29" s="327">
        <v>684</v>
      </c>
      <c r="J29" s="327">
        <v>14364</v>
      </c>
      <c r="K29" s="324">
        <v>0.69371196754563891</v>
      </c>
      <c r="L29" s="324">
        <v>21</v>
      </c>
      <c r="M29" s="327">
        <v>815</v>
      </c>
      <c r="N29" s="327">
        <v>17115</v>
      </c>
      <c r="O29" s="348">
        <v>0.82657200811359022</v>
      </c>
      <c r="P29" s="328">
        <v>21</v>
      </c>
    </row>
    <row r="30" spans="1:16" ht="14.4" customHeight="1" x14ac:dyDescent="0.3">
      <c r="A30" s="323" t="s">
        <v>1237</v>
      </c>
      <c r="B30" s="324" t="s">
        <v>1238</v>
      </c>
      <c r="C30" s="324" t="s">
        <v>1287</v>
      </c>
      <c r="D30" s="324" t="s">
        <v>1288</v>
      </c>
      <c r="E30" s="327">
        <v>2380</v>
      </c>
      <c r="F30" s="327">
        <v>673540</v>
      </c>
      <c r="G30" s="324">
        <v>1</v>
      </c>
      <c r="H30" s="324">
        <v>283</v>
      </c>
      <c r="I30" s="327">
        <v>2518</v>
      </c>
      <c r="J30" s="327">
        <v>712594</v>
      </c>
      <c r="K30" s="324">
        <v>1.0579831932773109</v>
      </c>
      <c r="L30" s="324">
        <v>283</v>
      </c>
      <c r="M30" s="327">
        <v>1884</v>
      </c>
      <c r="N30" s="327">
        <v>533172</v>
      </c>
      <c r="O30" s="348">
        <v>0.79159663865546215</v>
      </c>
      <c r="P30" s="328">
        <v>283</v>
      </c>
    </row>
    <row r="31" spans="1:16" ht="14.4" customHeight="1" x14ac:dyDescent="0.3">
      <c r="A31" s="323" t="s">
        <v>1237</v>
      </c>
      <c r="B31" s="324" t="s">
        <v>1238</v>
      </c>
      <c r="C31" s="324" t="s">
        <v>1289</v>
      </c>
      <c r="D31" s="324" t="s">
        <v>1290</v>
      </c>
      <c r="E31" s="327">
        <v>2422</v>
      </c>
      <c r="F31" s="327">
        <v>925204</v>
      </c>
      <c r="G31" s="324">
        <v>1</v>
      </c>
      <c r="H31" s="324">
        <v>382</v>
      </c>
      <c r="I31" s="327">
        <v>1732</v>
      </c>
      <c r="J31" s="327">
        <v>661624</v>
      </c>
      <c r="K31" s="324">
        <v>0.7151114781172585</v>
      </c>
      <c r="L31" s="324">
        <v>382</v>
      </c>
      <c r="M31" s="327">
        <v>1348</v>
      </c>
      <c r="N31" s="327">
        <v>514936</v>
      </c>
      <c r="O31" s="348">
        <v>0.55656482246077621</v>
      </c>
      <c r="P31" s="328">
        <v>382</v>
      </c>
    </row>
    <row r="32" spans="1:16" ht="14.4" customHeight="1" x14ac:dyDescent="0.3">
      <c r="A32" s="323" t="s">
        <v>1237</v>
      </c>
      <c r="B32" s="324" t="s">
        <v>1238</v>
      </c>
      <c r="C32" s="324" t="s">
        <v>1291</v>
      </c>
      <c r="D32" s="324" t="s">
        <v>1292</v>
      </c>
      <c r="E32" s="327">
        <v>16810</v>
      </c>
      <c r="F32" s="327">
        <v>8169660</v>
      </c>
      <c r="G32" s="324">
        <v>1</v>
      </c>
      <c r="H32" s="324">
        <v>486</v>
      </c>
      <c r="I32" s="327">
        <v>20626</v>
      </c>
      <c r="J32" s="327">
        <v>10024236</v>
      </c>
      <c r="K32" s="324">
        <v>1.2270077334919691</v>
      </c>
      <c r="L32" s="324">
        <v>486</v>
      </c>
      <c r="M32" s="327">
        <v>17958</v>
      </c>
      <c r="N32" s="327">
        <v>8727588</v>
      </c>
      <c r="O32" s="348">
        <v>1.0682926829268293</v>
      </c>
      <c r="P32" s="328">
        <v>486</v>
      </c>
    </row>
    <row r="33" spans="1:16" ht="14.4" customHeight="1" x14ac:dyDescent="0.3">
      <c r="A33" s="323" t="s">
        <v>1237</v>
      </c>
      <c r="B33" s="324" t="s">
        <v>1238</v>
      </c>
      <c r="C33" s="324" t="s">
        <v>1293</v>
      </c>
      <c r="D33" s="324" t="s">
        <v>1294</v>
      </c>
      <c r="E33" s="327">
        <v>91</v>
      </c>
      <c r="F33" s="327">
        <v>54691</v>
      </c>
      <c r="G33" s="324">
        <v>1</v>
      </c>
      <c r="H33" s="324">
        <v>601</v>
      </c>
      <c r="I33" s="327">
        <v>98</v>
      </c>
      <c r="J33" s="327">
        <v>59094</v>
      </c>
      <c r="K33" s="324">
        <v>1.0805068475617561</v>
      </c>
      <c r="L33" s="324">
        <v>603</v>
      </c>
      <c r="M33" s="327">
        <v>73</v>
      </c>
      <c r="N33" s="327">
        <v>44092</v>
      </c>
      <c r="O33" s="348">
        <v>0.80620211735020386</v>
      </c>
      <c r="P33" s="328">
        <v>604</v>
      </c>
    </row>
    <row r="34" spans="1:16" ht="14.4" customHeight="1" x14ac:dyDescent="0.3">
      <c r="A34" s="323" t="s">
        <v>1237</v>
      </c>
      <c r="B34" s="324" t="s">
        <v>1238</v>
      </c>
      <c r="C34" s="324" t="s">
        <v>1295</v>
      </c>
      <c r="D34" s="324" t="s">
        <v>1296</v>
      </c>
      <c r="E34" s="327">
        <v>3053</v>
      </c>
      <c r="F34" s="327">
        <v>109908</v>
      </c>
      <c r="G34" s="324">
        <v>1</v>
      </c>
      <c r="H34" s="324">
        <v>36</v>
      </c>
      <c r="I34" s="327">
        <v>3374</v>
      </c>
      <c r="J34" s="327">
        <v>121464</v>
      </c>
      <c r="K34" s="324">
        <v>1.1051424828037995</v>
      </c>
      <c r="L34" s="324">
        <v>36</v>
      </c>
      <c r="M34" s="327">
        <v>2456</v>
      </c>
      <c r="N34" s="327">
        <v>90872</v>
      </c>
      <c r="O34" s="348">
        <v>0.82680059686283069</v>
      </c>
      <c r="P34" s="328">
        <v>37</v>
      </c>
    </row>
    <row r="35" spans="1:16" ht="14.4" customHeight="1" x14ac:dyDescent="0.3">
      <c r="A35" s="323" t="s">
        <v>1237</v>
      </c>
      <c r="B35" s="324" t="s">
        <v>1238</v>
      </c>
      <c r="C35" s="324" t="s">
        <v>1297</v>
      </c>
      <c r="D35" s="324" t="s">
        <v>1298</v>
      </c>
      <c r="E35" s="327">
        <v>667</v>
      </c>
      <c r="F35" s="327">
        <v>56695</v>
      </c>
      <c r="G35" s="324">
        <v>1</v>
      </c>
      <c r="H35" s="324">
        <v>85</v>
      </c>
      <c r="I35" s="327">
        <v>625</v>
      </c>
      <c r="J35" s="327">
        <v>53750</v>
      </c>
      <c r="K35" s="324">
        <v>0.94805538407266954</v>
      </c>
      <c r="L35" s="324">
        <v>86</v>
      </c>
      <c r="M35" s="327">
        <v>578</v>
      </c>
      <c r="N35" s="327">
        <v>49708</v>
      </c>
      <c r="O35" s="348">
        <v>0.87676161919040485</v>
      </c>
      <c r="P35" s="328">
        <v>86</v>
      </c>
    </row>
    <row r="36" spans="1:16" ht="14.4" customHeight="1" x14ac:dyDescent="0.3">
      <c r="A36" s="323" t="s">
        <v>1237</v>
      </c>
      <c r="B36" s="324" t="s">
        <v>1238</v>
      </c>
      <c r="C36" s="324" t="s">
        <v>1299</v>
      </c>
      <c r="D36" s="324" t="s">
        <v>1300</v>
      </c>
      <c r="E36" s="327">
        <v>397</v>
      </c>
      <c r="F36" s="327">
        <v>78209</v>
      </c>
      <c r="G36" s="324">
        <v>1</v>
      </c>
      <c r="H36" s="324">
        <v>197</v>
      </c>
      <c r="I36" s="327">
        <v>34</v>
      </c>
      <c r="J36" s="327">
        <v>6732</v>
      </c>
      <c r="K36" s="324">
        <v>8.6077049955887427E-2</v>
      </c>
      <c r="L36" s="324">
        <v>198</v>
      </c>
      <c r="M36" s="327"/>
      <c r="N36" s="327"/>
      <c r="O36" s="348"/>
      <c r="P36" s="328"/>
    </row>
    <row r="37" spans="1:16" ht="14.4" customHeight="1" x14ac:dyDescent="0.3">
      <c r="A37" s="323" t="s">
        <v>1237</v>
      </c>
      <c r="B37" s="324" t="s">
        <v>1238</v>
      </c>
      <c r="C37" s="324" t="s">
        <v>1301</v>
      </c>
      <c r="D37" s="324" t="s">
        <v>1302</v>
      </c>
      <c r="E37" s="327">
        <v>4003</v>
      </c>
      <c r="F37" s="327">
        <v>1777332</v>
      </c>
      <c r="G37" s="324">
        <v>1</v>
      </c>
      <c r="H37" s="324">
        <v>444</v>
      </c>
      <c r="I37" s="327">
        <v>3878</v>
      </c>
      <c r="J37" s="327">
        <v>1721832</v>
      </c>
      <c r="K37" s="324">
        <v>0.96877341993504873</v>
      </c>
      <c r="L37" s="324">
        <v>444</v>
      </c>
      <c r="M37" s="327">
        <v>3469</v>
      </c>
      <c r="N37" s="327">
        <v>1540236</v>
      </c>
      <c r="O37" s="348">
        <v>0.86660004996252815</v>
      </c>
      <c r="P37" s="328">
        <v>444</v>
      </c>
    </row>
    <row r="38" spans="1:16" ht="14.4" customHeight="1" x14ac:dyDescent="0.3">
      <c r="A38" s="323" t="s">
        <v>1237</v>
      </c>
      <c r="B38" s="324" t="s">
        <v>1238</v>
      </c>
      <c r="C38" s="324" t="s">
        <v>1303</v>
      </c>
      <c r="D38" s="324" t="s">
        <v>1304</v>
      </c>
      <c r="E38" s="327">
        <v>194</v>
      </c>
      <c r="F38" s="327">
        <v>102820</v>
      </c>
      <c r="G38" s="324">
        <v>1</v>
      </c>
      <c r="H38" s="324">
        <v>530</v>
      </c>
      <c r="I38" s="327">
        <v>224</v>
      </c>
      <c r="J38" s="327">
        <v>118720</v>
      </c>
      <c r="K38" s="324">
        <v>1.1546391752577319</v>
      </c>
      <c r="L38" s="324">
        <v>530</v>
      </c>
      <c r="M38" s="327">
        <v>186</v>
      </c>
      <c r="N38" s="327">
        <v>98580</v>
      </c>
      <c r="O38" s="348">
        <v>0.95876288659793818</v>
      </c>
      <c r="P38" s="328">
        <v>530</v>
      </c>
    </row>
    <row r="39" spans="1:16" ht="14.4" customHeight="1" x14ac:dyDescent="0.3">
      <c r="A39" s="323" t="s">
        <v>1237</v>
      </c>
      <c r="B39" s="324" t="s">
        <v>1238</v>
      </c>
      <c r="C39" s="324" t="s">
        <v>1305</v>
      </c>
      <c r="D39" s="324" t="s">
        <v>1306</v>
      </c>
      <c r="E39" s="327">
        <v>406</v>
      </c>
      <c r="F39" s="327">
        <v>16240</v>
      </c>
      <c r="G39" s="324">
        <v>1</v>
      </c>
      <c r="H39" s="324">
        <v>40</v>
      </c>
      <c r="I39" s="327">
        <v>483</v>
      </c>
      <c r="J39" s="327">
        <v>19320</v>
      </c>
      <c r="K39" s="324">
        <v>1.1896551724137931</v>
      </c>
      <c r="L39" s="324">
        <v>40</v>
      </c>
      <c r="M39" s="327">
        <v>508</v>
      </c>
      <c r="N39" s="327">
        <v>20828</v>
      </c>
      <c r="O39" s="348">
        <v>1.2825123152709359</v>
      </c>
      <c r="P39" s="328">
        <v>41</v>
      </c>
    </row>
    <row r="40" spans="1:16" ht="14.4" customHeight="1" x14ac:dyDescent="0.3">
      <c r="A40" s="323" t="s">
        <v>1237</v>
      </c>
      <c r="B40" s="324" t="s">
        <v>1238</v>
      </c>
      <c r="C40" s="324" t="s">
        <v>1307</v>
      </c>
      <c r="D40" s="324" t="s">
        <v>1308</v>
      </c>
      <c r="E40" s="327">
        <v>140</v>
      </c>
      <c r="F40" s="327">
        <v>21140</v>
      </c>
      <c r="G40" s="324">
        <v>1</v>
      </c>
      <c r="H40" s="324">
        <v>151</v>
      </c>
      <c r="I40" s="327">
        <v>58</v>
      </c>
      <c r="J40" s="327">
        <v>8758</v>
      </c>
      <c r="K40" s="324">
        <v>0.41428571428571431</v>
      </c>
      <c r="L40" s="324">
        <v>151</v>
      </c>
      <c r="M40" s="327">
        <v>36</v>
      </c>
      <c r="N40" s="327">
        <v>5472</v>
      </c>
      <c r="O40" s="348">
        <v>0.25884578997161778</v>
      </c>
      <c r="P40" s="328">
        <v>152</v>
      </c>
    </row>
    <row r="41" spans="1:16" ht="14.4" customHeight="1" x14ac:dyDescent="0.3">
      <c r="A41" s="323" t="s">
        <v>1237</v>
      </c>
      <c r="B41" s="324" t="s">
        <v>1238</v>
      </c>
      <c r="C41" s="324" t="s">
        <v>1309</v>
      </c>
      <c r="D41" s="324" t="s">
        <v>1310</v>
      </c>
      <c r="E41" s="327">
        <v>630</v>
      </c>
      <c r="F41" s="327">
        <v>308700</v>
      </c>
      <c r="G41" s="324">
        <v>1</v>
      </c>
      <c r="H41" s="324">
        <v>490</v>
      </c>
      <c r="I41" s="327">
        <v>919</v>
      </c>
      <c r="J41" s="327">
        <v>450310</v>
      </c>
      <c r="K41" s="324">
        <v>1.4587301587301587</v>
      </c>
      <c r="L41" s="324">
        <v>490</v>
      </c>
      <c r="M41" s="327">
        <v>939</v>
      </c>
      <c r="N41" s="327">
        <v>460110</v>
      </c>
      <c r="O41" s="348">
        <v>1.4904761904761905</v>
      </c>
      <c r="P41" s="328">
        <v>490</v>
      </c>
    </row>
    <row r="42" spans="1:16" ht="14.4" customHeight="1" x14ac:dyDescent="0.3">
      <c r="A42" s="323" t="s">
        <v>1237</v>
      </c>
      <c r="B42" s="324" t="s">
        <v>1238</v>
      </c>
      <c r="C42" s="324" t="s">
        <v>1311</v>
      </c>
      <c r="D42" s="324" t="s">
        <v>1312</v>
      </c>
      <c r="E42" s="327">
        <v>1312</v>
      </c>
      <c r="F42" s="327">
        <v>307008</v>
      </c>
      <c r="G42" s="324">
        <v>1</v>
      </c>
      <c r="H42" s="324">
        <v>234</v>
      </c>
      <c r="I42" s="327">
        <v>1969</v>
      </c>
      <c r="J42" s="327">
        <v>460746</v>
      </c>
      <c r="K42" s="324">
        <v>1.5007621951219512</v>
      </c>
      <c r="L42" s="324">
        <v>234</v>
      </c>
      <c r="M42" s="327">
        <v>1062</v>
      </c>
      <c r="N42" s="327">
        <v>248508</v>
      </c>
      <c r="O42" s="348">
        <v>0.80945121951219512</v>
      </c>
      <c r="P42" s="328">
        <v>234</v>
      </c>
    </row>
    <row r="43" spans="1:16" ht="14.4" customHeight="1" x14ac:dyDescent="0.3">
      <c r="A43" s="323" t="s">
        <v>1237</v>
      </c>
      <c r="B43" s="324" t="s">
        <v>1238</v>
      </c>
      <c r="C43" s="324" t="s">
        <v>1313</v>
      </c>
      <c r="D43" s="324" t="s">
        <v>1314</v>
      </c>
      <c r="E43" s="327">
        <v>1</v>
      </c>
      <c r="F43" s="327">
        <v>327</v>
      </c>
      <c r="G43" s="324">
        <v>1</v>
      </c>
      <c r="H43" s="324">
        <v>327</v>
      </c>
      <c r="I43" s="327">
        <v>1</v>
      </c>
      <c r="J43" s="327">
        <v>327</v>
      </c>
      <c r="K43" s="324">
        <v>1</v>
      </c>
      <c r="L43" s="324">
        <v>327</v>
      </c>
      <c r="M43" s="327">
        <v>2</v>
      </c>
      <c r="N43" s="327">
        <v>654</v>
      </c>
      <c r="O43" s="348">
        <v>2</v>
      </c>
      <c r="P43" s="328">
        <v>327</v>
      </c>
    </row>
    <row r="44" spans="1:16" ht="14.4" customHeight="1" x14ac:dyDescent="0.3">
      <c r="A44" s="323" t="s">
        <v>1237</v>
      </c>
      <c r="B44" s="324" t="s">
        <v>1238</v>
      </c>
      <c r="C44" s="324" t="s">
        <v>1315</v>
      </c>
      <c r="D44" s="324" t="s">
        <v>1316</v>
      </c>
      <c r="E44" s="327">
        <v>592</v>
      </c>
      <c r="F44" s="327">
        <v>18352</v>
      </c>
      <c r="G44" s="324">
        <v>1</v>
      </c>
      <c r="H44" s="324">
        <v>31</v>
      </c>
      <c r="I44" s="327">
        <v>573</v>
      </c>
      <c r="J44" s="327">
        <v>17763</v>
      </c>
      <c r="K44" s="324">
        <v>0.96790540540540537</v>
      </c>
      <c r="L44" s="324">
        <v>31</v>
      </c>
      <c r="M44" s="327">
        <v>602</v>
      </c>
      <c r="N44" s="327">
        <v>18662</v>
      </c>
      <c r="O44" s="348">
        <v>1.0168918918918919</v>
      </c>
      <c r="P44" s="328">
        <v>31</v>
      </c>
    </row>
    <row r="45" spans="1:16" ht="14.4" customHeight="1" x14ac:dyDescent="0.3">
      <c r="A45" s="323" t="s">
        <v>1237</v>
      </c>
      <c r="B45" s="324" t="s">
        <v>1238</v>
      </c>
      <c r="C45" s="324" t="s">
        <v>1317</v>
      </c>
      <c r="D45" s="324" t="s">
        <v>1318</v>
      </c>
      <c r="E45" s="327">
        <v>54</v>
      </c>
      <c r="F45" s="327">
        <v>51894</v>
      </c>
      <c r="G45" s="324">
        <v>1</v>
      </c>
      <c r="H45" s="324">
        <v>961</v>
      </c>
      <c r="I45" s="327">
        <v>37</v>
      </c>
      <c r="J45" s="327">
        <v>35557</v>
      </c>
      <c r="K45" s="324">
        <v>0.68518518518518523</v>
      </c>
      <c r="L45" s="324">
        <v>961</v>
      </c>
      <c r="M45" s="327">
        <v>17</v>
      </c>
      <c r="N45" s="327">
        <v>16337</v>
      </c>
      <c r="O45" s="348">
        <v>0.31481481481481483</v>
      </c>
      <c r="P45" s="328">
        <v>961</v>
      </c>
    </row>
    <row r="46" spans="1:16" ht="14.4" customHeight="1" x14ac:dyDescent="0.3">
      <c r="A46" s="323" t="s">
        <v>1237</v>
      </c>
      <c r="B46" s="324" t="s">
        <v>1238</v>
      </c>
      <c r="C46" s="324" t="s">
        <v>1319</v>
      </c>
      <c r="D46" s="324" t="s">
        <v>1320</v>
      </c>
      <c r="E46" s="327">
        <v>13</v>
      </c>
      <c r="F46" s="327">
        <v>715</v>
      </c>
      <c r="G46" s="324">
        <v>1</v>
      </c>
      <c r="H46" s="324">
        <v>55</v>
      </c>
      <c r="I46" s="327">
        <v>5</v>
      </c>
      <c r="J46" s="327">
        <v>280</v>
      </c>
      <c r="K46" s="324">
        <v>0.39160839160839161</v>
      </c>
      <c r="L46" s="324">
        <v>56</v>
      </c>
      <c r="M46" s="327"/>
      <c r="N46" s="327"/>
      <c r="O46" s="348"/>
      <c r="P46" s="328"/>
    </row>
    <row r="47" spans="1:16" ht="14.4" customHeight="1" x14ac:dyDescent="0.3">
      <c r="A47" s="323" t="s">
        <v>1237</v>
      </c>
      <c r="B47" s="324" t="s">
        <v>1238</v>
      </c>
      <c r="C47" s="324" t="s">
        <v>1321</v>
      </c>
      <c r="D47" s="324" t="s">
        <v>1322</v>
      </c>
      <c r="E47" s="327">
        <v>27</v>
      </c>
      <c r="F47" s="327">
        <v>2133</v>
      </c>
      <c r="G47" s="324">
        <v>1</v>
      </c>
      <c r="H47" s="324">
        <v>79</v>
      </c>
      <c r="I47" s="327">
        <v>23</v>
      </c>
      <c r="J47" s="327">
        <v>1817</v>
      </c>
      <c r="K47" s="324">
        <v>0.85185185185185186</v>
      </c>
      <c r="L47" s="324">
        <v>79</v>
      </c>
      <c r="M47" s="327">
        <v>4</v>
      </c>
      <c r="N47" s="327">
        <v>320</v>
      </c>
      <c r="O47" s="348">
        <v>0.15002344116268168</v>
      </c>
      <c r="P47" s="328">
        <v>80</v>
      </c>
    </row>
    <row r="48" spans="1:16" ht="14.4" customHeight="1" x14ac:dyDescent="0.3">
      <c r="A48" s="323" t="s">
        <v>1237</v>
      </c>
      <c r="B48" s="324" t="s">
        <v>1238</v>
      </c>
      <c r="C48" s="324" t="s">
        <v>1323</v>
      </c>
      <c r="D48" s="324" t="s">
        <v>1324</v>
      </c>
      <c r="E48" s="327">
        <v>404</v>
      </c>
      <c r="F48" s="327">
        <v>28684</v>
      </c>
      <c r="G48" s="324">
        <v>1</v>
      </c>
      <c r="H48" s="324">
        <v>71</v>
      </c>
      <c r="I48" s="327">
        <v>484</v>
      </c>
      <c r="J48" s="327">
        <v>34364</v>
      </c>
      <c r="K48" s="324">
        <v>1.198019801980198</v>
      </c>
      <c r="L48" s="324">
        <v>71</v>
      </c>
      <c r="M48" s="327">
        <v>506</v>
      </c>
      <c r="N48" s="327">
        <v>36432</v>
      </c>
      <c r="O48" s="348">
        <v>1.2701157439687631</v>
      </c>
      <c r="P48" s="328">
        <v>72</v>
      </c>
    </row>
    <row r="49" spans="1:16" ht="14.4" customHeight="1" x14ac:dyDescent="0.3">
      <c r="A49" s="323" t="s">
        <v>1237</v>
      </c>
      <c r="B49" s="324" t="s">
        <v>1238</v>
      </c>
      <c r="C49" s="324" t="s">
        <v>1325</v>
      </c>
      <c r="D49" s="324" t="s">
        <v>1326</v>
      </c>
      <c r="E49" s="327">
        <v>10</v>
      </c>
      <c r="F49" s="327">
        <v>270</v>
      </c>
      <c r="G49" s="324">
        <v>1</v>
      </c>
      <c r="H49" s="324">
        <v>27</v>
      </c>
      <c r="I49" s="327">
        <v>27</v>
      </c>
      <c r="J49" s="327">
        <v>729</v>
      </c>
      <c r="K49" s="324">
        <v>2.7</v>
      </c>
      <c r="L49" s="324">
        <v>27</v>
      </c>
      <c r="M49" s="327">
        <v>10</v>
      </c>
      <c r="N49" s="327">
        <v>270</v>
      </c>
      <c r="O49" s="348">
        <v>1</v>
      </c>
      <c r="P49" s="328">
        <v>27</v>
      </c>
    </row>
    <row r="50" spans="1:16" ht="14.4" customHeight="1" x14ac:dyDescent="0.3">
      <c r="A50" s="323" t="s">
        <v>1237</v>
      </c>
      <c r="B50" s="324" t="s">
        <v>1238</v>
      </c>
      <c r="C50" s="324" t="s">
        <v>1327</v>
      </c>
      <c r="D50" s="324" t="s">
        <v>1328</v>
      </c>
      <c r="E50" s="327">
        <v>244</v>
      </c>
      <c r="F50" s="327">
        <v>49532</v>
      </c>
      <c r="G50" s="324">
        <v>1</v>
      </c>
      <c r="H50" s="324">
        <v>203</v>
      </c>
      <c r="I50" s="327">
        <v>661</v>
      </c>
      <c r="J50" s="327">
        <v>134844</v>
      </c>
      <c r="K50" s="324">
        <v>2.722361301784705</v>
      </c>
      <c r="L50" s="324">
        <v>204</v>
      </c>
      <c r="M50" s="327">
        <v>632</v>
      </c>
      <c r="N50" s="327">
        <v>129560</v>
      </c>
      <c r="O50" s="348">
        <v>2.6156827909230396</v>
      </c>
      <c r="P50" s="328">
        <v>205</v>
      </c>
    </row>
    <row r="51" spans="1:16" ht="14.4" customHeight="1" x14ac:dyDescent="0.3">
      <c r="A51" s="323" t="s">
        <v>1237</v>
      </c>
      <c r="B51" s="324" t="s">
        <v>1238</v>
      </c>
      <c r="C51" s="324" t="s">
        <v>1329</v>
      </c>
      <c r="D51" s="324" t="s">
        <v>1330</v>
      </c>
      <c r="E51" s="327">
        <v>239</v>
      </c>
      <c r="F51" s="327">
        <v>89864</v>
      </c>
      <c r="G51" s="324">
        <v>1</v>
      </c>
      <c r="H51" s="324">
        <v>376</v>
      </c>
      <c r="I51" s="327">
        <v>643</v>
      </c>
      <c r="J51" s="327">
        <v>241768</v>
      </c>
      <c r="K51" s="324">
        <v>2.6903765690376571</v>
      </c>
      <c r="L51" s="324">
        <v>376</v>
      </c>
      <c r="M51" s="327">
        <v>645</v>
      </c>
      <c r="N51" s="327">
        <v>243165</v>
      </c>
      <c r="O51" s="348">
        <v>2.7059222825603135</v>
      </c>
      <c r="P51" s="328">
        <v>377</v>
      </c>
    </row>
    <row r="52" spans="1:16" ht="14.4" customHeight="1" x14ac:dyDescent="0.3">
      <c r="A52" s="323" t="s">
        <v>1237</v>
      </c>
      <c r="B52" s="324" t="s">
        <v>1238</v>
      </c>
      <c r="C52" s="324" t="s">
        <v>1331</v>
      </c>
      <c r="D52" s="324" t="s">
        <v>1332</v>
      </c>
      <c r="E52" s="327">
        <v>1</v>
      </c>
      <c r="F52" s="327">
        <v>1504</v>
      </c>
      <c r="G52" s="324">
        <v>1</v>
      </c>
      <c r="H52" s="324">
        <v>1504</v>
      </c>
      <c r="I52" s="327"/>
      <c r="J52" s="327"/>
      <c r="K52" s="324"/>
      <c r="L52" s="324"/>
      <c r="M52" s="327"/>
      <c r="N52" s="327"/>
      <c r="O52" s="348"/>
      <c r="P52" s="328"/>
    </row>
    <row r="53" spans="1:16" ht="14.4" customHeight="1" x14ac:dyDescent="0.3">
      <c r="A53" s="323" t="s">
        <v>1237</v>
      </c>
      <c r="B53" s="324" t="s">
        <v>1238</v>
      </c>
      <c r="C53" s="324" t="s">
        <v>1333</v>
      </c>
      <c r="D53" s="324" t="s">
        <v>1334</v>
      </c>
      <c r="E53" s="327">
        <v>645</v>
      </c>
      <c r="F53" s="327">
        <v>147705</v>
      </c>
      <c r="G53" s="324">
        <v>1</v>
      </c>
      <c r="H53" s="324">
        <v>229</v>
      </c>
      <c r="I53" s="327">
        <v>539</v>
      </c>
      <c r="J53" s="327">
        <v>123970</v>
      </c>
      <c r="K53" s="324">
        <v>0.839308080295183</v>
      </c>
      <c r="L53" s="324">
        <v>230</v>
      </c>
      <c r="M53" s="327">
        <v>511</v>
      </c>
      <c r="N53" s="327">
        <v>118041</v>
      </c>
      <c r="O53" s="348">
        <v>0.79916725906367425</v>
      </c>
      <c r="P53" s="328">
        <v>231</v>
      </c>
    </row>
    <row r="54" spans="1:16" ht="14.4" customHeight="1" x14ac:dyDescent="0.3">
      <c r="A54" s="323" t="s">
        <v>1237</v>
      </c>
      <c r="B54" s="324" t="s">
        <v>1238</v>
      </c>
      <c r="C54" s="324" t="s">
        <v>1335</v>
      </c>
      <c r="D54" s="324" t="s">
        <v>1336</v>
      </c>
      <c r="E54" s="327">
        <v>645</v>
      </c>
      <c r="F54" s="327">
        <v>156735</v>
      </c>
      <c r="G54" s="324">
        <v>1</v>
      </c>
      <c r="H54" s="324">
        <v>243</v>
      </c>
      <c r="I54" s="327">
        <v>539</v>
      </c>
      <c r="J54" s="327">
        <v>131516</v>
      </c>
      <c r="K54" s="324">
        <v>0.83909784030369727</v>
      </c>
      <c r="L54" s="324">
        <v>244</v>
      </c>
      <c r="M54" s="327">
        <v>511</v>
      </c>
      <c r="N54" s="327">
        <v>125195</v>
      </c>
      <c r="O54" s="348">
        <v>0.79876862219670142</v>
      </c>
      <c r="P54" s="328">
        <v>245</v>
      </c>
    </row>
    <row r="55" spans="1:16" ht="14.4" customHeight="1" x14ac:dyDescent="0.3">
      <c r="A55" s="323" t="s">
        <v>1237</v>
      </c>
      <c r="B55" s="324" t="s">
        <v>1238</v>
      </c>
      <c r="C55" s="324" t="s">
        <v>1337</v>
      </c>
      <c r="D55" s="324" t="s">
        <v>1338</v>
      </c>
      <c r="E55" s="327">
        <v>241</v>
      </c>
      <c r="F55" s="327">
        <v>30848</v>
      </c>
      <c r="G55" s="324">
        <v>1</v>
      </c>
      <c r="H55" s="324">
        <v>128</v>
      </c>
      <c r="I55" s="327">
        <v>286</v>
      </c>
      <c r="J55" s="327">
        <v>36608</v>
      </c>
      <c r="K55" s="324">
        <v>1.1867219917012448</v>
      </c>
      <c r="L55" s="324">
        <v>128</v>
      </c>
      <c r="M55" s="327">
        <v>302</v>
      </c>
      <c r="N55" s="327">
        <v>38958</v>
      </c>
      <c r="O55" s="348">
        <v>1.2629019709543567</v>
      </c>
      <c r="P55" s="328">
        <v>129</v>
      </c>
    </row>
    <row r="56" spans="1:16" ht="14.4" customHeight="1" x14ac:dyDescent="0.3">
      <c r="A56" s="323" t="s">
        <v>1237</v>
      </c>
      <c r="B56" s="324" t="s">
        <v>1238</v>
      </c>
      <c r="C56" s="324" t="s">
        <v>1339</v>
      </c>
      <c r="D56" s="324" t="s">
        <v>1340</v>
      </c>
      <c r="E56" s="327">
        <v>7</v>
      </c>
      <c r="F56" s="327">
        <v>273</v>
      </c>
      <c r="G56" s="324">
        <v>1</v>
      </c>
      <c r="H56" s="324">
        <v>39</v>
      </c>
      <c r="I56" s="327">
        <v>10</v>
      </c>
      <c r="J56" s="327">
        <v>390</v>
      </c>
      <c r="K56" s="324">
        <v>1.4285714285714286</v>
      </c>
      <c r="L56" s="324">
        <v>39</v>
      </c>
      <c r="M56" s="327">
        <v>9</v>
      </c>
      <c r="N56" s="327">
        <v>360</v>
      </c>
      <c r="O56" s="348">
        <v>1.3186813186813187</v>
      </c>
      <c r="P56" s="328">
        <v>40</v>
      </c>
    </row>
    <row r="57" spans="1:16" ht="14.4" customHeight="1" x14ac:dyDescent="0.3">
      <c r="A57" s="323" t="s">
        <v>1237</v>
      </c>
      <c r="B57" s="324" t="s">
        <v>1238</v>
      </c>
      <c r="C57" s="324" t="s">
        <v>1341</v>
      </c>
      <c r="D57" s="324" t="s">
        <v>1342</v>
      </c>
      <c r="E57" s="327">
        <v>565</v>
      </c>
      <c r="F57" s="327">
        <v>1129435</v>
      </c>
      <c r="G57" s="324">
        <v>1</v>
      </c>
      <c r="H57" s="324">
        <v>1999</v>
      </c>
      <c r="I57" s="327">
        <v>568</v>
      </c>
      <c r="J57" s="327">
        <v>1143384</v>
      </c>
      <c r="K57" s="324">
        <v>1.0123504229991103</v>
      </c>
      <c r="L57" s="324">
        <v>2013</v>
      </c>
      <c r="M57" s="327">
        <v>506</v>
      </c>
      <c r="N57" s="327">
        <v>1026674</v>
      </c>
      <c r="O57" s="348">
        <v>0.90901556973176856</v>
      </c>
      <c r="P57" s="328">
        <v>2029</v>
      </c>
    </row>
    <row r="58" spans="1:16" ht="14.4" customHeight="1" x14ac:dyDescent="0.3">
      <c r="A58" s="323" t="s">
        <v>1237</v>
      </c>
      <c r="B58" s="324" t="s">
        <v>1238</v>
      </c>
      <c r="C58" s="324" t="s">
        <v>1343</v>
      </c>
      <c r="D58" s="324" t="s">
        <v>1344</v>
      </c>
      <c r="E58" s="327">
        <v>135</v>
      </c>
      <c r="F58" s="327">
        <v>226800</v>
      </c>
      <c r="G58" s="324">
        <v>1</v>
      </c>
      <c r="H58" s="324">
        <v>1680</v>
      </c>
      <c r="I58" s="327">
        <v>194</v>
      </c>
      <c r="J58" s="327">
        <v>328054</v>
      </c>
      <c r="K58" s="324">
        <v>1.4464462081128748</v>
      </c>
      <c r="L58" s="324">
        <v>1691</v>
      </c>
      <c r="M58" s="327">
        <v>160</v>
      </c>
      <c r="N58" s="327">
        <v>272800</v>
      </c>
      <c r="O58" s="348">
        <v>1.2028218694885362</v>
      </c>
      <c r="P58" s="328">
        <v>1705</v>
      </c>
    </row>
    <row r="59" spans="1:16" ht="14.4" customHeight="1" x14ac:dyDescent="0.3">
      <c r="A59" s="323" t="s">
        <v>1237</v>
      </c>
      <c r="B59" s="324" t="s">
        <v>1238</v>
      </c>
      <c r="C59" s="324" t="s">
        <v>1345</v>
      </c>
      <c r="D59" s="324" t="s">
        <v>1346</v>
      </c>
      <c r="E59" s="327">
        <v>134</v>
      </c>
      <c r="F59" s="327">
        <v>161738</v>
      </c>
      <c r="G59" s="324">
        <v>1</v>
      </c>
      <c r="H59" s="324">
        <v>1207</v>
      </c>
      <c r="I59" s="327">
        <v>105</v>
      </c>
      <c r="J59" s="327">
        <v>127470</v>
      </c>
      <c r="K59" s="324">
        <v>0.7881264761527903</v>
      </c>
      <c r="L59" s="324">
        <v>1214</v>
      </c>
      <c r="M59" s="327">
        <v>96</v>
      </c>
      <c r="N59" s="327">
        <v>117408</v>
      </c>
      <c r="O59" s="348">
        <v>0.72591475101707703</v>
      </c>
      <c r="P59" s="328">
        <v>1223</v>
      </c>
    </row>
    <row r="60" spans="1:16" ht="14.4" customHeight="1" x14ac:dyDescent="0.3">
      <c r="A60" s="323" t="s">
        <v>1237</v>
      </c>
      <c r="B60" s="324" t="s">
        <v>1238</v>
      </c>
      <c r="C60" s="324" t="s">
        <v>1347</v>
      </c>
      <c r="D60" s="324" t="s">
        <v>1348</v>
      </c>
      <c r="E60" s="327">
        <v>246</v>
      </c>
      <c r="F60" s="327">
        <v>187206</v>
      </c>
      <c r="G60" s="324">
        <v>1</v>
      </c>
      <c r="H60" s="324">
        <v>761</v>
      </c>
      <c r="I60" s="327">
        <v>314</v>
      </c>
      <c r="J60" s="327">
        <v>238954</v>
      </c>
      <c r="K60" s="324">
        <v>1.2764227642276422</v>
      </c>
      <c r="L60" s="324">
        <v>761</v>
      </c>
      <c r="M60" s="327">
        <v>335</v>
      </c>
      <c r="N60" s="327">
        <v>254935</v>
      </c>
      <c r="O60" s="348">
        <v>1.3617886178861789</v>
      </c>
      <c r="P60" s="328">
        <v>761</v>
      </c>
    </row>
    <row r="61" spans="1:16" ht="14.4" customHeight="1" x14ac:dyDescent="0.3">
      <c r="A61" s="323" t="s">
        <v>1237</v>
      </c>
      <c r="B61" s="324" t="s">
        <v>1238</v>
      </c>
      <c r="C61" s="324" t="s">
        <v>1349</v>
      </c>
      <c r="D61" s="324" t="s">
        <v>1350</v>
      </c>
      <c r="E61" s="327">
        <v>15141</v>
      </c>
      <c r="F61" s="327">
        <v>242256</v>
      </c>
      <c r="G61" s="324">
        <v>1</v>
      </c>
      <c r="H61" s="324">
        <v>16</v>
      </c>
      <c r="I61" s="327">
        <v>15860</v>
      </c>
      <c r="J61" s="327">
        <v>253760</v>
      </c>
      <c r="K61" s="324">
        <v>1.0474869559474276</v>
      </c>
      <c r="L61" s="324">
        <v>16</v>
      </c>
      <c r="M61" s="327">
        <v>13335</v>
      </c>
      <c r="N61" s="327">
        <v>213360</v>
      </c>
      <c r="O61" s="348">
        <v>0.88072122052704582</v>
      </c>
      <c r="P61" s="328">
        <v>16</v>
      </c>
    </row>
    <row r="62" spans="1:16" ht="14.4" customHeight="1" x14ac:dyDescent="0.3">
      <c r="A62" s="323" t="s">
        <v>1237</v>
      </c>
      <c r="B62" s="324" t="s">
        <v>1238</v>
      </c>
      <c r="C62" s="324" t="s">
        <v>1351</v>
      </c>
      <c r="D62" s="324" t="s">
        <v>1352</v>
      </c>
      <c r="E62" s="327">
        <v>312</v>
      </c>
      <c r="F62" s="327">
        <v>40560</v>
      </c>
      <c r="G62" s="324">
        <v>1</v>
      </c>
      <c r="H62" s="324">
        <v>130</v>
      </c>
      <c r="I62" s="327">
        <v>287</v>
      </c>
      <c r="J62" s="327">
        <v>37597</v>
      </c>
      <c r="K62" s="324">
        <v>0.92694773175542411</v>
      </c>
      <c r="L62" s="324">
        <v>131</v>
      </c>
      <c r="M62" s="327">
        <v>349</v>
      </c>
      <c r="N62" s="327">
        <v>46417</v>
      </c>
      <c r="O62" s="348">
        <v>1.1444033530571993</v>
      </c>
      <c r="P62" s="328">
        <v>133</v>
      </c>
    </row>
    <row r="63" spans="1:16" ht="14.4" customHeight="1" x14ac:dyDescent="0.3">
      <c r="A63" s="323" t="s">
        <v>1237</v>
      </c>
      <c r="B63" s="324" t="s">
        <v>1238</v>
      </c>
      <c r="C63" s="324" t="s">
        <v>1353</v>
      </c>
      <c r="D63" s="324" t="s">
        <v>1354</v>
      </c>
      <c r="E63" s="327">
        <v>112</v>
      </c>
      <c r="F63" s="327">
        <v>56448</v>
      </c>
      <c r="G63" s="324">
        <v>1</v>
      </c>
      <c r="H63" s="324">
        <v>504</v>
      </c>
      <c r="I63" s="327">
        <v>58</v>
      </c>
      <c r="J63" s="327">
        <v>29290</v>
      </c>
      <c r="K63" s="324">
        <v>0.51888463718820865</v>
      </c>
      <c r="L63" s="324">
        <v>505</v>
      </c>
      <c r="M63" s="327">
        <v>108</v>
      </c>
      <c r="N63" s="327">
        <v>54648</v>
      </c>
      <c r="O63" s="348">
        <v>0.96811224489795922</v>
      </c>
      <c r="P63" s="328">
        <v>506</v>
      </c>
    </row>
    <row r="64" spans="1:16" ht="14.4" customHeight="1" x14ac:dyDescent="0.3">
      <c r="A64" s="323" t="s">
        <v>1237</v>
      </c>
      <c r="B64" s="324" t="s">
        <v>1238</v>
      </c>
      <c r="C64" s="324" t="s">
        <v>1355</v>
      </c>
      <c r="D64" s="324" t="s">
        <v>1356</v>
      </c>
      <c r="E64" s="327">
        <v>250</v>
      </c>
      <c r="F64" s="327">
        <v>25250</v>
      </c>
      <c r="G64" s="324">
        <v>1</v>
      </c>
      <c r="H64" s="324">
        <v>101</v>
      </c>
      <c r="I64" s="327">
        <v>208</v>
      </c>
      <c r="J64" s="327">
        <v>21008</v>
      </c>
      <c r="K64" s="324">
        <v>0.83199999999999996</v>
      </c>
      <c r="L64" s="324">
        <v>101</v>
      </c>
      <c r="M64" s="327">
        <v>293</v>
      </c>
      <c r="N64" s="327">
        <v>29886</v>
      </c>
      <c r="O64" s="348">
        <v>1.1836039603960395</v>
      </c>
      <c r="P64" s="328">
        <v>102</v>
      </c>
    </row>
    <row r="65" spans="1:16" ht="14.4" customHeight="1" thickBot="1" x14ac:dyDescent="0.35">
      <c r="A65" s="329" t="s">
        <v>1237</v>
      </c>
      <c r="B65" s="330" t="s">
        <v>1238</v>
      </c>
      <c r="C65" s="330" t="s">
        <v>1357</v>
      </c>
      <c r="D65" s="330" t="s">
        <v>1358</v>
      </c>
      <c r="E65" s="333">
        <v>51</v>
      </c>
      <c r="F65" s="333">
        <v>10812</v>
      </c>
      <c r="G65" s="330">
        <v>1</v>
      </c>
      <c r="H65" s="330">
        <v>212</v>
      </c>
      <c r="I65" s="333">
        <v>43</v>
      </c>
      <c r="J65" s="333">
        <v>9202</v>
      </c>
      <c r="K65" s="330">
        <v>0.85109137994820572</v>
      </c>
      <c r="L65" s="330">
        <v>214</v>
      </c>
      <c r="M65" s="333">
        <v>59</v>
      </c>
      <c r="N65" s="333">
        <v>12685</v>
      </c>
      <c r="O65" s="341">
        <v>1.1732334443211248</v>
      </c>
      <c r="P65" s="334">
        <v>215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139</v>
      </c>
      <c r="B3" s="205">
        <f>SUBTOTAL(9,B6:B1048576)</f>
        <v>15910286</v>
      </c>
      <c r="C3" s="206">
        <f t="shared" ref="C3:R3" si="0">SUBTOTAL(9,C6:C1048576)</f>
        <v>29</v>
      </c>
      <c r="D3" s="206">
        <f t="shared" si="0"/>
        <v>15560822</v>
      </c>
      <c r="E3" s="206">
        <f t="shared" si="0"/>
        <v>28.851789689663587</v>
      </c>
      <c r="F3" s="206">
        <f t="shared" si="0"/>
        <v>14720581</v>
      </c>
      <c r="G3" s="207">
        <f>IF(B3&lt;&gt;0,F3/B3,"")</f>
        <v>0.92522416001824226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117</v>
      </c>
      <c r="B4" s="262" t="s">
        <v>109</v>
      </c>
      <c r="C4" s="263"/>
      <c r="D4" s="263"/>
      <c r="E4" s="263"/>
      <c r="F4" s="263"/>
      <c r="G4" s="264"/>
      <c r="H4" s="262" t="s">
        <v>110</v>
      </c>
      <c r="I4" s="263"/>
      <c r="J4" s="263"/>
      <c r="K4" s="263"/>
      <c r="L4" s="263"/>
      <c r="M4" s="264"/>
      <c r="N4" s="262" t="s">
        <v>111</v>
      </c>
      <c r="O4" s="263"/>
      <c r="P4" s="263"/>
      <c r="Q4" s="263"/>
      <c r="R4" s="263"/>
      <c r="S4" s="264"/>
    </row>
    <row r="5" spans="1:19" ht="14.4" customHeight="1" thickBot="1" x14ac:dyDescent="0.35">
      <c r="A5" s="358"/>
      <c r="B5" s="359">
        <v>2011</v>
      </c>
      <c r="C5" s="360"/>
      <c r="D5" s="360">
        <v>2012</v>
      </c>
      <c r="E5" s="360"/>
      <c r="F5" s="360">
        <v>2013</v>
      </c>
      <c r="G5" s="361" t="s">
        <v>5</v>
      </c>
      <c r="H5" s="359">
        <v>2011</v>
      </c>
      <c r="I5" s="360"/>
      <c r="J5" s="360">
        <v>2012</v>
      </c>
      <c r="K5" s="360"/>
      <c r="L5" s="360">
        <v>2013</v>
      </c>
      <c r="M5" s="361" t="s">
        <v>5</v>
      </c>
      <c r="N5" s="359">
        <v>2011</v>
      </c>
      <c r="O5" s="360"/>
      <c r="P5" s="360">
        <v>2012</v>
      </c>
      <c r="Q5" s="360"/>
      <c r="R5" s="360">
        <v>2013</v>
      </c>
      <c r="S5" s="361" t="s">
        <v>5</v>
      </c>
    </row>
    <row r="6" spans="1:19" ht="14.4" customHeight="1" x14ac:dyDescent="0.3">
      <c r="A6" s="352" t="s">
        <v>1359</v>
      </c>
      <c r="B6" s="375">
        <v>572054</v>
      </c>
      <c r="C6" s="318">
        <v>1</v>
      </c>
      <c r="D6" s="375">
        <v>620437</v>
      </c>
      <c r="E6" s="318">
        <v>1.0845776797295361</v>
      </c>
      <c r="F6" s="375">
        <v>695986</v>
      </c>
      <c r="G6" s="340">
        <v>1.2166438832697613</v>
      </c>
      <c r="H6" s="375"/>
      <c r="I6" s="318"/>
      <c r="J6" s="375"/>
      <c r="K6" s="318"/>
      <c r="L6" s="375"/>
      <c r="M6" s="340"/>
      <c r="N6" s="375"/>
      <c r="O6" s="318"/>
      <c r="P6" s="375"/>
      <c r="Q6" s="318"/>
      <c r="R6" s="375"/>
      <c r="S6" s="376"/>
    </row>
    <row r="7" spans="1:19" ht="14.4" customHeight="1" x14ac:dyDescent="0.3">
      <c r="A7" s="353" t="s">
        <v>1360</v>
      </c>
      <c r="B7" s="377">
        <v>1101362</v>
      </c>
      <c r="C7" s="324">
        <v>1</v>
      </c>
      <c r="D7" s="377">
        <v>1014538</v>
      </c>
      <c r="E7" s="324">
        <v>0.92116670086674501</v>
      </c>
      <c r="F7" s="377">
        <v>1038315</v>
      </c>
      <c r="G7" s="348">
        <v>0.94275542464693718</v>
      </c>
      <c r="H7" s="377"/>
      <c r="I7" s="324"/>
      <c r="J7" s="377"/>
      <c r="K7" s="324"/>
      <c r="L7" s="377"/>
      <c r="M7" s="348"/>
      <c r="N7" s="377"/>
      <c r="O7" s="324"/>
      <c r="P7" s="377"/>
      <c r="Q7" s="324"/>
      <c r="R7" s="377"/>
      <c r="S7" s="378"/>
    </row>
    <row r="8" spans="1:19" ht="14.4" customHeight="1" x14ac:dyDescent="0.3">
      <c r="A8" s="353" t="s">
        <v>1361</v>
      </c>
      <c r="B8" s="377">
        <v>2036977</v>
      </c>
      <c r="C8" s="324">
        <v>1</v>
      </c>
      <c r="D8" s="377">
        <v>1862363</v>
      </c>
      <c r="E8" s="324">
        <v>0.91427787353514545</v>
      </c>
      <c r="F8" s="377">
        <v>1400182</v>
      </c>
      <c r="G8" s="348">
        <v>0.68738233175926877</v>
      </c>
      <c r="H8" s="377"/>
      <c r="I8" s="324"/>
      <c r="J8" s="377"/>
      <c r="K8" s="324"/>
      <c r="L8" s="377"/>
      <c r="M8" s="348"/>
      <c r="N8" s="377"/>
      <c r="O8" s="324"/>
      <c r="P8" s="377"/>
      <c r="Q8" s="324"/>
      <c r="R8" s="377"/>
      <c r="S8" s="378"/>
    </row>
    <row r="9" spans="1:19" ht="14.4" customHeight="1" x14ac:dyDescent="0.3">
      <c r="A9" s="353" t="s">
        <v>1362</v>
      </c>
      <c r="B9" s="377">
        <v>622738</v>
      </c>
      <c r="C9" s="324">
        <v>1</v>
      </c>
      <c r="D9" s="377">
        <v>649668</v>
      </c>
      <c r="E9" s="324">
        <v>1.0432445105325192</v>
      </c>
      <c r="F9" s="377">
        <v>522948</v>
      </c>
      <c r="G9" s="348">
        <v>0.83975604507834756</v>
      </c>
      <c r="H9" s="377"/>
      <c r="I9" s="324"/>
      <c r="J9" s="377"/>
      <c r="K9" s="324"/>
      <c r="L9" s="377"/>
      <c r="M9" s="348"/>
      <c r="N9" s="377"/>
      <c r="O9" s="324"/>
      <c r="P9" s="377"/>
      <c r="Q9" s="324"/>
      <c r="R9" s="377"/>
      <c r="S9" s="378"/>
    </row>
    <row r="10" spans="1:19" ht="14.4" customHeight="1" x14ac:dyDescent="0.3">
      <c r="A10" s="353" t="s">
        <v>1363</v>
      </c>
      <c r="B10" s="377">
        <v>182538</v>
      </c>
      <c r="C10" s="324">
        <v>1</v>
      </c>
      <c r="D10" s="377">
        <v>152116</v>
      </c>
      <c r="E10" s="324">
        <v>0.83333881164469858</v>
      </c>
      <c r="F10" s="377">
        <v>159743</v>
      </c>
      <c r="G10" s="348">
        <v>0.87512189242787808</v>
      </c>
      <c r="H10" s="377"/>
      <c r="I10" s="324"/>
      <c r="J10" s="377"/>
      <c r="K10" s="324"/>
      <c r="L10" s="377"/>
      <c r="M10" s="348"/>
      <c r="N10" s="377"/>
      <c r="O10" s="324"/>
      <c r="P10" s="377"/>
      <c r="Q10" s="324"/>
      <c r="R10" s="377"/>
      <c r="S10" s="378"/>
    </row>
    <row r="11" spans="1:19" ht="14.4" customHeight="1" x14ac:dyDescent="0.3">
      <c r="A11" s="353" t="s">
        <v>1364</v>
      </c>
      <c r="B11" s="377">
        <v>283419</v>
      </c>
      <c r="C11" s="324">
        <v>1</v>
      </c>
      <c r="D11" s="377">
        <v>298335</v>
      </c>
      <c r="E11" s="324">
        <v>1.0526287934118743</v>
      </c>
      <c r="F11" s="377">
        <v>317987</v>
      </c>
      <c r="G11" s="348">
        <v>1.1219678285506618</v>
      </c>
      <c r="H11" s="377"/>
      <c r="I11" s="324"/>
      <c r="J11" s="377"/>
      <c r="K11" s="324"/>
      <c r="L11" s="377"/>
      <c r="M11" s="348"/>
      <c r="N11" s="377"/>
      <c r="O11" s="324"/>
      <c r="P11" s="377"/>
      <c r="Q11" s="324"/>
      <c r="R11" s="377"/>
      <c r="S11" s="378"/>
    </row>
    <row r="12" spans="1:19" ht="14.4" customHeight="1" x14ac:dyDescent="0.3">
      <c r="A12" s="353" t="s">
        <v>1365</v>
      </c>
      <c r="B12" s="377">
        <v>616618</v>
      </c>
      <c r="C12" s="324">
        <v>1</v>
      </c>
      <c r="D12" s="377">
        <v>700446</v>
      </c>
      <c r="E12" s="324">
        <v>1.1359480261685517</v>
      </c>
      <c r="F12" s="377">
        <v>894652</v>
      </c>
      <c r="G12" s="348">
        <v>1.4509015306072803</v>
      </c>
      <c r="H12" s="377"/>
      <c r="I12" s="324"/>
      <c r="J12" s="377"/>
      <c r="K12" s="324"/>
      <c r="L12" s="377"/>
      <c r="M12" s="348"/>
      <c r="N12" s="377"/>
      <c r="O12" s="324"/>
      <c r="P12" s="377"/>
      <c r="Q12" s="324"/>
      <c r="R12" s="377"/>
      <c r="S12" s="378"/>
    </row>
    <row r="13" spans="1:19" ht="14.4" customHeight="1" x14ac:dyDescent="0.3">
      <c r="A13" s="353" t="s">
        <v>1366</v>
      </c>
      <c r="B13" s="377">
        <v>268616</v>
      </c>
      <c r="C13" s="324">
        <v>1</v>
      </c>
      <c r="D13" s="377">
        <v>219096</v>
      </c>
      <c r="E13" s="324">
        <v>0.81564761592756951</v>
      </c>
      <c r="F13" s="377">
        <v>263704</v>
      </c>
      <c r="G13" s="348">
        <v>0.98171367305000445</v>
      </c>
      <c r="H13" s="377"/>
      <c r="I13" s="324"/>
      <c r="J13" s="377"/>
      <c r="K13" s="324"/>
      <c r="L13" s="377"/>
      <c r="M13" s="348"/>
      <c r="N13" s="377"/>
      <c r="O13" s="324"/>
      <c r="P13" s="377"/>
      <c r="Q13" s="324"/>
      <c r="R13" s="377"/>
      <c r="S13" s="378"/>
    </row>
    <row r="14" spans="1:19" ht="14.4" customHeight="1" x14ac:dyDescent="0.3">
      <c r="A14" s="353" t="s">
        <v>1367</v>
      </c>
      <c r="B14" s="377">
        <v>588220</v>
      </c>
      <c r="C14" s="324">
        <v>1</v>
      </c>
      <c r="D14" s="377">
        <v>447805</v>
      </c>
      <c r="E14" s="324">
        <v>0.76128829349563087</v>
      </c>
      <c r="F14" s="377">
        <v>385094</v>
      </c>
      <c r="G14" s="348">
        <v>0.65467682159736151</v>
      </c>
      <c r="H14" s="377"/>
      <c r="I14" s="324"/>
      <c r="J14" s="377"/>
      <c r="K14" s="324"/>
      <c r="L14" s="377"/>
      <c r="M14" s="348"/>
      <c r="N14" s="377"/>
      <c r="O14" s="324"/>
      <c r="P14" s="377"/>
      <c r="Q14" s="324"/>
      <c r="R14" s="377"/>
      <c r="S14" s="378"/>
    </row>
    <row r="15" spans="1:19" ht="14.4" customHeight="1" x14ac:dyDescent="0.3">
      <c r="A15" s="353" t="s">
        <v>1368</v>
      </c>
      <c r="B15" s="377">
        <v>1790702</v>
      </c>
      <c r="C15" s="324">
        <v>1</v>
      </c>
      <c r="D15" s="377">
        <v>1925794</v>
      </c>
      <c r="E15" s="324">
        <v>1.0754408047793547</v>
      </c>
      <c r="F15" s="377">
        <v>2097565</v>
      </c>
      <c r="G15" s="348">
        <v>1.1713646380023031</v>
      </c>
      <c r="H15" s="377"/>
      <c r="I15" s="324"/>
      <c r="J15" s="377"/>
      <c r="K15" s="324"/>
      <c r="L15" s="377"/>
      <c r="M15" s="348"/>
      <c r="N15" s="377"/>
      <c r="O15" s="324"/>
      <c r="P15" s="377"/>
      <c r="Q15" s="324"/>
      <c r="R15" s="377"/>
      <c r="S15" s="378"/>
    </row>
    <row r="16" spans="1:19" ht="14.4" customHeight="1" x14ac:dyDescent="0.3">
      <c r="A16" s="353" t="s">
        <v>1369</v>
      </c>
      <c r="B16" s="377">
        <v>309056</v>
      </c>
      <c r="C16" s="324">
        <v>1</v>
      </c>
      <c r="D16" s="377">
        <v>382991</v>
      </c>
      <c r="E16" s="324">
        <v>1.2392284893352661</v>
      </c>
      <c r="F16" s="377">
        <v>430454</v>
      </c>
      <c r="G16" s="348">
        <v>1.3928025988817561</v>
      </c>
      <c r="H16" s="377"/>
      <c r="I16" s="324"/>
      <c r="J16" s="377"/>
      <c r="K16" s="324"/>
      <c r="L16" s="377"/>
      <c r="M16" s="348"/>
      <c r="N16" s="377"/>
      <c r="O16" s="324"/>
      <c r="P16" s="377"/>
      <c r="Q16" s="324"/>
      <c r="R16" s="377"/>
      <c r="S16" s="378"/>
    </row>
    <row r="17" spans="1:19" ht="14.4" customHeight="1" x14ac:dyDescent="0.3">
      <c r="A17" s="353" t="s">
        <v>1370</v>
      </c>
      <c r="B17" s="377">
        <v>112321</v>
      </c>
      <c r="C17" s="324">
        <v>1</v>
      </c>
      <c r="D17" s="377">
        <v>139019</v>
      </c>
      <c r="E17" s="324">
        <v>1.2376937527265606</v>
      </c>
      <c r="F17" s="377">
        <v>131343</v>
      </c>
      <c r="G17" s="348">
        <v>1.1693539053249169</v>
      </c>
      <c r="H17" s="377"/>
      <c r="I17" s="324"/>
      <c r="J17" s="377"/>
      <c r="K17" s="324"/>
      <c r="L17" s="377"/>
      <c r="M17" s="348"/>
      <c r="N17" s="377"/>
      <c r="O17" s="324"/>
      <c r="P17" s="377"/>
      <c r="Q17" s="324"/>
      <c r="R17" s="377"/>
      <c r="S17" s="378"/>
    </row>
    <row r="18" spans="1:19" ht="14.4" customHeight="1" x14ac:dyDescent="0.3">
      <c r="A18" s="353" t="s">
        <v>1371</v>
      </c>
      <c r="B18" s="377">
        <v>309864</v>
      </c>
      <c r="C18" s="324">
        <v>1</v>
      </c>
      <c r="D18" s="377">
        <v>72034</v>
      </c>
      <c r="E18" s="324">
        <v>0.23246972865515195</v>
      </c>
      <c r="F18" s="377">
        <v>57315</v>
      </c>
      <c r="G18" s="348">
        <v>0.18496824413290991</v>
      </c>
      <c r="H18" s="377"/>
      <c r="I18" s="324"/>
      <c r="J18" s="377"/>
      <c r="K18" s="324"/>
      <c r="L18" s="377"/>
      <c r="M18" s="348"/>
      <c r="N18" s="377"/>
      <c r="O18" s="324"/>
      <c r="P18" s="377"/>
      <c r="Q18" s="324"/>
      <c r="R18" s="377"/>
      <c r="S18" s="378"/>
    </row>
    <row r="19" spans="1:19" ht="14.4" customHeight="1" x14ac:dyDescent="0.3">
      <c r="A19" s="353" t="s">
        <v>1372</v>
      </c>
      <c r="B19" s="377">
        <v>96649</v>
      </c>
      <c r="C19" s="324">
        <v>1</v>
      </c>
      <c r="D19" s="377">
        <v>45930</v>
      </c>
      <c r="E19" s="324">
        <v>0.47522478246024275</v>
      </c>
      <c r="F19" s="377">
        <v>51409</v>
      </c>
      <c r="G19" s="348">
        <v>0.53191445333112608</v>
      </c>
      <c r="H19" s="377"/>
      <c r="I19" s="324"/>
      <c r="J19" s="377"/>
      <c r="K19" s="324"/>
      <c r="L19" s="377"/>
      <c r="M19" s="348"/>
      <c r="N19" s="377"/>
      <c r="O19" s="324"/>
      <c r="P19" s="377"/>
      <c r="Q19" s="324"/>
      <c r="R19" s="377"/>
      <c r="S19" s="378"/>
    </row>
    <row r="20" spans="1:19" ht="14.4" customHeight="1" x14ac:dyDescent="0.3">
      <c r="A20" s="353" t="s">
        <v>1373</v>
      </c>
      <c r="B20" s="377">
        <v>2517149</v>
      </c>
      <c r="C20" s="324">
        <v>1</v>
      </c>
      <c r="D20" s="377">
        <v>2366199</v>
      </c>
      <c r="E20" s="324">
        <v>0.94003136087692862</v>
      </c>
      <c r="F20" s="377">
        <v>1906154</v>
      </c>
      <c r="G20" s="348">
        <v>0.75726705093738989</v>
      </c>
      <c r="H20" s="377"/>
      <c r="I20" s="324"/>
      <c r="J20" s="377"/>
      <c r="K20" s="324"/>
      <c r="L20" s="377"/>
      <c r="M20" s="348"/>
      <c r="N20" s="377"/>
      <c r="O20" s="324"/>
      <c r="P20" s="377"/>
      <c r="Q20" s="324"/>
      <c r="R20" s="377"/>
      <c r="S20" s="378"/>
    </row>
    <row r="21" spans="1:19" ht="14.4" customHeight="1" x14ac:dyDescent="0.3">
      <c r="A21" s="353" t="s">
        <v>1374</v>
      </c>
      <c r="B21" s="377">
        <v>332165</v>
      </c>
      <c r="C21" s="324">
        <v>1</v>
      </c>
      <c r="D21" s="377">
        <v>235972</v>
      </c>
      <c r="E21" s="324">
        <v>0.71040597293513763</v>
      </c>
      <c r="F21" s="377">
        <v>402189</v>
      </c>
      <c r="G21" s="348">
        <v>1.2108108921770806</v>
      </c>
      <c r="H21" s="377"/>
      <c r="I21" s="324"/>
      <c r="J21" s="377"/>
      <c r="K21" s="324"/>
      <c r="L21" s="377"/>
      <c r="M21" s="348"/>
      <c r="N21" s="377"/>
      <c r="O21" s="324"/>
      <c r="P21" s="377"/>
      <c r="Q21" s="324"/>
      <c r="R21" s="377"/>
      <c r="S21" s="378"/>
    </row>
    <row r="22" spans="1:19" ht="14.4" customHeight="1" x14ac:dyDescent="0.3">
      <c r="A22" s="353" t="s">
        <v>1375</v>
      </c>
      <c r="B22" s="377">
        <v>12374</v>
      </c>
      <c r="C22" s="324">
        <v>1</v>
      </c>
      <c r="D22" s="377">
        <v>24978</v>
      </c>
      <c r="E22" s="324">
        <v>2.0185873605947955</v>
      </c>
      <c r="F22" s="377">
        <v>21898</v>
      </c>
      <c r="G22" s="348">
        <v>1.7696783578470987</v>
      </c>
      <c r="H22" s="377"/>
      <c r="I22" s="324"/>
      <c r="J22" s="377"/>
      <c r="K22" s="324"/>
      <c r="L22" s="377"/>
      <c r="M22" s="348"/>
      <c r="N22" s="377"/>
      <c r="O22" s="324"/>
      <c r="P22" s="377"/>
      <c r="Q22" s="324"/>
      <c r="R22" s="377"/>
      <c r="S22" s="378"/>
    </row>
    <row r="23" spans="1:19" ht="14.4" customHeight="1" x14ac:dyDescent="0.3">
      <c r="A23" s="353" t="s">
        <v>1376</v>
      </c>
      <c r="B23" s="377">
        <v>22022</v>
      </c>
      <c r="C23" s="324">
        <v>1</v>
      </c>
      <c r="D23" s="377">
        <v>9152</v>
      </c>
      <c r="E23" s="324">
        <v>0.41558441558441561</v>
      </c>
      <c r="F23" s="377"/>
      <c r="G23" s="348"/>
      <c r="H23" s="377"/>
      <c r="I23" s="324"/>
      <c r="J23" s="377"/>
      <c r="K23" s="324"/>
      <c r="L23" s="377"/>
      <c r="M23" s="348"/>
      <c r="N23" s="377"/>
      <c r="O23" s="324"/>
      <c r="P23" s="377"/>
      <c r="Q23" s="324"/>
      <c r="R23" s="377"/>
      <c r="S23" s="378"/>
    </row>
    <row r="24" spans="1:19" ht="14.4" customHeight="1" x14ac:dyDescent="0.3">
      <c r="A24" s="353" t="s">
        <v>1377</v>
      </c>
      <c r="B24" s="377">
        <v>795773</v>
      </c>
      <c r="C24" s="324">
        <v>1</v>
      </c>
      <c r="D24" s="377">
        <v>689367</v>
      </c>
      <c r="E24" s="324">
        <v>0.86628598859222417</v>
      </c>
      <c r="F24" s="377">
        <v>716748</v>
      </c>
      <c r="G24" s="348">
        <v>0.90069404214518467</v>
      </c>
      <c r="H24" s="377"/>
      <c r="I24" s="324"/>
      <c r="J24" s="377"/>
      <c r="K24" s="324"/>
      <c r="L24" s="377"/>
      <c r="M24" s="348"/>
      <c r="N24" s="377"/>
      <c r="O24" s="324"/>
      <c r="P24" s="377"/>
      <c r="Q24" s="324"/>
      <c r="R24" s="377"/>
      <c r="S24" s="378"/>
    </row>
    <row r="25" spans="1:19" ht="14.4" customHeight="1" x14ac:dyDescent="0.3">
      <c r="A25" s="353" t="s">
        <v>1378</v>
      </c>
      <c r="B25" s="377">
        <v>84778</v>
      </c>
      <c r="C25" s="324">
        <v>1</v>
      </c>
      <c r="D25" s="377">
        <v>116337</v>
      </c>
      <c r="E25" s="324">
        <v>1.3722545943523083</v>
      </c>
      <c r="F25" s="377">
        <v>113483</v>
      </c>
      <c r="G25" s="348">
        <v>1.3385902002878105</v>
      </c>
      <c r="H25" s="377"/>
      <c r="I25" s="324"/>
      <c r="J25" s="377"/>
      <c r="K25" s="324"/>
      <c r="L25" s="377"/>
      <c r="M25" s="348"/>
      <c r="N25" s="377"/>
      <c r="O25" s="324"/>
      <c r="P25" s="377"/>
      <c r="Q25" s="324"/>
      <c r="R25" s="377"/>
      <c r="S25" s="378"/>
    </row>
    <row r="26" spans="1:19" ht="14.4" customHeight="1" x14ac:dyDescent="0.3">
      <c r="A26" s="353" t="s">
        <v>1379</v>
      </c>
      <c r="B26" s="377">
        <v>2462</v>
      </c>
      <c r="C26" s="324">
        <v>1</v>
      </c>
      <c r="D26" s="377">
        <v>95</v>
      </c>
      <c r="E26" s="324">
        <v>3.8586515028432168E-2</v>
      </c>
      <c r="F26" s="377">
        <v>39</v>
      </c>
      <c r="G26" s="348">
        <v>1.5840779853777416E-2</v>
      </c>
      <c r="H26" s="377"/>
      <c r="I26" s="324"/>
      <c r="J26" s="377"/>
      <c r="K26" s="324"/>
      <c r="L26" s="377"/>
      <c r="M26" s="348"/>
      <c r="N26" s="377"/>
      <c r="O26" s="324"/>
      <c r="P26" s="377"/>
      <c r="Q26" s="324"/>
      <c r="R26" s="377"/>
      <c r="S26" s="378"/>
    </row>
    <row r="27" spans="1:19" ht="14.4" customHeight="1" x14ac:dyDescent="0.3">
      <c r="A27" s="353" t="s">
        <v>1380</v>
      </c>
      <c r="B27" s="377">
        <v>21576</v>
      </c>
      <c r="C27" s="324">
        <v>1</v>
      </c>
      <c r="D27" s="377">
        <v>30098</v>
      </c>
      <c r="E27" s="324">
        <v>1.3949758991472005</v>
      </c>
      <c r="F27" s="377">
        <v>31294</v>
      </c>
      <c r="G27" s="348">
        <v>1.4504078605858362</v>
      </c>
      <c r="H27" s="377"/>
      <c r="I27" s="324"/>
      <c r="J27" s="377"/>
      <c r="K27" s="324"/>
      <c r="L27" s="377"/>
      <c r="M27" s="348"/>
      <c r="N27" s="377"/>
      <c r="O27" s="324"/>
      <c r="P27" s="377"/>
      <c r="Q27" s="324"/>
      <c r="R27" s="377"/>
      <c r="S27" s="378"/>
    </row>
    <row r="28" spans="1:19" ht="14.4" customHeight="1" x14ac:dyDescent="0.3">
      <c r="A28" s="353" t="s">
        <v>1381</v>
      </c>
      <c r="B28" s="377">
        <v>32207</v>
      </c>
      <c r="C28" s="324">
        <v>1</v>
      </c>
      <c r="D28" s="377">
        <v>39530</v>
      </c>
      <c r="E28" s="324">
        <v>1.2273729313503277</v>
      </c>
      <c r="F28" s="377">
        <v>30078</v>
      </c>
      <c r="G28" s="348">
        <v>0.93389635793461045</v>
      </c>
      <c r="H28" s="377"/>
      <c r="I28" s="324"/>
      <c r="J28" s="377"/>
      <c r="K28" s="324"/>
      <c r="L28" s="377"/>
      <c r="M28" s="348"/>
      <c r="N28" s="377"/>
      <c r="O28" s="324"/>
      <c r="P28" s="377"/>
      <c r="Q28" s="324"/>
      <c r="R28" s="377"/>
      <c r="S28" s="378"/>
    </row>
    <row r="29" spans="1:19" ht="14.4" customHeight="1" x14ac:dyDescent="0.3">
      <c r="A29" s="353" t="s">
        <v>1382</v>
      </c>
      <c r="B29" s="377">
        <v>67405</v>
      </c>
      <c r="C29" s="324">
        <v>1</v>
      </c>
      <c r="D29" s="377">
        <v>63697</v>
      </c>
      <c r="E29" s="324">
        <v>0.94498924412135599</v>
      </c>
      <c r="F29" s="377"/>
      <c r="G29" s="348"/>
      <c r="H29" s="377"/>
      <c r="I29" s="324"/>
      <c r="J29" s="377"/>
      <c r="K29" s="324"/>
      <c r="L29" s="377"/>
      <c r="M29" s="348"/>
      <c r="N29" s="377"/>
      <c r="O29" s="324"/>
      <c r="P29" s="377"/>
      <c r="Q29" s="324"/>
      <c r="R29" s="377"/>
      <c r="S29" s="378"/>
    </row>
    <row r="30" spans="1:19" ht="14.4" customHeight="1" x14ac:dyDescent="0.3">
      <c r="A30" s="353" t="s">
        <v>1383</v>
      </c>
      <c r="B30" s="377">
        <v>193973</v>
      </c>
      <c r="C30" s="324">
        <v>1</v>
      </c>
      <c r="D30" s="377">
        <v>282859</v>
      </c>
      <c r="E30" s="324">
        <v>1.4582390332675166</v>
      </c>
      <c r="F30" s="377">
        <v>276285</v>
      </c>
      <c r="G30" s="348">
        <v>1.4243477184969042</v>
      </c>
      <c r="H30" s="377"/>
      <c r="I30" s="324"/>
      <c r="J30" s="377"/>
      <c r="K30" s="324"/>
      <c r="L30" s="377"/>
      <c r="M30" s="348"/>
      <c r="N30" s="377"/>
      <c r="O30" s="324"/>
      <c r="P30" s="377"/>
      <c r="Q30" s="324"/>
      <c r="R30" s="377"/>
      <c r="S30" s="378"/>
    </row>
    <row r="31" spans="1:19" ht="14.4" customHeight="1" x14ac:dyDescent="0.3">
      <c r="A31" s="353" t="s">
        <v>1384</v>
      </c>
      <c r="B31" s="377">
        <v>189031</v>
      </c>
      <c r="C31" s="324">
        <v>1</v>
      </c>
      <c r="D31" s="377">
        <v>227669</v>
      </c>
      <c r="E31" s="324">
        <v>1.2044003364527511</v>
      </c>
      <c r="F31" s="377">
        <v>182681</v>
      </c>
      <c r="G31" s="348">
        <v>0.9664076262623591</v>
      </c>
      <c r="H31" s="377"/>
      <c r="I31" s="324"/>
      <c r="J31" s="377"/>
      <c r="K31" s="324"/>
      <c r="L31" s="377"/>
      <c r="M31" s="348"/>
      <c r="N31" s="377"/>
      <c r="O31" s="324"/>
      <c r="P31" s="377"/>
      <c r="Q31" s="324"/>
      <c r="R31" s="377"/>
      <c r="S31" s="378"/>
    </row>
    <row r="32" spans="1:19" ht="14.4" customHeight="1" x14ac:dyDescent="0.3">
      <c r="A32" s="353" t="s">
        <v>1385</v>
      </c>
      <c r="B32" s="377">
        <v>2188512</v>
      </c>
      <c r="C32" s="324">
        <v>1</v>
      </c>
      <c r="D32" s="377">
        <v>2289349</v>
      </c>
      <c r="E32" s="324">
        <v>1.0460755983974499</v>
      </c>
      <c r="F32" s="377">
        <v>1843369</v>
      </c>
      <c r="G32" s="348">
        <v>0.84229330248132062</v>
      </c>
      <c r="H32" s="377"/>
      <c r="I32" s="324"/>
      <c r="J32" s="377"/>
      <c r="K32" s="324"/>
      <c r="L32" s="377"/>
      <c r="M32" s="348"/>
      <c r="N32" s="377"/>
      <c r="O32" s="324"/>
      <c r="P32" s="377"/>
      <c r="Q32" s="324"/>
      <c r="R32" s="377"/>
      <c r="S32" s="378"/>
    </row>
    <row r="33" spans="1:19" ht="14.4" customHeight="1" x14ac:dyDescent="0.3">
      <c r="A33" s="353" t="s">
        <v>1386</v>
      </c>
      <c r="B33" s="377">
        <v>223167</v>
      </c>
      <c r="C33" s="324">
        <v>1</v>
      </c>
      <c r="D33" s="377">
        <v>295296</v>
      </c>
      <c r="E33" s="324">
        <v>1.3232063880412426</v>
      </c>
      <c r="F33" s="377">
        <v>260216</v>
      </c>
      <c r="G33" s="348">
        <v>1.1660146885516227</v>
      </c>
      <c r="H33" s="377"/>
      <c r="I33" s="324"/>
      <c r="J33" s="377"/>
      <c r="K33" s="324"/>
      <c r="L33" s="377"/>
      <c r="M33" s="348"/>
      <c r="N33" s="377"/>
      <c r="O33" s="324"/>
      <c r="P33" s="377"/>
      <c r="Q33" s="324"/>
      <c r="R33" s="377"/>
      <c r="S33" s="378"/>
    </row>
    <row r="34" spans="1:19" ht="14.4" customHeight="1" thickBot="1" x14ac:dyDescent="0.35">
      <c r="A34" s="381" t="s">
        <v>1387</v>
      </c>
      <c r="B34" s="379">
        <v>336558</v>
      </c>
      <c r="C34" s="330">
        <v>1</v>
      </c>
      <c r="D34" s="379">
        <v>359652</v>
      </c>
      <c r="E34" s="330">
        <v>1.0686181876526484</v>
      </c>
      <c r="F34" s="379">
        <v>489450</v>
      </c>
      <c r="G34" s="341">
        <v>1.4542812828695202</v>
      </c>
      <c r="H34" s="379"/>
      <c r="I34" s="330"/>
      <c r="J34" s="379"/>
      <c r="K34" s="330"/>
      <c r="L34" s="379"/>
      <c r="M34" s="341"/>
      <c r="N34" s="379"/>
      <c r="O34" s="330"/>
      <c r="P34" s="379"/>
      <c r="Q34" s="330"/>
      <c r="R34" s="379"/>
      <c r="S34" s="3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139</v>
      </c>
      <c r="F3" s="148">
        <f t="shared" ref="F3:O3" si="0">SUBTOTAL(9,F6:F1048576)</f>
        <v>93930</v>
      </c>
      <c r="G3" s="149">
        <f t="shared" si="0"/>
        <v>15910286</v>
      </c>
      <c r="H3" s="149"/>
      <c r="I3" s="149"/>
      <c r="J3" s="149">
        <f t="shared" si="0"/>
        <v>92993</v>
      </c>
      <c r="K3" s="149">
        <f t="shared" si="0"/>
        <v>15560822</v>
      </c>
      <c r="L3" s="149"/>
      <c r="M3" s="149"/>
      <c r="N3" s="149">
        <f t="shared" si="0"/>
        <v>90508</v>
      </c>
      <c r="O3" s="149">
        <f t="shared" si="0"/>
        <v>14720581</v>
      </c>
      <c r="P3" s="96">
        <f>IF(G3=0,0,O3/G3)</f>
        <v>0.92522416001824226</v>
      </c>
      <c r="Q3" s="150">
        <f>IF(N3=0,0,O3/N3)</f>
        <v>162.6439762230963</v>
      </c>
    </row>
    <row r="4" spans="1:17" ht="14.4" customHeight="1" x14ac:dyDescent="0.3">
      <c r="A4" s="267" t="s">
        <v>78</v>
      </c>
      <c r="B4" s="266" t="s">
        <v>104</v>
      </c>
      <c r="C4" s="267" t="s">
        <v>105</v>
      </c>
      <c r="D4" s="268" t="s">
        <v>106</v>
      </c>
      <c r="E4" s="269" t="s">
        <v>79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107</v>
      </c>
    </row>
    <row r="5" spans="1:17" ht="14.4" customHeight="1" thickBot="1" x14ac:dyDescent="0.35">
      <c r="A5" s="367"/>
      <c r="B5" s="366"/>
      <c r="C5" s="367"/>
      <c r="D5" s="368"/>
      <c r="E5" s="369"/>
      <c r="F5" s="382" t="s">
        <v>81</v>
      </c>
      <c r="G5" s="383" t="s">
        <v>17</v>
      </c>
      <c r="H5" s="384"/>
      <c r="I5" s="384"/>
      <c r="J5" s="382" t="s">
        <v>81</v>
      </c>
      <c r="K5" s="383" t="s">
        <v>17</v>
      </c>
      <c r="L5" s="384"/>
      <c r="M5" s="384"/>
      <c r="N5" s="382" t="s">
        <v>81</v>
      </c>
      <c r="O5" s="383" t="s">
        <v>17</v>
      </c>
      <c r="P5" s="385"/>
      <c r="Q5" s="374"/>
    </row>
    <row r="6" spans="1:17" ht="14.4" customHeight="1" x14ac:dyDescent="0.3">
      <c r="A6" s="317" t="s">
        <v>1388</v>
      </c>
      <c r="B6" s="318" t="s">
        <v>1237</v>
      </c>
      <c r="C6" s="318" t="s">
        <v>1238</v>
      </c>
      <c r="D6" s="318" t="s">
        <v>1239</v>
      </c>
      <c r="E6" s="318" t="s">
        <v>1240</v>
      </c>
      <c r="F6" s="321">
        <v>241</v>
      </c>
      <c r="G6" s="321">
        <v>38078</v>
      </c>
      <c r="H6" s="321">
        <v>1</v>
      </c>
      <c r="I6" s="321">
        <v>158</v>
      </c>
      <c r="J6" s="321">
        <v>339</v>
      </c>
      <c r="K6" s="321">
        <v>53562</v>
      </c>
      <c r="L6" s="321">
        <v>1.4066390041493777</v>
      </c>
      <c r="M6" s="321">
        <v>158</v>
      </c>
      <c r="N6" s="321">
        <v>373</v>
      </c>
      <c r="O6" s="321">
        <v>59307</v>
      </c>
      <c r="P6" s="340">
        <v>1.5575135248700036</v>
      </c>
      <c r="Q6" s="322">
        <v>159</v>
      </c>
    </row>
    <row r="7" spans="1:17" ht="14.4" customHeight="1" x14ac:dyDescent="0.3">
      <c r="A7" s="323" t="s">
        <v>1388</v>
      </c>
      <c r="B7" s="324" t="s">
        <v>1237</v>
      </c>
      <c r="C7" s="324" t="s">
        <v>1238</v>
      </c>
      <c r="D7" s="324" t="s">
        <v>1241</v>
      </c>
      <c r="E7" s="324" t="s">
        <v>1242</v>
      </c>
      <c r="F7" s="327">
        <v>72</v>
      </c>
      <c r="G7" s="327">
        <v>5976</v>
      </c>
      <c r="H7" s="327">
        <v>1</v>
      </c>
      <c r="I7" s="327">
        <v>83</v>
      </c>
      <c r="J7" s="327">
        <v>125</v>
      </c>
      <c r="K7" s="327">
        <v>10375</v>
      </c>
      <c r="L7" s="327">
        <v>1.7361111111111112</v>
      </c>
      <c r="M7" s="327">
        <v>83</v>
      </c>
      <c r="N7" s="327">
        <v>144</v>
      </c>
      <c r="O7" s="327">
        <v>12096</v>
      </c>
      <c r="P7" s="348">
        <v>2.0240963855421685</v>
      </c>
      <c r="Q7" s="328">
        <v>84</v>
      </c>
    </row>
    <row r="8" spans="1:17" ht="14.4" customHeight="1" x14ac:dyDescent="0.3">
      <c r="A8" s="323" t="s">
        <v>1388</v>
      </c>
      <c r="B8" s="324" t="s">
        <v>1237</v>
      </c>
      <c r="C8" s="324" t="s">
        <v>1238</v>
      </c>
      <c r="D8" s="324" t="s">
        <v>1255</v>
      </c>
      <c r="E8" s="324" t="s">
        <v>1256</v>
      </c>
      <c r="F8" s="327">
        <v>3</v>
      </c>
      <c r="G8" s="327">
        <v>282</v>
      </c>
      <c r="H8" s="327">
        <v>1</v>
      </c>
      <c r="I8" s="327">
        <v>94</v>
      </c>
      <c r="J8" s="327">
        <v>7</v>
      </c>
      <c r="K8" s="327">
        <v>665</v>
      </c>
      <c r="L8" s="327">
        <v>2.3581560283687941</v>
      </c>
      <c r="M8" s="327">
        <v>95</v>
      </c>
      <c r="N8" s="327">
        <v>5</v>
      </c>
      <c r="O8" s="327">
        <v>480</v>
      </c>
      <c r="P8" s="348">
        <v>1.7021276595744681</v>
      </c>
      <c r="Q8" s="328">
        <v>96</v>
      </c>
    </row>
    <row r="9" spans="1:17" ht="14.4" customHeight="1" x14ac:dyDescent="0.3">
      <c r="A9" s="323" t="s">
        <v>1388</v>
      </c>
      <c r="B9" s="324" t="s">
        <v>1237</v>
      </c>
      <c r="C9" s="324" t="s">
        <v>1238</v>
      </c>
      <c r="D9" s="324" t="s">
        <v>1267</v>
      </c>
      <c r="E9" s="324" t="s">
        <v>1268</v>
      </c>
      <c r="F9" s="327">
        <v>3</v>
      </c>
      <c r="G9" s="327">
        <v>3486</v>
      </c>
      <c r="H9" s="327">
        <v>1</v>
      </c>
      <c r="I9" s="327">
        <v>1162</v>
      </c>
      <c r="J9" s="327">
        <v>5</v>
      </c>
      <c r="K9" s="327">
        <v>5820</v>
      </c>
      <c r="L9" s="327">
        <v>1.6695352839931152</v>
      </c>
      <c r="M9" s="327">
        <v>1164</v>
      </c>
      <c r="N9" s="327">
        <v>25</v>
      </c>
      <c r="O9" s="327">
        <v>29125</v>
      </c>
      <c r="P9" s="348">
        <v>8.3548479632816974</v>
      </c>
      <c r="Q9" s="328">
        <v>1165</v>
      </c>
    </row>
    <row r="10" spans="1:17" ht="14.4" customHeight="1" x14ac:dyDescent="0.3">
      <c r="A10" s="323" t="s">
        <v>1388</v>
      </c>
      <c r="B10" s="324" t="s">
        <v>1237</v>
      </c>
      <c r="C10" s="324" t="s">
        <v>1238</v>
      </c>
      <c r="D10" s="324" t="s">
        <v>1275</v>
      </c>
      <c r="E10" s="324" t="s">
        <v>1276</v>
      </c>
      <c r="F10" s="327">
        <v>465</v>
      </c>
      <c r="G10" s="327">
        <v>17670</v>
      </c>
      <c r="H10" s="327">
        <v>1</v>
      </c>
      <c r="I10" s="327">
        <v>38</v>
      </c>
      <c r="J10" s="327">
        <v>630</v>
      </c>
      <c r="K10" s="327">
        <v>24570</v>
      </c>
      <c r="L10" s="327">
        <v>1.3904923599320882</v>
      </c>
      <c r="M10" s="327">
        <v>39</v>
      </c>
      <c r="N10" s="327">
        <v>696</v>
      </c>
      <c r="O10" s="327">
        <v>27144</v>
      </c>
      <c r="P10" s="348">
        <v>1.5361629881154499</v>
      </c>
      <c r="Q10" s="328">
        <v>39</v>
      </c>
    </row>
    <row r="11" spans="1:17" ht="14.4" customHeight="1" x14ac:dyDescent="0.3">
      <c r="A11" s="323" t="s">
        <v>1388</v>
      </c>
      <c r="B11" s="324" t="s">
        <v>1237</v>
      </c>
      <c r="C11" s="324" t="s">
        <v>1238</v>
      </c>
      <c r="D11" s="324" t="s">
        <v>1279</v>
      </c>
      <c r="E11" s="324" t="s">
        <v>1280</v>
      </c>
      <c r="F11" s="327">
        <v>3</v>
      </c>
      <c r="G11" s="327">
        <v>1209</v>
      </c>
      <c r="H11" s="327">
        <v>1</v>
      </c>
      <c r="I11" s="327">
        <v>403</v>
      </c>
      <c r="J11" s="327"/>
      <c r="K11" s="327"/>
      <c r="L11" s="327"/>
      <c r="M11" s="327"/>
      <c r="N11" s="327"/>
      <c r="O11" s="327"/>
      <c r="P11" s="348"/>
      <c r="Q11" s="328"/>
    </row>
    <row r="12" spans="1:17" ht="14.4" customHeight="1" x14ac:dyDescent="0.3">
      <c r="A12" s="323" t="s">
        <v>1388</v>
      </c>
      <c r="B12" s="324" t="s">
        <v>1237</v>
      </c>
      <c r="C12" s="324" t="s">
        <v>1238</v>
      </c>
      <c r="D12" s="324" t="s">
        <v>1281</v>
      </c>
      <c r="E12" s="324" t="s">
        <v>1282</v>
      </c>
      <c r="F12" s="327">
        <v>60</v>
      </c>
      <c r="G12" s="327">
        <v>2340</v>
      </c>
      <c r="H12" s="327">
        <v>1</v>
      </c>
      <c r="I12" s="327">
        <v>39</v>
      </c>
      <c r="J12" s="327">
        <v>86</v>
      </c>
      <c r="K12" s="327">
        <v>3440</v>
      </c>
      <c r="L12" s="327">
        <v>1.4700854700854702</v>
      </c>
      <c r="M12" s="327">
        <v>40</v>
      </c>
      <c r="N12" s="327">
        <v>101</v>
      </c>
      <c r="O12" s="327">
        <v>4040</v>
      </c>
      <c r="P12" s="348">
        <v>1.7264957264957266</v>
      </c>
      <c r="Q12" s="328">
        <v>40</v>
      </c>
    </row>
    <row r="13" spans="1:17" ht="14.4" customHeight="1" x14ac:dyDescent="0.3">
      <c r="A13" s="323" t="s">
        <v>1388</v>
      </c>
      <c r="B13" s="324" t="s">
        <v>1237</v>
      </c>
      <c r="C13" s="324" t="s">
        <v>1238</v>
      </c>
      <c r="D13" s="324" t="s">
        <v>1283</v>
      </c>
      <c r="E13" s="324" t="s">
        <v>1284</v>
      </c>
      <c r="F13" s="327">
        <v>322</v>
      </c>
      <c r="G13" s="327">
        <v>35742</v>
      </c>
      <c r="H13" s="327">
        <v>1</v>
      </c>
      <c r="I13" s="327">
        <v>111</v>
      </c>
      <c r="J13" s="327">
        <v>390</v>
      </c>
      <c r="K13" s="327">
        <v>43680</v>
      </c>
      <c r="L13" s="327">
        <v>1.2220916568742655</v>
      </c>
      <c r="M13" s="327">
        <v>112</v>
      </c>
      <c r="N13" s="327">
        <v>510</v>
      </c>
      <c r="O13" s="327">
        <v>57630</v>
      </c>
      <c r="P13" s="348">
        <v>1.6123887863018298</v>
      </c>
      <c r="Q13" s="328">
        <v>113</v>
      </c>
    </row>
    <row r="14" spans="1:17" ht="14.4" customHeight="1" x14ac:dyDescent="0.3">
      <c r="A14" s="323" t="s">
        <v>1388</v>
      </c>
      <c r="B14" s="324" t="s">
        <v>1237</v>
      </c>
      <c r="C14" s="324" t="s">
        <v>1238</v>
      </c>
      <c r="D14" s="324" t="s">
        <v>1285</v>
      </c>
      <c r="E14" s="324" t="s">
        <v>1286</v>
      </c>
      <c r="F14" s="327">
        <v>25</v>
      </c>
      <c r="G14" s="327">
        <v>525</v>
      </c>
      <c r="H14" s="327">
        <v>1</v>
      </c>
      <c r="I14" s="327">
        <v>21</v>
      </c>
      <c r="J14" s="327">
        <v>42</v>
      </c>
      <c r="K14" s="327">
        <v>882</v>
      </c>
      <c r="L14" s="327">
        <v>1.68</v>
      </c>
      <c r="M14" s="327">
        <v>21</v>
      </c>
      <c r="N14" s="327">
        <v>39</v>
      </c>
      <c r="O14" s="327">
        <v>819</v>
      </c>
      <c r="P14" s="348">
        <v>1.56</v>
      </c>
      <c r="Q14" s="328">
        <v>21</v>
      </c>
    </row>
    <row r="15" spans="1:17" ht="14.4" customHeight="1" x14ac:dyDescent="0.3">
      <c r="A15" s="323" t="s">
        <v>1388</v>
      </c>
      <c r="B15" s="324" t="s">
        <v>1237</v>
      </c>
      <c r="C15" s="324" t="s">
        <v>1238</v>
      </c>
      <c r="D15" s="324" t="s">
        <v>1289</v>
      </c>
      <c r="E15" s="324" t="s">
        <v>1290</v>
      </c>
      <c r="F15" s="327">
        <v>56</v>
      </c>
      <c r="G15" s="327">
        <v>21392</v>
      </c>
      <c r="H15" s="327">
        <v>1</v>
      </c>
      <c r="I15" s="327">
        <v>382</v>
      </c>
      <c r="J15" s="327">
        <v>48</v>
      </c>
      <c r="K15" s="327">
        <v>18336</v>
      </c>
      <c r="L15" s="327">
        <v>0.8571428571428571</v>
      </c>
      <c r="M15" s="327">
        <v>382</v>
      </c>
      <c r="N15" s="327">
        <v>36</v>
      </c>
      <c r="O15" s="327">
        <v>13752</v>
      </c>
      <c r="P15" s="348">
        <v>0.6428571428571429</v>
      </c>
      <c r="Q15" s="328">
        <v>382</v>
      </c>
    </row>
    <row r="16" spans="1:17" ht="14.4" customHeight="1" x14ac:dyDescent="0.3">
      <c r="A16" s="323" t="s">
        <v>1388</v>
      </c>
      <c r="B16" s="324" t="s">
        <v>1237</v>
      </c>
      <c r="C16" s="324" t="s">
        <v>1238</v>
      </c>
      <c r="D16" s="324" t="s">
        <v>1291</v>
      </c>
      <c r="E16" s="324" t="s">
        <v>1292</v>
      </c>
      <c r="F16" s="327">
        <v>646</v>
      </c>
      <c r="G16" s="327">
        <v>313956</v>
      </c>
      <c r="H16" s="327">
        <v>1</v>
      </c>
      <c r="I16" s="327">
        <v>486</v>
      </c>
      <c r="J16" s="327">
        <v>680</v>
      </c>
      <c r="K16" s="327">
        <v>330480</v>
      </c>
      <c r="L16" s="327">
        <v>1.0526315789473684</v>
      </c>
      <c r="M16" s="327">
        <v>486</v>
      </c>
      <c r="N16" s="327">
        <v>750</v>
      </c>
      <c r="O16" s="327">
        <v>364500</v>
      </c>
      <c r="P16" s="348">
        <v>1.1609907120743035</v>
      </c>
      <c r="Q16" s="328">
        <v>486</v>
      </c>
    </row>
    <row r="17" spans="1:17" ht="14.4" customHeight="1" x14ac:dyDescent="0.3">
      <c r="A17" s="323" t="s">
        <v>1388</v>
      </c>
      <c r="B17" s="324" t="s">
        <v>1237</v>
      </c>
      <c r="C17" s="324" t="s">
        <v>1238</v>
      </c>
      <c r="D17" s="324" t="s">
        <v>1293</v>
      </c>
      <c r="E17" s="324" t="s">
        <v>1294</v>
      </c>
      <c r="F17" s="327">
        <v>2</v>
      </c>
      <c r="G17" s="327">
        <v>1202</v>
      </c>
      <c r="H17" s="327">
        <v>1</v>
      </c>
      <c r="I17" s="327">
        <v>601</v>
      </c>
      <c r="J17" s="327">
        <v>1</v>
      </c>
      <c r="K17" s="327">
        <v>603</v>
      </c>
      <c r="L17" s="327">
        <v>0.50166389351081531</v>
      </c>
      <c r="M17" s="327">
        <v>603</v>
      </c>
      <c r="N17" s="327">
        <v>6</v>
      </c>
      <c r="O17" s="327">
        <v>3624</v>
      </c>
      <c r="P17" s="348">
        <v>3.0149750415973378</v>
      </c>
      <c r="Q17" s="328">
        <v>604</v>
      </c>
    </row>
    <row r="18" spans="1:17" ht="14.4" customHeight="1" x14ac:dyDescent="0.3">
      <c r="A18" s="323" t="s">
        <v>1388</v>
      </c>
      <c r="B18" s="324" t="s">
        <v>1237</v>
      </c>
      <c r="C18" s="324" t="s">
        <v>1238</v>
      </c>
      <c r="D18" s="324" t="s">
        <v>1295</v>
      </c>
      <c r="E18" s="324" t="s">
        <v>1296</v>
      </c>
      <c r="F18" s="327">
        <v>14</v>
      </c>
      <c r="G18" s="327">
        <v>504</v>
      </c>
      <c r="H18" s="327">
        <v>1</v>
      </c>
      <c r="I18" s="327">
        <v>36</v>
      </c>
      <c r="J18" s="327">
        <v>51</v>
      </c>
      <c r="K18" s="327">
        <v>1836</v>
      </c>
      <c r="L18" s="327">
        <v>3.6428571428571428</v>
      </c>
      <c r="M18" s="327">
        <v>36</v>
      </c>
      <c r="N18" s="327">
        <v>78</v>
      </c>
      <c r="O18" s="327">
        <v>2886</v>
      </c>
      <c r="P18" s="348">
        <v>5.7261904761904763</v>
      </c>
      <c r="Q18" s="328">
        <v>37</v>
      </c>
    </row>
    <row r="19" spans="1:17" ht="14.4" customHeight="1" x14ac:dyDescent="0.3">
      <c r="A19" s="323" t="s">
        <v>1388</v>
      </c>
      <c r="B19" s="324" t="s">
        <v>1237</v>
      </c>
      <c r="C19" s="324" t="s">
        <v>1238</v>
      </c>
      <c r="D19" s="324" t="s">
        <v>1299</v>
      </c>
      <c r="E19" s="324" t="s">
        <v>1300</v>
      </c>
      <c r="F19" s="327">
        <v>4</v>
      </c>
      <c r="G19" s="327">
        <v>788</v>
      </c>
      <c r="H19" s="327">
        <v>1</v>
      </c>
      <c r="I19" s="327">
        <v>197</v>
      </c>
      <c r="J19" s="327"/>
      <c r="K19" s="327"/>
      <c r="L19" s="327"/>
      <c r="M19" s="327"/>
      <c r="N19" s="327"/>
      <c r="O19" s="327"/>
      <c r="P19" s="348"/>
      <c r="Q19" s="328"/>
    </row>
    <row r="20" spans="1:17" ht="14.4" customHeight="1" x14ac:dyDescent="0.3">
      <c r="A20" s="323" t="s">
        <v>1388</v>
      </c>
      <c r="B20" s="324" t="s">
        <v>1237</v>
      </c>
      <c r="C20" s="324" t="s">
        <v>1238</v>
      </c>
      <c r="D20" s="324" t="s">
        <v>1301</v>
      </c>
      <c r="E20" s="324" t="s">
        <v>1302</v>
      </c>
      <c r="F20" s="327">
        <v>126</v>
      </c>
      <c r="G20" s="327">
        <v>55944</v>
      </c>
      <c r="H20" s="327">
        <v>1</v>
      </c>
      <c r="I20" s="327">
        <v>444</v>
      </c>
      <c r="J20" s="327">
        <v>111</v>
      </c>
      <c r="K20" s="327">
        <v>49284</v>
      </c>
      <c r="L20" s="327">
        <v>0.88095238095238093</v>
      </c>
      <c r="M20" s="327">
        <v>444</v>
      </c>
      <c r="N20" s="327">
        <v>114</v>
      </c>
      <c r="O20" s="327">
        <v>50616</v>
      </c>
      <c r="P20" s="348">
        <v>0.90476190476190477</v>
      </c>
      <c r="Q20" s="328">
        <v>444</v>
      </c>
    </row>
    <row r="21" spans="1:17" ht="14.4" customHeight="1" x14ac:dyDescent="0.3">
      <c r="A21" s="323" t="s">
        <v>1388</v>
      </c>
      <c r="B21" s="324" t="s">
        <v>1237</v>
      </c>
      <c r="C21" s="324" t="s">
        <v>1238</v>
      </c>
      <c r="D21" s="324" t="s">
        <v>1305</v>
      </c>
      <c r="E21" s="324" t="s">
        <v>1306</v>
      </c>
      <c r="F21" s="327">
        <v>39</v>
      </c>
      <c r="G21" s="327">
        <v>1560</v>
      </c>
      <c r="H21" s="327">
        <v>1</v>
      </c>
      <c r="I21" s="327">
        <v>40</v>
      </c>
      <c r="J21" s="327">
        <v>62</v>
      </c>
      <c r="K21" s="327">
        <v>2480</v>
      </c>
      <c r="L21" s="327">
        <v>1.5897435897435896</v>
      </c>
      <c r="M21" s="327">
        <v>40</v>
      </c>
      <c r="N21" s="327">
        <v>30</v>
      </c>
      <c r="O21" s="327">
        <v>1230</v>
      </c>
      <c r="P21" s="348">
        <v>0.78846153846153844</v>
      </c>
      <c r="Q21" s="328">
        <v>41</v>
      </c>
    </row>
    <row r="22" spans="1:17" ht="14.4" customHeight="1" x14ac:dyDescent="0.3">
      <c r="A22" s="323" t="s">
        <v>1388</v>
      </c>
      <c r="B22" s="324" t="s">
        <v>1237</v>
      </c>
      <c r="C22" s="324" t="s">
        <v>1238</v>
      </c>
      <c r="D22" s="324" t="s">
        <v>1307</v>
      </c>
      <c r="E22" s="324" t="s">
        <v>1308</v>
      </c>
      <c r="F22" s="327"/>
      <c r="G22" s="327"/>
      <c r="H22" s="327"/>
      <c r="I22" s="327"/>
      <c r="J22" s="327"/>
      <c r="K22" s="327"/>
      <c r="L22" s="327"/>
      <c r="M22" s="327"/>
      <c r="N22" s="327">
        <v>2</v>
      </c>
      <c r="O22" s="327">
        <v>304</v>
      </c>
      <c r="P22" s="348"/>
      <c r="Q22" s="328">
        <v>152</v>
      </c>
    </row>
    <row r="23" spans="1:17" ht="14.4" customHeight="1" x14ac:dyDescent="0.3">
      <c r="A23" s="323" t="s">
        <v>1388</v>
      </c>
      <c r="B23" s="324" t="s">
        <v>1237</v>
      </c>
      <c r="C23" s="324" t="s">
        <v>1238</v>
      </c>
      <c r="D23" s="324" t="s">
        <v>1309</v>
      </c>
      <c r="E23" s="324" t="s">
        <v>1310</v>
      </c>
      <c r="F23" s="327">
        <v>1</v>
      </c>
      <c r="G23" s="327">
        <v>490</v>
      </c>
      <c r="H23" s="327">
        <v>1</v>
      </c>
      <c r="I23" s="327">
        <v>490</v>
      </c>
      <c r="J23" s="327">
        <v>29</v>
      </c>
      <c r="K23" s="327">
        <v>14210</v>
      </c>
      <c r="L23" s="327">
        <v>29</v>
      </c>
      <c r="M23" s="327">
        <v>490</v>
      </c>
      <c r="N23" s="327">
        <v>12</v>
      </c>
      <c r="O23" s="327">
        <v>5880</v>
      </c>
      <c r="P23" s="348">
        <v>12</v>
      </c>
      <c r="Q23" s="328">
        <v>490</v>
      </c>
    </row>
    <row r="24" spans="1:17" ht="14.4" customHeight="1" x14ac:dyDescent="0.3">
      <c r="A24" s="323" t="s">
        <v>1388</v>
      </c>
      <c r="B24" s="324" t="s">
        <v>1237</v>
      </c>
      <c r="C24" s="324" t="s">
        <v>1238</v>
      </c>
      <c r="D24" s="324" t="s">
        <v>1315</v>
      </c>
      <c r="E24" s="324" t="s">
        <v>1316</v>
      </c>
      <c r="F24" s="327">
        <v>9</v>
      </c>
      <c r="G24" s="327">
        <v>279</v>
      </c>
      <c r="H24" s="327">
        <v>1</v>
      </c>
      <c r="I24" s="327">
        <v>31</v>
      </c>
      <c r="J24" s="327">
        <v>18</v>
      </c>
      <c r="K24" s="327">
        <v>558</v>
      </c>
      <c r="L24" s="327">
        <v>2</v>
      </c>
      <c r="M24" s="327">
        <v>31</v>
      </c>
      <c r="N24" s="327">
        <v>38</v>
      </c>
      <c r="O24" s="327">
        <v>1178</v>
      </c>
      <c r="P24" s="348">
        <v>4.2222222222222223</v>
      </c>
      <c r="Q24" s="328">
        <v>31</v>
      </c>
    </row>
    <row r="25" spans="1:17" ht="14.4" customHeight="1" x14ac:dyDescent="0.3">
      <c r="A25" s="323" t="s">
        <v>1388</v>
      </c>
      <c r="B25" s="324" t="s">
        <v>1237</v>
      </c>
      <c r="C25" s="324" t="s">
        <v>1238</v>
      </c>
      <c r="D25" s="324" t="s">
        <v>1325</v>
      </c>
      <c r="E25" s="324" t="s">
        <v>1326</v>
      </c>
      <c r="F25" s="327"/>
      <c r="G25" s="327"/>
      <c r="H25" s="327"/>
      <c r="I25" s="327"/>
      <c r="J25" s="327"/>
      <c r="K25" s="327"/>
      <c r="L25" s="327"/>
      <c r="M25" s="327"/>
      <c r="N25" s="327">
        <v>1</v>
      </c>
      <c r="O25" s="327">
        <v>27</v>
      </c>
      <c r="P25" s="348"/>
      <c r="Q25" s="328">
        <v>27</v>
      </c>
    </row>
    <row r="26" spans="1:17" ht="14.4" customHeight="1" x14ac:dyDescent="0.3">
      <c r="A26" s="323" t="s">
        <v>1388</v>
      </c>
      <c r="B26" s="324" t="s">
        <v>1237</v>
      </c>
      <c r="C26" s="324" t="s">
        <v>1238</v>
      </c>
      <c r="D26" s="324" t="s">
        <v>1327</v>
      </c>
      <c r="E26" s="324" t="s">
        <v>1328</v>
      </c>
      <c r="F26" s="327">
        <v>8</v>
      </c>
      <c r="G26" s="327">
        <v>1624</v>
      </c>
      <c r="H26" s="327">
        <v>1</v>
      </c>
      <c r="I26" s="327">
        <v>203</v>
      </c>
      <c r="J26" s="327"/>
      <c r="K26" s="327"/>
      <c r="L26" s="327"/>
      <c r="M26" s="327"/>
      <c r="N26" s="327">
        <v>3</v>
      </c>
      <c r="O26" s="327">
        <v>615</v>
      </c>
      <c r="P26" s="348">
        <v>0.3786945812807882</v>
      </c>
      <c r="Q26" s="328">
        <v>205</v>
      </c>
    </row>
    <row r="27" spans="1:17" ht="14.4" customHeight="1" x14ac:dyDescent="0.3">
      <c r="A27" s="323" t="s">
        <v>1388</v>
      </c>
      <c r="B27" s="324" t="s">
        <v>1237</v>
      </c>
      <c r="C27" s="324" t="s">
        <v>1238</v>
      </c>
      <c r="D27" s="324" t="s">
        <v>1329</v>
      </c>
      <c r="E27" s="324" t="s">
        <v>1330</v>
      </c>
      <c r="F27" s="327">
        <v>8</v>
      </c>
      <c r="G27" s="327">
        <v>3008</v>
      </c>
      <c r="H27" s="327">
        <v>1</v>
      </c>
      <c r="I27" s="327">
        <v>376</v>
      </c>
      <c r="J27" s="327"/>
      <c r="K27" s="327"/>
      <c r="L27" s="327"/>
      <c r="M27" s="327"/>
      <c r="N27" s="327">
        <v>3</v>
      </c>
      <c r="O27" s="327">
        <v>1131</v>
      </c>
      <c r="P27" s="348">
        <v>0.3759973404255319</v>
      </c>
      <c r="Q27" s="328">
        <v>377</v>
      </c>
    </row>
    <row r="28" spans="1:17" ht="14.4" customHeight="1" x14ac:dyDescent="0.3">
      <c r="A28" s="323" t="s">
        <v>1388</v>
      </c>
      <c r="B28" s="324" t="s">
        <v>1237</v>
      </c>
      <c r="C28" s="324" t="s">
        <v>1238</v>
      </c>
      <c r="D28" s="324" t="s">
        <v>1333</v>
      </c>
      <c r="E28" s="324" t="s">
        <v>1334</v>
      </c>
      <c r="F28" s="327">
        <v>1</v>
      </c>
      <c r="G28" s="327">
        <v>229</v>
      </c>
      <c r="H28" s="327">
        <v>1</v>
      </c>
      <c r="I28" s="327">
        <v>229</v>
      </c>
      <c r="J28" s="327">
        <v>1</v>
      </c>
      <c r="K28" s="327">
        <v>230</v>
      </c>
      <c r="L28" s="327">
        <v>1.0043668122270741</v>
      </c>
      <c r="M28" s="327">
        <v>230</v>
      </c>
      <c r="N28" s="327"/>
      <c r="O28" s="327"/>
      <c r="P28" s="348"/>
      <c r="Q28" s="328"/>
    </row>
    <row r="29" spans="1:17" ht="14.4" customHeight="1" x14ac:dyDescent="0.3">
      <c r="A29" s="323" t="s">
        <v>1388</v>
      </c>
      <c r="B29" s="324" t="s">
        <v>1237</v>
      </c>
      <c r="C29" s="324" t="s">
        <v>1238</v>
      </c>
      <c r="D29" s="324" t="s">
        <v>1335</v>
      </c>
      <c r="E29" s="324" t="s">
        <v>1336</v>
      </c>
      <c r="F29" s="327">
        <v>1</v>
      </c>
      <c r="G29" s="327">
        <v>243</v>
      </c>
      <c r="H29" s="327">
        <v>1</v>
      </c>
      <c r="I29" s="327">
        <v>243</v>
      </c>
      <c r="J29" s="327">
        <v>1</v>
      </c>
      <c r="K29" s="327">
        <v>244</v>
      </c>
      <c r="L29" s="327">
        <v>1.0041152263374487</v>
      </c>
      <c r="M29" s="327">
        <v>244</v>
      </c>
      <c r="N29" s="327"/>
      <c r="O29" s="327"/>
      <c r="P29" s="348"/>
      <c r="Q29" s="328"/>
    </row>
    <row r="30" spans="1:17" ht="14.4" customHeight="1" x14ac:dyDescent="0.3">
      <c r="A30" s="323" t="s">
        <v>1388</v>
      </c>
      <c r="B30" s="324" t="s">
        <v>1237</v>
      </c>
      <c r="C30" s="324" t="s">
        <v>1238</v>
      </c>
      <c r="D30" s="324" t="s">
        <v>1337</v>
      </c>
      <c r="E30" s="324" t="s">
        <v>1338</v>
      </c>
      <c r="F30" s="327">
        <v>4</v>
      </c>
      <c r="G30" s="327">
        <v>512</v>
      </c>
      <c r="H30" s="327">
        <v>1</v>
      </c>
      <c r="I30" s="327">
        <v>128</v>
      </c>
      <c r="J30" s="327"/>
      <c r="K30" s="327"/>
      <c r="L30" s="327"/>
      <c r="M30" s="327"/>
      <c r="N30" s="327">
        <v>6</v>
      </c>
      <c r="O30" s="327">
        <v>774</v>
      </c>
      <c r="P30" s="348">
        <v>1.51171875</v>
      </c>
      <c r="Q30" s="328">
        <v>129</v>
      </c>
    </row>
    <row r="31" spans="1:17" ht="14.4" customHeight="1" x14ac:dyDescent="0.3">
      <c r="A31" s="323" t="s">
        <v>1388</v>
      </c>
      <c r="B31" s="324" t="s">
        <v>1237</v>
      </c>
      <c r="C31" s="324" t="s">
        <v>1238</v>
      </c>
      <c r="D31" s="324" t="s">
        <v>1341</v>
      </c>
      <c r="E31" s="324" t="s">
        <v>1342</v>
      </c>
      <c r="F31" s="327">
        <v>25</v>
      </c>
      <c r="G31" s="327">
        <v>49975</v>
      </c>
      <c r="H31" s="327">
        <v>1</v>
      </c>
      <c r="I31" s="327">
        <v>1999</v>
      </c>
      <c r="J31" s="327">
        <v>20</v>
      </c>
      <c r="K31" s="327">
        <v>40260</v>
      </c>
      <c r="L31" s="327">
        <v>0.8056028014007004</v>
      </c>
      <c r="M31" s="327">
        <v>2013</v>
      </c>
      <c r="N31" s="327">
        <v>17</v>
      </c>
      <c r="O31" s="327">
        <v>34493</v>
      </c>
      <c r="P31" s="348">
        <v>0.69020510255127565</v>
      </c>
      <c r="Q31" s="328">
        <v>2029</v>
      </c>
    </row>
    <row r="32" spans="1:17" ht="14.4" customHeight="1" x14ac:dyDescent="0.3">
      <c r="A32" s="323" t="s">
        <v>1388</v>
      </c>
      <c r="B32" s="324" t="s">
        <v>1237</v>
      </c>
      <c r="C32" s="324" t="s">
        <v>1238</v>
      </c>
      <c r="D32" s="324" t="s">
        <v>1347</v>
      </c>
      <c r="E32" s="324" t="s">
        <v>1348</v>
      </c>
      <c r="F32" s="327">
        <v>6</v>
      </c>
      <c r="G32" s="327">
        <v>4566</v>
      </c>
      <c r="H32" s="327">
        <v>1</v>
      </c>
      <c r="I32" s="327">
        <v>761</v>
      </c>
      <c r="J32" s="327">
        <v>3</v>
      </c>
      <c r="K32" s="327">
        <v>2283</v>
      </c>
      <c r="L32" s="327">
        <v>0.5</v>
      </c>
      <c r="M32" s="327">
        <v>761</v>
      </c>
      <c r="N32" s="327">
        <v>1</v>
      </c>
      <c r="O32" s="327">
        <v>761</v>
      </c>
      <c r="P32" s="348">
        <v>0.16666666666666666</v>
      </c>
      <c r="Q32" s="328">
        <v>761</v>
      </c>
    </row>
    <row r="33" spans="1:17" ht="14.4" customHeight="1" x14ac:dyDescent="0.3">
      <c r="A33" s="323" t="s">
        <v>1388</v>
      </c>
      <c r="B33" s="324" t="s">
        <v>1237</v>
      </c>
      <c r="C33" s="324" t="s">
        <v>1238</v>
      </c>
      <c r="D33" s="324" t="s">
        <v>1349</v>
      </c>
      <c r="E33" s="324" t="s">
        <v>1350</v>
      </c>
      <c r="F33" s="327">
        <v>470</v>
      </c>
      <c r="G33" s="327">
        <v>7520</v>
      </c>
      <c r="H33" s="327">
        <v>1</v>
      </c>
      <c r="I33" s="327">
        <v>16</v>
      </c>
      <c r="J33" s="327">
        <v>598</v>
      </c>
      <c r="K33" s="327">
        <v>9568</v>
      </c>
      <c r="L33" s="327">
        <v>1.2723404255319148</v>
      </c>
      <c r="M33" s="327">
        <v>16</v>
      </c>
      <c r="N33" s="327">
        <v>496</v>
      </c>
      <c r="O33" s="327">
        <v>7936</v>
      </c>
      <c r="P33" s="348">
        <v>1.0553191489361702</v>
      </c>
      <c r="Q33" s="328">
        <v>16</v>
      </c>
    </row>
    <row r="34" spans="1:17" ht="14.4" customHeight="1" x14ac:dyDescent="0.3">
      <c r="A34" s="323" t="s">
        <v>1388</v>
      </c>
      <c r="B34" s="324" t="s">
        <v>1237</v>
      </c>
      <c r="C34" s="324" t="s">
        <v>1238</v>
      </c>
      <c r="D34" s="324" t="s">
        <v>1351</v>
      </c>
      <c r="E34" s="324" t="s">
        <v>1352</v>
      </c>
      <c r="F34" s="327">
        <v>1</v>
      </c>
      <c r="G34" s="327">
        <v>130</v>
      </c>
      <c r="H34" s="327">
        <v>1</v>
      </c>
      <c r="I34" s="327">
        <v>130</v>
      </c>
      <c r="J34" s="327">
        <v>3</v>
      </c>
      <c r="K34" s="327">
        <v>393</v>
      </c>
      <c r="L34" s="327">
        <v>3.023076923076923</v>
      </c>
      <c r="M34" s="327">
        <v>131</v>
      </c>
      <c r="N34" s="327">
        <v>4</v>
      </c>
      <c r="O34" s="327">
        <v>532</v>
      </c>
      <c r="P34" s="348">
        <v>4.092307692307692</v>
      </c>
      <c r="Q34" s="328">
        <v>133</v>
      </c>
    </row>
    <row r="35" spans="1:17" ht="14.4" customHeight="1" x14ac:dyDescent="0.3">
      <c r="A35" s="323" t="s">
        <v>1388</v>
      </c>
      <c r="B35" s="324" t="s">
        <v>1237</v>
      </c>
      <c r="C35" s="324" t="s">
        <v>1238</v>
      </c>
      <c r="D35" s="324" t="s">
        <v>1353</v>
      </c>
      <c r="E35" s="324" t="s">
        <v>1354</v>
      </c>
      <c r="F35" s="327">
        <v>4</v>
      </c>
      <c r="G35" s="327">
        <v>2016</v>
      </c>
      <c r="H35" s="327">
        <v>1</v>
      </c>
      <c r="I35" s="327">
        <v>504</v>
      </c>
      <c r="J35" s="327">
        <v>9</v>
      </c>
      <c r="K35" s="327">
        <v>4545</v>
      </c>
      <c r="L35" s="327">
        <v>2.2544642857142856</v>
      </c>
      <c r="M35" s="327">
        <v>505</v>
      </c>
      <c r="N35" s="327">
        <v>23</v>
      </c>
      <c r="O35" s="327">
        <v>11638</v>
      </c>
      <c r="P35" s="348">
        <v>5.7728174603174605</v>
      </c>
      <c r="Q35" s="328">
        <v>506</v>
      </c>
    </row>
    <row r="36" spans="1:17" ht="14.4" customHeight="1" x14ac:dyDescent="0.3">
      <c r="A36" s="323" t="s">
        <v>1388</v>
      </c>
      <c r="B36" s="324" t="s">
        <v>1237</v>
      </c>
      <c r="C36" s="324" t="s">
        <v>1238</v>
      </c>
      <c r="D36" s="324" t="s">
        <v>1355</v>
      </c>
      <c r="E36" s="324" t="s">
        <v>1356</v>
      </c>
      <c r="F36" s="327">
        <v>8</v>
      </c>
      <c r="G36" s="327">
        <v>808</v>
      </c>
      <c r="H36" s="327">
        <v>1</v>
      </c>
      <c r="I36" s="327">
        <v>101</v>
      </c>
      <c r="J36" s="327">
        <v>19</v>
      </c>
      <c r="K36" s="327">
        <v>1919</v>
      </c>
      <c r="L36" s="327">
        <v>2.375</v>
      </c>
      <c r="M36" s="327">
        <v>101</v>
      </c>
      <c r="N36" s="327">
        <v>34</v>
      </c>
      <c r="O36" s="327">
        <v>3468</v>
      </c>
      <c r="P36" s="348">
        <v>4.2920792079207919</v>
      </c>
      <c r="Q36" s="328">
        <v>102</v>
      </c>
    </row>
    <row r="37" spans="1:17" ht="14.4" customHeight="1" x14ac:dyDescent="0.3">
      <c r="A37" s="323" t="s">
        <v>1388</v>
      </c>
      <c r="B37" s="324" t="s">
        <v>1237</v>
      </c>
      <c r="C37" s="324" t="s">
        <v>1238</v>
      </c>
      <c r="D37" s="324" t="s">
        <v>1357</v>
      </c>
      <c r="E37" s="324" t="s">
        <v>1358</v>
      </c>
      <c r="F37" s="327"/>
      <c r="G37" s="327"/>
      <c r="H37" s="327"/>
      <c r="I37" s="327"/>
      <c r="J37" s="327">
        <v>1</v>
      </c>
      <c r="K37" s="327">
        <v>214</v>
      </c>
      <c r="L37" s="327"/>
      <c r="M37" s="327">
        <v>214</v>
      </c>
      <c r="N37" s="327"/>
      <c r="O37" s="327"/>
      <c r="P37" s="348"/>
      <c r="Q37" s="328"/>
    </row>
    <row r="38" spans="1:17" ht="14.4" customHeight="1" x14ac:dyDescent="0.3">
      <c r="A38" s="323" t="s">
        <v>1389</v>
      </c>
      <c r="B38" s="324" t="s">
        <v>1237</v>
      </c>
      <c r="C38" s="324" t="s">
        <v>1238</v>
      </c>
      <c r="D38" s="324" t="s">
        <v>1239</v>
      </c>
      <c r="E38" s="324" t="s">
        <v>1240</v>
      </c>
      <c r="F38" s="327">
        <v>722</v>
      </c>
      <c r="G38" s="327">
        <v>114076</v>
      </c>
      <c r="H38" s="327">
        <v>1</v>
      </c>
      <c r="I38" s="327">
        <v>158</v>
      </c>
      <c r="J38" s="327">
        <v>795</v>
      </c>
      <c r="K38" s="327">
        <v>125610</v>
      </c>
      <c r="L38" s="327">
        <v>1.1011080332409973</v>
      </c>
      <c r="M38" s="327">
        <v>158</v>
      </c>
      <c r="N38" s="327">
        <v>951</v>
      </c>
      <c r="O38" s="327">
        <v>151209</v>
      </c>
      <c r="P38" s="348">
        <v>1.3255110628002384</v>
      </c>
      <c r="Q38" s="328">
        <v>159</v>
      </c>
    </row>
    <row r="39" spans="1:17" ht="14.4" customHeight="1" x14ac:dyDescent="0.3">
      <c r="A39" s="323" t="s">
        <v>1389</v>
      </c>
      <c r="B39" s="324" t="s">
        <v>1237</v>
      </c>
      <c r="C39" s="324" t="s">
        <v>1238</v>
      </c>
      <c r="D39" s="324" t="s">
        <v>1241</v>
      </c>
      <c r="E39" s="324" t="s">
        <v>1242</v>
      </c>
      <c r="F39" s="327">
        <v>275</v>
      </c>
      <c r="G39" s="327">
        <v>22825</v>
      </c>
      <c r="H39" s="327">
        <v>1</v>
      </c>
      <c r="I39" s="327">
        <v>83</v>
      </c>
      <c r="J39" s="327">
        <v>271</v>
      </c>
      <c r="K39" s="327">
        <v>22493</v>
      </c>
      <c r="L39" s="327">
        <v>0.98545454545454547</v>
      </c>
      <c r="M39" s="327">
        <v>83</v>
      </c>
      <c r="N39" s="327">
        <v>314</v>
      </c>
      <c r="O39" s="327">
        <v>26376</v>
      </c>
      <c r="P39" s="348">
        <v>1.1555750273822563</v>
      </c>
      <c r="Q39" s="328">
        <v>84</v>
      </c>
    </row>
    <row r="40" spans="1:17" ht="14.4" customHeight="1" x14ac:dyDescent="0.3">
      <c r="A40" s="323" t="s">
        <v>1389</v>
      </c>
      <c r="B40" s="324" t="s">
        <v>1237</v>
      </c>
      <c r="C40" s="324" t="s">
        <v>1238</v>
      </c>
      <c r="D40" s="324" t="s">
        <v>1255</v>
      </c>
      <c r="E40" s="324" t="s">
        <v>1256</v>
      </c>
      <c r="F40" s="327">
        <v>4</v>
      </c>
      <c r="G40" s="327">
        <v>376</v>
      </c>
      <c r="H40" s="327">
        <v>1</v>
      </c>
      <c r="I40" s="327">
        <v>94</v>
      </c>
      <c r="J40" s="327">
        <v>5</v>
      </c>
      <c r="K40" s="327">
        <v>475</v>
      </c>
      <c r="L40" s="327">
        <v>1.2632978723404256</v>
      </c>
      <c r="M40" s="327">
        <v>95</v>
      </c>
      <c r="N40" s="327">
        <v>4</v>
      </c>
      <c r="O40" s="327">
        <v>384</v>
      </c>
      <c r="P40" s="348">
        <v>1.0212765957446808</v>
      </c>
      <c r="Q40" s="328">
        <v>96</v>
      </c>
    </row>
    <row r="41" spans="1:17" ht="14.4" customHeight="1" x14ac:dyDescent="0.3">
      <c r="A41" s="323" t="s">
        <v>1389</v>
      </c>
      <c r="B41" s="324" t="s">
        <v>1237</v>
      </c>
      <c r="C41" s="324" t="s">
        <v>1238</v>
      </c>
      <c r="D41" s="324" t="s">
        <v>1267</v>
      </c>
      <c r="E41" s="324" t="s">
        <v>1268</v>
      </c>
      <c r="F41" s="327">
        <v>13</v>
      </c>
      <c r="G41" s="327">
        <v>15106</v>
      </c>
      <c r="H41" s="327">
        <v>1</v>
      </c>
      <c r="I41" s="327">
        <v>1162</v>
      </c>
      <c r="J41" s="327">
        <v>22</v>
      </c>
      <c r="K41" s="327">
        <v>25608</v>
      </c>
      <c r="L41" s="327">
        <v>1.6952204422083941</v>
      </c>
      <c r="M41" s="327">
        <v>1164</v>
      </c>
      <c r="N41" s="327">
        <v>6</v>
      </c>
      <c r="O41" s="327">
        <v>6990</v>
      </c>
      <c r="P41" s="348">
        <v>0.46273004104329407</v>
      </c>
      <c r="Q41" s="328">
        <v>1165</v>
      </c>
    </row>
    <row r="42" spans="1:17" ht="14.4" customHeight="1" x14ac:dyDescent="0.3">
      <c r="A42" s="323" t="s">
        <v>1389</v>
      </c>
      <c r="B42" s="324" t="s">
        <v>1237</v>
      </c>
      <c r="C42" s="324" t="s">
        <v>1238</v>
      </c>
      <c r="D42" s="324" t="s">
        <v>1275</v>
      </c>
      <c r="E42" s="324" t="s">
        <v>1276</v>
      </c>
      <c r="F42" s="327">
        <v>695</v>
      </c>
      <c r="G42" s="327">
        <v>26410</v>
      </c>
      <c r="H42" s="327">
        <v>1</v>
      </c>
      <c r="I42" s="327">
        <v>38</v>
      </c>
      <c r="J42" s="327">
        <v>508</v>
      </c>
      <c r="K42" s="327">
        <v>19812</v>
      </c>
      <c r="L42" s="327">
        <v>0.75017039000378649</v>
      </c>
      <c r="M42" s="327">
        <v>39</v>
      </c>
      <c r="N42" s="327">
        <v>638</v>
      </c>
      <c r="O42" s="327">
        <v>24882</v>
      </c>
      <c r="P42" s="348">
        <v>0.94214312760318064</v>
      </c>
      <c r="Q42" s="328">
        <v>39</v>
      </c>
    </row>
    <row r="43" spans="1:17" ht="14.4" customHeight="1" x14ac:dyDescent="0.3">
      <c r="A43" s="323" t="s">
        <v>1389</v>
      </c>
      <c r="B43" s="324" t="s">
        <v>1237</v>
      </c>
      <c r="C43" s="324" t="s">
        <v>1238</v>
      </c>
      <c r="D43" s="324" t="s">
        <v>1281</v>
      </c>
      <c r="E43" s="324" t="s">
        <v>1282</v>
      </c>
      <c r="F43" s="327">
        <v>188</v>
      </c>
      <c r="G43" s="327">
        <v>7332</v>
      </c>
      <c r="H43" s="327">
        <v>1</v>
      </c>
      <c r="I43" s="327">
        <v>39</v>
      </c>
      <c r="J43" s="327">
        <v>157</v>
      </c>
      <c r="K43" s="327">
        <v>6280</v>
      </c>
      <c r="L43" s="327">
        <v>0.85651936715766508</v>
      </c>
      <c r="M43" s="327">
        <v>40</v>
      </c>
      <c r="N43" s="327">
        <v>188</v>
      </c>
      <c r="O43" s="327">
        <v>7520</v>
      </c>
      <c r="P43" s="348">
        <v>1.0256410256410255</v>
      </c>
      <c r="Q43" s="328">
        <v>40</v>
      </c>
    </row>
    <row r="44" spans="1:17" ht="14.4" customHeight="1" x14ac:dyDescent="0.3">
      <c r="A44" s="323" t="s">
        <v>1389</v>
      </c>
      <c r="B44" s="324" t="s">
        <v>1237</v>
      </c>
      <c r="C44" s="324" t="s">
        <v>1238</v>
      </c>
      <c r="D44" s="324" t="s">
        <v>1283</v>
      </c>
      <c r="E44" s="324" t="s">
        <v>1284</v>
      </c>
      <c r="F44" s="327">
        <v>933</v>
      </c>
      <c r="G44" s="327">
        <v>103563</v>
      </c>
      <c r="H44" s="327">
        <v>1</v>
      </c>
      <c r="I44" s="327">
        <v>111</v>
      </c>
      <c r="J44" s="327">
        <v>887</v>
      </c>
      <c r="K44" s="327">
        <v>99344</v>
      </c>
      <c r="L44" s="327">
        <v>0.95926151231617474</v>
      </c>
      <c r="M44" s="327">
        <v>112</v>
      </c>
      <c r="N44" s="327">
        <v>1017</v>
      </c>
      <c r="O44" s="327">
        <v>114921</v>
      </c>
      <c r="P44" s="348">
        <v>1.1096723733379681</v>
      </c>
      <c r="Q44" s="328">
        <v>113</v>
      </c>
    </row>
    <row r="45" spans="1:17" ht="14.4" customHeight="1" x14ac:dyDescent="0.3">
      <c r="A45" s="323" t="s">
        <v>1389</v>
      </c>
      <c r="B45" s="324" t="s">
        <v>1237</v>
      </c>
      <c r="C45" s="324" t="s">
        <v>1238</v>
      </c>
      <c r="D45" s="324" t="s">
        <v>1285</v>
      </c>
      <c r="E45" s="324" t="s">
        <v>1286</v>
      </c>
      <c r="F45" s="327">
        <v>171</v>
      </c>
      <c r="G45" s="327">
        <v>3591</v>
      </c>
      <c r="H45" s="327">
        <v>1</v>
      </c>
      <c r="I45" s="327">
        <v>21</v>
      </c>
      <c r="J45" s="327">
        <v>109</v>
      </c>
      <c r="K45" s="327">
        <v>2289</v>
      </c>
      <c r="L45" s="327">
        <v>0.63742690058479534</v>
      </c>
      <c r="M45" s="327">
        <v>21</v>
      </c>
      <c r="N45" s="327">
        <v>99</v>
      </c>
      <c r="O45" s="327">
        <v>2079</v>
      </c>
      <c r="P45" s="348">
        <v>0.57894736842105265</v>
      </c>
      <c r="Q45" s="328">
        <v>21</v>
      </c>
    </row>
    <row r="46" spans="1:17" ht="14.4" customHeight="1" x14ac:dyDescent="0.3">
      <c r="A46" s="323" t="s">
        <v>1389</v>
      </c>
      <c r="B46" s="324" t="s">
        <v>1237</v>
      </c>
      <c r="C46" s="324" t="s">
        <v>1238</v>
      </c>
      <c r="D46" s="324" t="s">
        <v>1289</v>
      </c>
      <c r="E46" s="324" t="s">
        <v>1290</v>
      </c>
      <c r="F46" s="327">
        <v>213</v>
      </c>
      <c r="G46" s="327">
        <v>81366</v>
      </c>
      <c r="H46" s="327">
        <v>1</v>
      </c>
      <c r="I46" s="327">
        <v>382</v>
      </c>
      <c r="J46" s="327">
        <v>178</v>
      </c>
      <c r="K46" s="327">
        <v>67996</v>
      </c>
      <c r="L46" s="327">
        <v>0.83568075117370888</v>
      </c>
      <c r="M46" s="327">
        <v>382</v>
      </c>
      <c r="N46" s="327">
        <v>116</v>
      </c>
      <c r="O46" s="327">
        <v>44312</v>
      </c>
      <c r="P46" s="348">
        <v>0.54460093896713613</v>
      </c>
      <c r="Q46" s="328">
        <v>382</v>
      </c>
    </row>
    <row r="47" spans="1:17" ht="14.4" customHeight="1" x14ac:dyDescent="0.3">
      <c r="A47" s="323" t="s">
        <v>1389</v>
      </c>
      <c r="B47" s="324" t="s">
        <v>1237</v>
      </c>
      <c r="C47" s="324" t="s">
        <v>1238</v>
      </c>
      <c r="D47" s="324" t="s">
        <v>1291</v>
      </c>
      <c r="E47" s="324" t="s">
        <v>1292</v>
      </c>
      <c r="F47" s="327">
        <v>933</v>
      </c>
      <c r="G47" s="327">
        <v>453438</v>
      </c>
      <c r="H47" s="327">
        <v>1</v>
      </c>
      <c r="I47" s="327">
        <v>486</v>
      </c>
      <c r="J47" s="327">
        <v>845</v>
      </c>
      <c r="K47" s="327">
        <v>410670</v>
      </c>
      <c r="L47" s="327">
        <v>0.90568060021436225</v>
      </c>
      <c r="M47" s="327">
        <v>486</v>
      </c>
      <c r="N47" s="327">
        <v>833</v>
      </c>
      <c r="O47" s="327">
        <v>404838</v>
      </c>
      <c r="P47" s="348">
        <v>0.89281886387995713</v>
      </c>
      <c r="Q47" s="328">
        <v>486</v>
      </c>
    </row>
    <row r="48" spans="1:17" ht="14.4" customHeight="1" x14ac:dyDescent="0.3">
      <c r="A48" s="323" t="s">
        <v>1389</v>
      </c>
      <c r="B48" s="324" t="s">
        <v>1237</v>
      </c>
      <c r="C48" s="324" t="s">
        <v>1238</v>
      </c>
      <c r="D48" s="324" t="s">
        <v>1293</v>
      </c>
      <c r="E48" s="324" t="s">
        <v>1294</v>
      </c>
      <c r="F48" s="327">
        <v>127</v>
      </c>
      <c r="G48" s="327">
        <v>76327</v>
      </c>
      <c r="H48" s="327">
        <v>1</v>
      </c>
      <c r="I48" s="327">
        <v>601</v>
      </c>
      <c r="J48" s="327">
        <v>105</v>
      </c>
      <c r="K48" s="327">
        <v>63315</v>
      </c>
      <c r="L48" s="327">
        <v>0.82952297352182058</v>
      </c>
      <c r="M48" s="327">
        <v>603</v>
      </c>
      <c r="N48" s="327">
        <v>112</v>
      </c>
      <c r="O48" s="327">
        <v>67648</v>
      </c>
      <c r="P48" s="348">
        <v>0.88629187574514912</v>
      </c>
      <c r="Q48" s="328">
        <v>604</v>
      </c>
    </row>
    <row r="49" spans="1:17" ht="14.4" customHeight="1" x14ac:dyDescent="0.3">
      <c r="A49" s="323" t="s">
        <v>1389</v>
      </c>
      <c r="B49" s="324" t="s">
        <v>1237</v>
      </c>
      <c r="C49" s="324" t="s">
        <v>1238</v>
      </c>
      <c r="D49" s="324" t="s">
        <v>1295</v>
      </c>
      <c r="E49" s="324" t="s">
        <v>1296</v>
      </c>
      <c r="F49" s="327">
        <v>737</v>
      </c>
      <c r="G49" s="327">
        <v>26532</v>
      </c>
      <c r="H49" s="327">
        <v>1</v>
      </c>
      <c r="I49" s="327">
        <v>36</v>
      </c>
      <c r="J49" s="327">
        <v>604</v>
      </c>
      <c r="K49" s="327">
        <v>21744</v>
      </c>
      <c r="L49" s="327">
        <v>0.81953867028493899</v>
      </c>
      <c r="M49" s="327">
        <v>36</v>
      </c>
      <c r="N49" s="327">
        <v>650</v>
      </c>
      <c r="O49" s="327">
        <v>24050</v>
      </c>
      <c r="P49" s="348">
        <v>0.90645258555706321</v>
      </c>
      <c r="Q49" s="328">
        <v>37</v>
      </c>
    </row>
    <row r="50" spans="1:17" ht="14.4" customHeight="1" x14ac:dyDescent="0.3">
      <c r="A50" s="323" t="s">
        <v>1389</v>
      </c>
      <c r="B50" s="324" t="s">
        <v>1237</v>
      </c>
      <c r="C50" s="324" t="s">
        <v>1238</v>
      </c>
      <c r="D50" s="324" t="s">
        <v>1299</v>
      </c>
      <c r="E50" s="324" t="s">
        <v>1300</v>
      </c>
      <c r="F50" s="327">
        <v>2</v>
      </c>
      <c r="G50" s="327">
        <v>394</v>
      </c>
      <c r="H50" s="327">
        <v>1</v>
      </c>
      <c r="I50" s="327">
        <v>197</v>
      </c>
      <c r="J50" s="327"/>
      <c r="K50" s="327"/>
      <c r="L50" s="327"/>
      <c r="M50" s="327"/>
      <c r="N50" s="327"/>
      <c r="O50" s="327"/>
      <c r="P50" s="348"/>
      <c r="Q50" s="328"/>
    </row>
    <row r="51" spans="1:17" ht="14.4" customHeight="1" x14ac:dyDescent="0.3">
      <c r="A51" s="323" t="s">
        <v>1389</v>
      </c>
      <c r="B51" s="324" t="s">
        <v>1237</v>
      </c>
      <c r="C51" s="324" t="s">
        <v>1238</v>
      </c>
      <c r="D51" s="324" t="s">
        <v>1301</v>
      </c>
      <c r="E51" s="324" t="s">
        <v>1302</v>
      </c>
      <c r="F51" s="327">
        <v>148</v>
      </c>
      <c r="G51" s="327">
        <v>65712</v>
      </c>
      <c r="H51" s="327">
        <v>1</v>
      </c>
      <c r="I51" s="327">
        <v>444</v>
      </c>
      <c r="J51" s="327">
        <v>132</v>
      </c>
      <c r="K51" s="327">
        <v>58608</v>
      </c>
      <c r="L51" s="327">
        <v>0.89189189189189189</v>
      </c>
      <c r="M51" s="327">
        <v>444</v>
      </c>
      <c r="N51" s="327">
        <v>133</v>
      </c>
      <c r="O51" s="327">
        <v>59052</v>
      </c>
      <c r="P51" s="348">
        <v>0.89864864864864868</v>
      </c>
      <c r="Q51" s="328">
        <v>444</v>
      </c>
    </row>
    <row r="52" spans="1:17" ht="14.4" customHeight="1" x14ac:dyDescent="0.3">
      <c r="A52" s="323" t="s">
        <v>1389</v>
      </c>
      <c r="B52" s="324" t="s">
        <v>1237</v>
      </c>
      <c r="C52" s="324" t="s">
        <v>1238</v>
      </c>
      <c r="D52" s="324" t="s">
        <v>1305</v>
      </c>
      <c r="E52" s="324" t="s">
        <v>1306</v>
      </c>
      <c r="F52" s="327">
        <v>2</v>
      </c>
      <c r="G52" s="327">
        <v>80</v>
      </c>
      <c r="H52" s="327">
        <v>1</v>
      </c>
      <c r="I52" s="327">
        <v>40</v>
      </c>
      <c r="J52" s="327">
        <v>3</v>
      </c>
      <c r="K52" s="327">
        <v>120</v>
      </c>
      <c r="L52" s="327">
        <v>1.5</v>
      </c>
      <c r="M52" s="327">
        <v>40</v>
      </c>
      <c r="N52" s="327">
        <v>6</v>
      </c>
      <c r="O52" s="327">
        <v>246</v>
      </c>
      <c r="P52" s="348">
        <v>3.0750000000000002</v>
      </c>
      <c r="Q52" s="328">
        <v>41</v>
      </c>
    </row>
    <row r="53" spans="1:17" ht="14.4" customHeight="1" x14ac:dyDescent="0.3">
      <c r="A53" s="323" t="s">
        <v>1389</v>
      </c>
      <c r="B53" s="324" t="s">
        <v>1237</v>
      </c>
      <c r="C53" s="324" t="s">
        <v>1238</v>
      </c>
      <c r="D53" s="324" t="s">
        <v>1307</v>
      </c>
      <c r="E53" s="324" t="s">
        <v>1308</v>
      </c>
      <c r="F53" s="327">
        <v>112</v>
      </c>
      <c r="G53" s="327">
        <v>16912</v>
      </c>
      <c r="H53" s="327">
        <v>1</v>
      </c>
      <c r="I53" s="327">
        <v>151</v>
      </c>
      <c r="J53" s="327">
        <v>80</v>
      </c>
      <c r="K53" s="327">
        <v>12080</v>
      </c>
      <c r="L53" s="327">
        <v>0.7142857142857143</v>
      </c>
      <c r="M53" s="327">
        <v>151</v>
      </c>
      <c r="N53" s="327">
        <v>112</v>
      </c>
      <c r="O53" s="327">
        <v>17024</v>
      </c>
      <c r="P53" s="348">
        <v>1.0066225165562914</v>
      </c>
      <c r="Q53" s="328">
        <v>152</v>
      </c>
    </row>
    <row r="54" spans="1:17" ht="14.4" customHeight="1" x14ac:dyDescent="0.3">
      <c r="A54" s="323" t="s">
        <v>1389</v>
      </c>
      <c r="B54" s="324" t="s">
        <v>1237</v>
      </c>
      <c r="C54" s="324" t="s">
        <v>1238</v>
      </c>
      <c r="D54" s="324" t="s">
        <v>1309</v>
      </c>
      <c r="E54" s="324" t="s">
        <v>1310</v>
      </c>
      <c r="F54" s="327">
        <v>5</v>
      </c>
      <c r="G54" s="327">
        <v>2450</v>
      </c>
      <c r="H54" s="327">
        <v>1</v>
      </c>
      <c r="I54" s="327">
        <v>490</v>
      </c>
      <c r="J54" s="327">
        <v>7</v>
      </c>
      <c r="K54" s="327">
        <v>3430</v>
      </c>
      <c r="L54" s="327">
        <v>1.4</v>
      </c>
      <c r="M54" s="327">
        <v>490</v>
      </c>
      <c r="N54" s="327">
        <v>12</v>
      </c>
      <c r="O54" s="327">
        <v>5880</v>
      </c>
      <c r="P54" s="348">
        <v>2.4</v>
      </c>
      <c r="Q54" s="328">
        <v>490</v>
      </c>
    </row>
    <row r="55" spans="1:17" ht="14.4" customHeight="1" x14ac:dyDescent="0.3">
      <c r="A55" s="323" t="s">
        <v>1389</v>
      </c>
      <c r="B55" s="324" t="s">
        <v>1237</v>
      </c>
      <c r="C55" s="324" t="s">
        <v>1238</v>
      </c>
      <c r="D55" s="324" t="s">
        <v>1315</v>
      </c>
      <c r="E55" s="324" t="s">
        <v>1316</v>
      </c>
      <c r="F55" s="327">
        <v>18</v>
      </c>
      <c r="G55" s="327">
        <v>558</v>
      </c>
      <c r="H55" s="327">
        <v>1</v>
      </c>
      <c r="I55" s="327">
        <v>31</v>
      </c>
      <c r="J55" s="327">
        <v>32</v>
      </c>
      <c r="K55" s="327">
        <v>992</v>
      </c>
      <c r="L55" s="327">
        <v>1.7777777777777777</v>
      </c>
      <c r="M55" s="327">
        <v>31</v>
      </c>
      <c r="N55" s="327">
        <v>48</v>
      </c>
      <c r="O55" s="327">
        <v>1488</v>
      </c>
      <c r="P55" s="348">
        <v>2.6666666666666665</v>
      </c>
      <c r="Q55" s="328">
        <v>31</v>
      </c>
    </row>
    <row r="56" spans="1:17" ht="14.4" customHeight="1" x14ac:dyDescent="0.3">
      <c r="A56" s="323" t="s">
        <v>1389</v>
      </c>
      <c r="B56" s="324" t="s">
        <v>1237</v>
      </c>
      <c r="C56" s="324" t="s">
        <v>1238</v>
      </c>
      <c r="D56" s="324" t="s">
        <v>1317</v>
      </c>
      <c r="E56" s="324" t="s">
        <v>1318</v>
      </c>
      <c r="F56" s="327">
        <v>1</v>
      </c>
      <c r="G56" s="327">
        <v>961</v>
      </c>
      <c r="H56" s="327">
        <v>1</v>
      </c>
      <c r="I56" s="327">
        <v>961</v>
      </c>
      <c r="J56" s="327"/>
      <c r="K56" s="327"/>
      <c r="L56" s="327"/>
      <c r="M56" s="327"/>
      <c r="N56" s="327"/>
      <c r="O56" s="327"/>
      <c r="P56" s="348"/>
      <c r="Q56" s="328"/>
    </row>
    <row r="57" spans="1:17" ht="14.4" customHeight="1" x14ac:dyDescent="0.3">
      <c r="A57" s="323" t="s">
        <v>1389</v>
      </c>
      <c r="B57" s="324" t="s">
        <v>1237</v>
      </c>
      <c r="C57" s="324" t="s">
        <v>1238</v>
      </c>
      <c r="D57" s="324" t="s">
        <v>1325</v>
      </c>
      <c r="E57" s="324" t="s">
        <v>1326</v>
      </c>
      <c r="F57" s="327"/>
      <c r="G57" s="327"/>
      <c r="H57" s="327"/>
      <c r="I57" s="327"/>
      <c r="J57" s="327">
        <v>2</v>
      </c>
      <c r="K57" s="327">
        <v>54</v>
      </c>
      <c r="L57" s="327"/>
      <c r="M57" s="327">
        <v>27</v>
      </c>
      <c r="N57" s="327"/>
      <c r="O57" s="327"/>
      <c r="P57" s="348"/>
      <c r="Q57" s="328"/>
    </row>
    <row r="58" spans="1:17" ht="14.4" customHeight="1" x14ac:dyDescent="0.3">
      <c r="A58" s="323" t="s">
        <v>1389</v>
      </c>
      <c r="B58" s="324" t="s">
        <v>1237</v>
      </c>
      <c r="C58" s="324" t="s">
        <v>1238</v>
      </c>
      <c r="D58" s="324" t="s">
        <v>1327</v>
      </c>
      <c r="E58" s="324" t="s">
        <v>1328</v>
      </c>
      <c r="F58" s="327">
        <v>14</v>
      </c>
      <c r="G58" s="327">
        <v>2842</v>
      </c>
      <c r="H58" s="327">
        <v>1</v>
      </c>
      <c r="I58" s="327">
        <v>203</v>
      </c>
      <c r="J58" s="327">
        <v>13</v>
      </c>
      <c r="K58" s="327">
        <v>2652</v>
      </c>
      <c r="L58" s="327">
        <v>0.93314567206192822</v>
      </c>
      <c r="M58" s="327">
        <v>204</v>
      </c>
      <c r="N58" s="327">
        <v>8</v>
      </c>
      <c r="O58" s="327">
        <v>1640</v>
      </c>
      <c r="P58" s="348">
        <v>0.57705840957072485</v>
      </c>
      <c r="Q58" s="328">
        <v>205</v>
      </c>
    </row>
    <row r="59" spans="1:17" ht="14.4" customHeight="1" x14ac:dyDescent="0.3">
      <c r="A59" s="323" t="s">
        <v>1389</v>
      </c>
      <c r="B59" s="324" t="s">
        <v>1237</v>
      </c>
      <c r="C59" s="324" t="s">
        <v>1238</v>
      </c>
      <c r="D59" s="324" t="s">
        <v>1329</v>
      </c>
      <c r="E59" s="324" t="s">
        <v>1330</v>
      </c>
      <c r="F59" s="327">
        <v>14</v>
      </c>
      <c r="G59" s="327">
        <v>5264</v>
      </c>
      <c r="H59" s="327">
        <v>1</v>
      </c>
      <c r="I59" s="327">
        <v>376</v>
      </c>
      <c r="J59" s="327">
        <v>13</v>
      </c>
      <c r="K59" s="327">
        <v>4888</v>
      </c>
      <c r="L59" s="327">
        <v>0.9285714285714286</v>
      </c>
      <c r="M59" s="327">
        <v>376</v>
      </c>
      <c r="N59" s="327">
        <v>9</v>
      </c>
      <c r="O59" s="327">
        <v>3393</v>
      </c>
      <c r="P59" s="348">
        <v>0.64456686930091189</v>
      </c>
      <c r="Q59" s="328">
        <v>377</v>
      </c>
    </row>
    <row r="60" spans="1:17" ht="14.4" customHeight="1" x14ac:dyDescent="0.3">
      <c r="A60" s="323" t="s">
        <v>1389</v>
      </c>
      <c r="B60" s="324" t="s">
        <v>1237</v>
      </c>
      <c r="C60" s="324" t="s">
        <v>1238</v>
      </c>
      <c r="D60" s="324" t="s">
        <v>1333</v>
      </c>
      <c r="E60" s="324" t="s">
        <v>1334</v>
      </c>
      <c r="F60" s="327">
        <v>1</v>
      </c>
      <c r="G60" s="327">
        <v>229</v>
      </c>
      <c r="H60" s="327">
        <v>1</v>
      </c>
      <c r="I60" s="327">
        <v>229</v>
      </c>
      <c r="J60" s="327">
        <v>1</v>
      </c>
      <c r="K60" s="327">
        <v>230</v>
      </c>
      <c r="L60" s="327">
        <v>1.0043668122270741</v>
      </c>
      <c r="M60" s="327">
        <v>230</v>
      </c>
      <c r="N60" s="327"/>
      <c r="O60" s="327"/>
      <c r="P60" s="348"/>
      <c r="Q60" s="328"/>
    </row>
    <row r="61" spans="1:17" ht="14.4" customHeight="1" x14ac:dyDescent="0.3">
      <c r="A61" s="323" t="s">
        <v>1389</v>
      </c>
      <c r="B61" s="324" t="s">
        <v>1237</v>
      </c>
      <c r="C61" s="324" t="s">
        <v>1238</v>
      </c>
      <c r="D61" s="324" t="s">
        <v>1335</v>
      </c>
      <c r="E61" s="324" t="s">
        <v>1336</v>
      </c>
      <c r="F61" s="327">
        <v>1</v>
      </c>
      <c r="G61" s="327">
        <v>243</v>
      </c>
      <c r="H61" s="327">
        <v>1</v>
      </c>
      <c r="I61" s="327">
        <v>243</v>
      </c>
      <c r="J61" s="327">
        <v>1</v>
      </c>
      <c r="K61" s="327">
        <v>244</v>
      </c>
      <c r="L61" s="327">
        <v>1.0041152263374487</v>
      </c>
      <c r="M61" s="327">
        <v>244</v>
      </c>
      <c r="N61" s="327"/>
      <c r="O61" s="327"/>
      <c r="P61" s="348"/>
      <c r="Q61" s="328"/>
    </row>
    <row r="62" spans="1:17" ht="14.4" customHeight="1" x14ac:dyDescent="0.3">
      <c r="A62" s="323" t="s">
        <v>1389</v>
      </c>
      <c r="B62" s="324" t="s">
        <v>1237</v>
      </c>
      <c r="C62" s="324" t="s">
        <v>1238</v>
      </c>
      <c r="D62" s="324" t="s">
        <v>1337</v>
      </c>
      <c r="E62" s="324" t="s">
        <v>1338</v>
      </c>
      <c r="F62" s="327">
        <v>12</v>
      </c>
      <c r="G62" s="327">
        <v>1536</v>
      </c>
      <c r="H62" s="327">
        <v>1</v>
      </c>
      <c r="I62" s="327">
        <v>128</v>
      </c>
      <c r="J62" s="327">
        <v>20</v>
      </c>
      <c r="K62" s="327">
        <v>2560</v>
      </c>
      <c r="L62" s="327">
        <v>1.6666666666666667</v>
      </c>
      <c r="M62" s="327">
        <v>128</v>
      </c>
      <c r="N62" s="327">
        <v>6</v>
      </c>
      <c r="O62" s="327">
        <v>774</v>
      </c>
      <c r="P62" s="348">
        <v>0.50390625</v>
      </c>
      <c r="Q62" s="328">
        <v>129</v>
      </c>
    </row>
    <row r="63" spans="1:17" ht="14.4" customHeight="1" x14ac:dyDescent="0.3">
      <c r="A63" s="323" t="s">
        <v>1389</v>
      </c>
      <c r="B63" s="324" t="s">
        <v>1237</v>
      </c>
      <c r="C63" s="324" t="s">
        <v>1238</v>
      </c>
      <c r="D63" s="324" t="s">
        <v>1341</v>
      </c>
      <c r="E63" s="324" t="s">
        <v>1342</v>
      </c>
      <c r="F63" s="327">
        <v>3</v>
      </c>
      <c r="G63" s="327">
        <v>5997</v>
      </c>
      <c r="H63" s="327">
        <v>1</v>
      </c>
      <c r="I63" s="327">
        <v>1999</v>
      </c>
      <c r="J63" s="327">
        <v>8</v>
      </c>
      <c r="K63" s="327">
        <v>16104</v>
      </c>
      <c r="L63" s="327">
        <v>2.6853426713356678</v>
      </c>
      <c r="M63" s="327">
        <v>2013</v>
      </c>
      <c r="N63" s="327">
        <v>3</v>
      </c>
      <c r="O63" s="327">
        <v>6087</v>
      </c>
      <c r="P63" s="348">
        <v>1.015007503751876</v>
      </c>
      <c r="Q63" s="328">
        <v>2029</v>
      </c>
    </row>
    <row r="64" spans="1:17" ht="14.4" customHeight="1" x14ac:dyDescent="0.3">
      <c r="A64" s="323" t="s">
        <v>1389</v>
      </c>
      <c r="B64" s="324" t="s">
        <v>1237</v>
      </c>
      <c r="C64" s="324" t="s">
        <v>1238</v>
      </c>
      <c r="D64" s="324" t="s">
        <v>1347</v>
      </c>
      <c r="E64" s="324" t="s">
        <v>1348</v>
      </c>
      <c r="F64" s="327">
        <v>54</v>
      </c>
      <c r="G64" s="327">
        <v>41094</v>
      </c>
      <c r="H64" s="327">
        <v>1</v>
      </c>
      <c r="I64" s="327">
        <v>761</v>
      </c>
      <c r="J64" s="327">
        <v>36</v>
      </c>
      <c r="K64" s="327">
        <v>27396</v>
      </c>
      <c r="L64" s="327">
        <v>0.66666666666666663</v>
      </c>
      <c r="M64" s="327">
        <v>761</v>
      </c>
      <c r="N64" s="327">
        <v>32</v>
      </c>
      <c r="O64" s="327">
        <v>24352</v>
      </c>
      <c r="P64" s="348">
        <v>0.59259259259259256</v>
      </c>
      <c r="Q64" s="328">
        <v>761</v>
      </c>
    </row>
    <row r="65" spans="1:17" ht="14.4" customHeight="1" x14ac:dyDescent="0.3">
      <c r="A65" s="323" t="s">
        <v>1389</v>
      </c>
      <c r="B65" s="324" t="s">
        <v>1237</v>
      </c>
      <c r="C65" s="324" t="s">
        <v>1238</v>
      </c>
      <c r="D65" s="324" t="s">
        <v>1349</v>
      </c>
      <c r="E65" s="324" t="s">
        <v>1350</v>
      </c>
      <c r="F65" s="327">
        <v>842</v>
      </c>
      <c r="G65" s="327">
        <v>13472</v>
      </c>
      <c r="H65" s="327">
        <v>1</v>
      </c>
      <c r="I65" s="327">
        <v>16</v>
      </c>
      <c r="J65" s="327">
        <v>738</v>
      </c>
      <c r="K65" s="327">
        <v>11808</v>
      </c>
      <c r="L65" s="327">
        <v>0.87648456057007129</v>
      </c>
      <c r="M65" s="327">
        <v>16</v>
      </c>
      <c r="N65" s="327">
        <v>683</v>
      </c>
      <c r="O65" s="327">
        <v>10928</v>
      </c>
      <c r="P65" s="348">
        <v>0.8111638954869359</v>
      </c>
      <c r="Q65" s="328">
        <v>16</v>
      </c>
    </row>
    <row r="66" spans="1:17" ht="14.4" customHeight="1" x14ac:dyDescent="0.3">
      <c r="A66" s="323" t="s">
        <v>1389</v>
      </c>
      <c r="B66" s="324" t="s">
        <v>1237</v>
      </c>
      <c r="C66" s="324" t="s">
        <v>1238</v>
      </c>
      <c r="D66" s="324" t="s">
        <v>1351</v>
      </c>
      <c r="E66" s="324" t="s">
        <v>1352</v>
      </c>
      <c r="F66" s="327">
        <v>2</v>
      </c>
      <c r="G66" s="327">
        <v>260</v>
      </c>
      <c r="H66" s="327">
        <v>1</v>
      </c>
      <c r="I66" s="327">
        <v>130</v>
      </c>
      <c r="J66" s="327">
        <v>2</v>
      </c>
      <c r="K66" s="327">
        <v>262</v>
      </c>
      <c r="L66" s="327">
        <v>1.0076923076923077</v>
      </c>
      <c r="M66" s="327">
        <v>131</v>
      </c>
      <c r="N66" s="327">
        <v>3</v>
      </c>
      <c r="O66" s="327">
        <v>399</v>
      </c>
      <c r="P66" s="348">
        <v>1.5346153846153847</v>
      </c>
      <c r="Q66" s="328">
        <v>133</v>
      </c>
    </row>
    <row r="67" spans="1:17" ht="14.4" customHeight="1" x14ac:dyDescent="0.3">
      <c r="A67" s="323" t="s">
        <v>1389</v>
      </c>
      <c r="B67" s="324" t="s">
        <v>1237</v>
      </c>
      <c r="C67" s="324" t="s">
        <v>1238</v>
      </c>
      <c r="D67" s="324" t="s">
        <v>1353</v>
      </c>
      <c r="E67" s="324" t="s">
        <v>1354</v>
      </c>
      <c r="F67" s="327">
        <v>17</v>
      </c>
      <c r="G67" s="327">
        <v>8568</v>
      </c>
      <c r="H67" s="327">
        <v>1</v>
      </c>
      <c r="I67" s="327">
        <v>504</v>
      </c>
      <c r="J67" s="327">
        <v>11</v>
      </c>
      <c r="K67" s="327">
        <v>5555</v>
      </c>
      <c r="L67" s="327">
        <v>0.64834267040149396</v>
      </c>
      <c r="M67" s="327">
        <v>505</v>
      </c>
      <c r="N67" s="327">
        <v>49</v>
      </c>
      <c r="O67" s="327">
        <v>24794</v>
      </c>
      <c r="P67" s="348">
        <v>2.8937908496732025</v>
      </c>
      <c r="Q67" s="328">
        <v>506</v>
      </c>
    </row>
    <row r="68" spans="1:17" ht="14.4" customHeight="1" x14ac:dyDescent="0.3">
      <c r="A68" s="323" t="s">
        <v>1389</v>
      </c>
      <c r="B68" s="324" t="s">
        <v>1237</v>
      </c>
      <c r="C68" s="324" t="s">
        <v>1238</v>
      </c>
      <c r="D68" s="324" t="s">
        <v>1355</v>
      </c>
      <c r="E68" s="324" t="s">
        <v>1356</v>
      </c>
      <c r="F68" s="327">
        <v>36</v>
      </c>
      <c r="G68" s="327">
        <v>3636</v>
      </c>
      <c r="H68" s="327">
        <v>1</v>
      </c>
      <c r="I68" s="327">
        <v>101</v>
      </c>
      <c r="J68" s="327">
        <v>19</v>
      </c>
      <c r="K68" s="327">
        <v>1919</v>
      </c>
      <c r="L68" s="327">
        <v>0.52777777777777779</v>
      </c>
      <c r="M68" s="327">
        <v>101</v>
      </c>
      <c r="N68" s="327">
        <v>67</v>
      </c>
      <c r="O68" s="327">
        <v>6834</v>
      </c>
      <c r="P68" s="348">
        <v>1.8795379537953796</v>
      </c>
      <c r="Q68" s="328">
        <v>102</v>
      </c>
    </row>
    <row r="69" spans="1:17" ht="14.4" customHeight="1" x14ac:dyDescent="0.3">
      <c r="A69" s="323" t="s">
        <v>1389</v>
      </c>
      <c r="B69" s="324" t="s">
        <v>1237</v>
      </c>
      <c r="C69" s="324" t="s">
        <v>1238</v>
      </c>
      <c r="D69" s="324" t="s">
        <v>1357</v>
      </c>
      <c r="E69" s="324" t="s">
        <v>1358</v>
      </c>
      <c r="F69" s="327">
        <v>1</v>
      </c>
      <c r="G69" s="327">
        <v>212</v>
      </c>
      <c r="H69" s="327">
        <v>1</v>
      </c>
      <c r="I69" s="327">
        <v>212</v>
      </c>
      <c r="J69" s="327"/>
      <c r="K69" s="327"/>
      <c r="L69" s="327"/>
      <c r="M69" s="327"/>
      <c r="N69" s="327">
        <v>1</v>
      </c>
      <c r="O69" s="327">
        <v>215</v>
      </c>
      <c r="P69" s="348">
        <v>1.0141509433962264</v>
      </c>
      <c r="Q69" s="328">
        <v>215</v>
      </c>
    </row>
    <row r="70" spans="1:17" ht="14.4" customHeight="1" x14ac:dyDescent="0.3">
      <c r="A70" s="323" t="s">
        <v>1390</v>
      </c>
      <c r="B70" s="324" t="s">
        <v>1237</v>
      </c>
      <c r="C70" s="324" t="s">
        <v>1238</v>
      </c>
      <c r="D70" s="324" t="s">
        <v>1239</v>
      </c>
      <c r="E70" s="324" t="s">
        <v>1240</v>
      </c>
      <c r="F70" s="327">
        <v>743</v>
      </c>
      <c r="G70" s="327">
        <v>117394</v>
      </c>
      <c r="H70" s="327">
        <v>1</v>
      </c>
      <c r="I70" s="327">
        <v>158</v>
      </c>
      <c r="J70" s="327">
        <v>634</v>
      </c>
      <c r="K70" s="327">
        <v>100172</v>
      </c>
      <c r="L70" s="327">
        <v>0.85329744279946163</v>
      </c>
      <c r="M70" s="327">
        <v>158</v>
      </c>
      <c r="N70" s="327">
        <v>556</v>
      </c>
      <c r="O70" s="327">
        <v>88404</v>
      </c>
      <c r="P70" s="348">
        <v>0.75305381876416166</v>
      </c>
      <c r="Q70" s="328">
        <v>159</v>
      </c>
    </row>
    <row r="71" spans="1:17" ht="14.4" customHeight="1" x14ac:dyDescent="0.3">
      <c r="A71" s="323" t="s">
        <v>1390</v>
      </c>
      <c r="B71" s="324" t="s">
        <v>1237</v>
      </c>
      <c r="C71" s="324" t="s">
        <v>1238</v>
      </c>
      <c r="D71" s="324" t="s">
        <v>1241</v>
      </c>
      <c r="E71" s="324" t="s">
        <v>1242</v>
      </c>
      <c r="F71" s="327">
        <v>233</v>
      </c>
      <c r="G71" s="327">
        <v>19339</v>
      </c>
      <c r="H71" s="327">
        <v>1</v>
      </c>
      <c r="I71" s="327">
        <v>83</v>
      </c>
      <c r="J71" s="327">
        <v>265</v>
      </c>
      <c r="K71" s="327">
        <v>21995</v>
      </c>
      <c r="L71" s="327">
        <v>1.1373390557939915</v>
      </c>
      <c r="M71" s="327">
        <v>83</v>
      </c>
      <c r="N71" s="327">
        <v>220</v>
      </c>
      <c r="O71" s="327">
        <v>18480</v>
      </c>
      <c r="P71" s="348">
        <v>0.95558198459072341</v>
      </c>
      <c r="Q71" s="328">
        <v>84</v>
      </c>
    </row>
    <row r="72" spans="1:17" ht="14.4" customHeight="1" x14ac:dyDescent="0.3">
      <c r="A72" s="323" t="s">
        <v>1390</v>
      </c>
      <c r="B72" s="324" t="s">
        <v>1237</v>
      </c>
      <c r="C72" s="324" t="s">
        <v>1238</v>
      </c>
      <c r="D72" s="324" t="s">
        <v>1255</v>
      </c>
      <c r="E72" s="324" t="s">
        <v>1256</v>
      </c>
      <c r="F72" s="327">
        <v>9</v>
      </c>
      <c r="G72" s="327">
        <v>846</v>
      </c>
      <c r="H72" s="327">
        <v>1</v>
      </c>
      <c r="I72" s="327">
        <v>94</v>
      </c>
      <c r="J72" s="327">
        <v>6</v>
      </c>
      <c r="K72" s="327">
        <v>570</v>
      </c>
      <c r="L72" s="327">
        <v>0.67375886524822692</v>
      </c>
      <c r="M72" s="327">
        <v>95</v>
      </c>
      <c r="N72" s="327">
        <v>4</v>
      </c>
      <c r="O72" s="327">
        <v>384</v>
      </c>
      <c r="P72" s="348">
        <v>0.45390070921985815</v>
      </c>
      <c r="Q72" s="328">
        <v>96</v>
      </c>
    </row>
    <row r="73" spans="1:17" ht="14.4" customHeight="1" x14ac:dyDescent="0.3">
      <c r="A73" s="323" t="s">
        <v>1390</v>
      </c>
      <c r="B73" s="324" t="s">
        <v>1237</v>
      </c>
      <c r="C73" s="324" t="s">
        <v>1238</v>
      </c>
      <c r="D73" s="324" t="s">
        <v>1265</v>
      </c>
      <c r="E73" s="324" t="s">
        <v>1266</v>
      </c>
      <c r="F73" s="327">
        <v>1</v>
      </c>
      <c r="G73" s="327">
        <v>485</v>
      </c>
      <c r="H73" s="327">
        <v>1</v>
      </c>
      <c r="I73" s="327">
        <v>485</v>
      </c>
      <c r="J73" s="327"/>
      <c r="K73" s="327"/>
      <c r="L73" s="327"/>
      <c r="M73" s="327"/>
      <c r="N73" s="327"/>
      <c r="O73" s="327"/>
      <c r="P73" s="348"/>
      <c r="Q73" s="328"/>
    </row>
    <row r="74" spans="1:17" ht="14.4" customHeight="1" x14ac:dyDescent="0.3">
      <c r="A74" s="323" t="s">
        <v>1390</v>
      </c>
      <c r="B74" s="324" t="s">
        <v>1237</v>
      </c>
      <c r="C74" s="324" t="s">
        <v>1238</v>
      </c>
      <c r="D74" s="324" t="s">
        <v>1267</v>
      </c>
      <c r="E74" s="324" t="s">
        <v>1268</v>
      </c>
      <c r="F74" s="327">
        <v>37</v>
      </c>
      <c r="G74" s="327">
        <v>42994</v>
      </c>
      <c r="H74" s="327">
        <v>1</v>
      </c>
      <c r="I74" s="327">
        <v>1162</v>
      </c>
      <c r="J74" s="327">
        <v>20</v>
      </c>
      <c r="K74" s="327">
        <v>23280</v>
      </c>
      <c r="L74" s="327">
        <v>0.54147090291668609</v>
      </c>
      <c r="M74" s="327">
        <v>1164</v>
      </c>
      <c r="N74" s="327">
        <v>15</v>
      </c>
      <c r="O74" s="327">
        <v>17475</v>
      </c>
      <c r="P74" s="348">
        <v>0.40645206307856913</v>
      </c>
      <c r="Q74" s="328">
        <v>1165</v>
      </c>
    </row>
    <row r="75" spans="1:17" ht="14.4" customHeight="1" x14ac:dyDescent="0.3">
      <c r="A75" s="323" t="s">
        <v>1390</v>
      </c>
      <c r="B75" s="324" t="s">
        <v>1237</v>
      </c>
      <c r="C75" s="324" t="s">
        <v>1238</v>
      </c>
      <c r="D75" s="324" t="s">
        <v>1271</v>
      </c>
      <c r="E75" s="324" t="s">
        <v>1272</v>
      </c>
      <c r="F75" s="327">
        <v>1</v>
      </c>
      <c r="G75" s="327">
        <v>28</v>
      </c>
      <c r="H75" s="327">
        <v>1</v>
      </c>
      <c r="I75" s="327">
        <v>28</v>
      </c>
      <c r="J75" s="327"/>
      <c r="K75" s="327"/>
      <c r="L75" s="327"/>
      <c r="M75" s="327"/>
      <c r="N75" s="327"/>
      <c r="O75" s="327"/>
      <c r="P75" s="348"/>
      <c r="Q75" s="328"/>
    </row>
    <row r="76" spans="1:17" ht="14.4" customHeight="1" x14ac:dyDescent="0.3">
      <c r="A76" s="323" t="s">
        <v>1390</v>
      </c>
      <c r="B76" s="324" t="s">
        <v>1237</v>
      </c>
      <c r="C76" s="324" t="s">
        <v>1238</v>
      </c>
      <c r="D76" s="324" t="s">
        <v>1275</v>
      </c>
      <c r="E76" s="324" t="s">
        <v>1276</v>
      </c>
      <c r="F76" s="327">
        <v>1678</v>
      </c>
      <c r="G76" s="327">
        <v>63764</v>
      </c>
      <c r="H76" s="327">
        <v>1</v>
      </c>
      <c r="I76" s="327">
        <v>38</v>
      </c>
      <c r="J76" s="327">
        <v>1349</v>
      </c>
      <c r="K76" s="327">
        <v>52611</v>
      </c>
      <c r="L76" s="327">
        <v>0.82508939213349231</v>
      </c>
      <c r="M76" s="327">
        <v>39</v>
      </c>
      <c r="N76" s="327">
        <v>1436</v>
      </c>
      <c r="O76" s="327">
        <v>56004</v>
      </c>
      <c r="P76" s="348">
        <v>0.87830123580703845</v>
      </c>
      <c r="Q76" s="328">
        <v>39</v>
      </c>
    </row>
    <row r="77" spans="1:17" ht="14.4" customHeight="1" x14ac:dyDescent="0.3">
      <c r="A77" s="323" t="s">
        <v>1390</v>
      </c>
      <c r="B77" s="324" t="s">
        <v>1237</v>
      </c>
      <c r="C77" s="324" t="s">
        <v>1238</v>
      </c>
      <c r="D77" s="324" t="s">
        <v>1279</v>
      </c>
      <c r="E77" s="324" t="s">
        <v>1280</v>
      </c>
      <c r="F77" s="327">
        <v>1</v>
      </c>
      <c r="G77" s="327">
        <v>403</v>
      </c>
      <c r="H77" s="327">
        <v>1</v>
      </c>
      <c r="I77" s="327">
        <v>403</v>
      </c>
      <c r="J77" s="327">
        <v>2</v>
      </c>
      <c r="K77" s="327">
        <v>808</v>
      </c>
      <c r="L77" s="327">
        <v>2.0049627791563274</v>
      </c>
      <c r="M77" s="327">
        <v>404</v>
      </c>
      <c r="N77" s="327"/>
      <c r="O77" s="327"/>
      <c r="P77" s="348"/>
      <c r="Q77" s="328"/>
    </row>
    <row r="78" spans="1:17" ht="14.4" customHeight="1" x14ac:dyDescent="0.3">
      <c r="A78" s="323" t="s">
        <v>1390</v>
      </c>
      <c r="B78" s="324" t="s">
        <v>1237</v>
      </c>
      <c r="C78" s="324" t="s">
        <v>1238</v>
      </c>
      <c r="D78" s="324" t="s">
        <v>1281</v>
      </c>
      <c r="E78" s="324" t="s">
        <v>1282</v>
      </c>
      <c r="F78" s="327">
        <v>150</v>
      </c>
      <c r="G78" s="327">
        <v>5850</v>
      </c>
      <c r="H78" s="327">
        <v>1</v>
      </c>
      <c r="I78" s="327">
        <v>39</v>
      </c>
      <c r="J78" s="327">
        <v>155</v>
      </c>
      <c r="K78" s="327">
        <v>6200</v>
      </c>
      <c r="L78" s="327">
        <v>1.0598290598290598</v>
      </c>
      <c r="M78" s="327">
        <v>40</v>
      </c>
      <c r="N78" s="327">
        <v>169</v>
      </c>
      <c r="O78" s="327">
        <v>6760</v>
      </c>
      <c r="P78" s="348">
        <v>1.1555555555555554</v>
      </c>
      <c r="Q78" s="328">
        <v>40</v>
      </c>
    </row>
    <row r="79" spans="1:17" ht="14.4" customHeight="1" x14ac:dyDescent="0.3">
      <c r="A79" s="323" t="s">
        <v>1390</v>
      </c>
      <c r="B79" s="324" t="s">
        <v>1237</v>
      </c>
      <c r="C79" s="324" t="s">
        <v>1238</v>
      </c>
      <c r="D79" s="324" t="s">
        <v>1283</v>
      </c>
      <c r="E79" s="324" t="s">
        <v>1284</v>
      </c>
      <c r="F79" s="327">
        <v>1161</v>
      </c>
      <c r="G79" s="327">
        <v>128871</v>
      </c>
      <c r="H79" s="327">
        <v>1</v>
      </c>
      <c r="I79" s="327">
        <v>111</v>
      </c>
      <c r="J79" s="327">
        <v>1176</v>
      </c>
      <c r="K79" s="327">
        <v>131712</v>
      </c>
      <c r="L79" s="327">
        <v>1.0220453011150685</v>
      </c>
      <c r="M79" s="327">
        <v>112</v>
      </c>
      <c r="N79" s="327">
        <v>1179</v>
      </c>
      <c r="O79" s="327">
        <v>133227</v>
      </c>
      <c r="P79" s="348">
        <v>1.0338012431035686</v>
      </c>
      <c r="Q79" s="328">
        <v>113</v>
      </c>
    </row>
    <row r="80" spans="1:17" ht="14.4" customHeight="1" x14ac:dyDescent="0.3">
      <c r="A80" s="323" t="s">
        <v>1390</v>
      </c>
      <c r="B80" s="324" t="s">
        <v>1237</v>
      </c>
      <c r="C80" s="324" t="s">
        <v>1238</v>
      </c>
      <c r="D80" s="324" t="s">
        <v>1285</v>
      </c>
      <c r="E80" s="324" t="s">
        <v>1286</v>
      </c>
      <c r="F80" s="327">
        <v>116</v>
      </c>
      <c r="G80" s="327">
        <v>2436</v>
      </c>
      <c r="H80" s="327">
        <v>1</v>
      </c>
      <c r="I80" s="327">
        <v>21</v>
      </c>
      <c r="J80" s="327">
        <v>60</v>
      </c>
      <c r="K80" s="327">
        <v>1260</v>
      </c>
      <c r="L80" s="327">
        <v>0.51724137931034486</v>
      </c>
      <c r="M80" s="327">
        <v>21</v>
      </c>
      <c r="N80" s="327">
        <v>99</v>
      </c>
      <c r="O80" s="327">
        <v>2079</v>
      </c>
      <c r="P80" s="348">
        <v>0.85344827586206895</v>
      </c>
      <c r="Q80" s="328">
        <v>21</v>
      </c>
    </row>
    <row r="81" spans="1:17" ht="14.4" customHeight="1" x14ac:dyDescent="0.3">
      <c r="A81" s="323" t="s">
        <v>1390</v>
      </c>
      <c r="B81" s="324" t="s">
        <v>1237</v>
      </c>
      <c r="C81" s="324" t="s">
        <v>1238</v>
      </c>
      <c r="D81" s="324" t="s">
        <v>1289</v>
      </c>
      <c r="E81" s="324" t="s">
        <v>1290</v>
      </c>
      <c r="F81" s="327">
        <v>441</v>
      </c>
      <c r="G81" s="327">
        <v>168462</v>
      </c>
      <c r="H81" s="327">
        <v>1</v>
      </c>
      <c r="I81" s="327">
        <v>382</v>
      </c>
      <c r="J81" s="327">
        <v>277</v>
      </c>
      <c r="K81" s="327">
        <v>105814</v>
      </c>
      <c r="L81" s="327">
        <v>0.6281179138321995</v>
      </c>
      <c r="M81" s="327">
        <v>382</v>
      </c>
      <c r="N81" s="327">
        <v>173</v>
      </c>
      <c r="O81" s="327">
        <v>66086</v>
      </c>
      <c r="P81" s="348">
        <v>0.39229024943310659</v>
      </c>
      <c r="Q81" s="328">
        <v>382</v>
      </c>
    </row>
    <row r="82" spans="1:17" ht="14.4" customHeight="1" x14ac:dyDescent="0.3">
      <c r="A82" s="323" t="s">
        <v>1390</v>
      </c>
      <c r="B82" s="324" t="s">
        <v>1237</v>
      </c>
      <c r="C82" s="324" t="s">
        <v>1238</v>
      </c>
      <c r="D82" s="324" t="s">
        <v>1291</v>
      </c>
      <c r="E82" s="324" t="s">
        <v>1292</v>
      </c>
      <c r="F82" s="327">
        <v>2019</v>
      </c>
      <c r="G82" s="327">
        <v>981234</v>
      </c>
      <c r="H82" s="327">
        <v>1</v>
      </c>
      <c r="I82" s="327">
        <v>486</v>
      </c>
      <c r="J82" s="327">
        <v>1911</v>
      </c>
      <c r="K82" s="327">
        <v>928746</v>
      </c>
      <c r="L82" s="327">
        <v>0.94650817236255569</v>
      </c>
      <c r="M82" s="327">
        <v>486</v>
      </c>
      <c r="N82" s="327">
        <v>1385</v>
      </c>
      <c r="O82" s="327">
        <v>673110</v>
      </c>
      <c r="P82" s="348">
        <v>0.68598315998018822</v>
      </c>
      <c r="Q82" s="328">
        <v>486</v>
      </c>
    </row>
    <row r="83" spans="1:17" ht="14.4" customHeight="1" x14ac:dyDescent="0.3">
      <c r="A83" s="323" t="s">
        <v>1390</v>
      </c>
      <c r="B83" s="324" t="s">
        <v>1237</v>
      </c>
      <c r="C83" s="324" t="s">
        <v>1238</v>
      </c>
      <c r="D83" s="324" t="s">
        <v>1293</v>
      </c>
      <c r="E83" s="324" t="s">
        <v>1294</v>
      </c>
      <c r="F83" s="327">
        <v>67</v>
      </c>
      <c r="G83" s="327">
        <v>40267</v>
      </c>
      <c r="H83" s="327">
        <v>1</v>
      </c>
      <c r="I83" s="327">
        <v>601</v>
      </c>
      <c r="J83" s="327">
        <v>122</v>
      </c>
      <c r="K83" s="327">
        <v>73566</v>
      </c>
      <c r="L83" s="327">
        <v>1.8269550748752079</v>
      </c>
      <c r="M83" s="327">
        <v>603</v>
      </c>
      <c r="N83" s="327">
        <v>87</v>
      </c>
      <c r="O83" s="327">
        <v>52548</v>
      </c>
      <c r="P83" s="348">
        <v>1.3049891971092955</v>
      </c>
      <c r="Q83" s="328">
        <v>604</v>
      </c>
    </row>
    <row r="84" spans="1:17" ht="14.4" customHeight="1" x14ac:dyDescent="0.3">
      <c r="A84" s="323" t="s">
        <v>1390</v>
      </c>
      <c r="B84" s="324" t="s">
        <v>1237</v>
      </c>
      <c r="C84" s="324" t="s">
        <v>1238</v>
      </c>
      <c r="D84" s="324" t="s">
        <v>1295</v>
      </c>
      <c r="E84" s="324" t="s">
        <v>1296</v>
      </c>
      <c r="F84" s="327">
        <v>1071</v>
      </c>
      <c r="G84" s="327">
        <v>38556</v>
      </c>
      <c r="H84" s="327">
        <v>1</v>
      </c>
      <c r="I84" s="327">
        <v>36</v>
      </c>
      <c r="J84" s="327">
        <v>906</v>
      </c>
      <c r="K84" s="327">
        <v>32616</v>
      </c>
      <c r="L84" s="327">
        <v>0.84593837535014005</v>
      </c>
      <c r="M84" s="327">
        <v>36</v>
      </c>
      <c r="N84" s="327">
        <v>519</v>
      </c>
      <c r="O84" s="327">
        <v>19203</v>
      </c>
      <c r="P84" s="348">
        <v>0.4980547774665422</v>
      </c>
      <c r="Q84" s="328">
        <v>37</v>
      </c>
    </row>
    <row r="85" spans="1:17" ht="14.4" customHeight="1" x14ac:dyDescent="0.3">
      <c r="A85" s="323" t="s">
        <v>1390</v>
      </c>
      <c r="B85" s="324" t="s">
        <v>1237</v>
      </c>
      <c r="C85" s="324" t="s">
        <v>1238</v>
      </c>
      <c r="D85" s="324" t="s">
        <v>1299</v>
      </c>
      <c r="E85" s="324" t="s">
        <v>1300</v>
      </c>
      <c r="F85" s="327">
        <v>56</v>
      </c>
      <c r="G85" s="327">
        <v>11032</v>
      </c>
      <c r="H85" s="327">
        <v>1</v>
      </c>
      <c r="I85" s="327">
        <v>197</v>
      </c>
      <c r="J85" s="327"/>
      <c r="K85" s="327"/>
      <c r="L85" s="327"/>
      <c r="M85" s="327"/>
      <c r="N85" s="327"/>
      <c r="O85" s="327"/>
      <c r="P85" s="348"/>
      <c r="Q85" s="328"/>
    </row>
    <row r="86" spans="1:17" ht="14.4" customHeight="1" x14ac:dyDescent="0.3">
      <c r="A86" s="323" t="s">
        <v>1390</v>
      </c>
      <c r="B86" s="324" t="s">
        <v>1237</v>
      </c>
      <c r="C86" s="324" t="s">
        <v>1238</v>
      </c>
      <c r="D86" s="324" t="s">
        <v>1301</v>
      </c>
      <c r="E86" s="324" t="s">
        <v>1302</v>
      </c>
      <c r="F86" s="327">
        <v>474</v>
      </c>
      <c r="G86" s="327">
        <v>210456</v>
      </c>
      <c r="H86" s="327">
        <v>1</v>
      </c>
      <c r="I86" s="327">
        <v>444</v>
      </c>
      <c r="J86" s="327">
        <v>498</v>
      </c>
      <c r="K86" s="327">
        <v>221112</v>
      </c>
      <c r="L86" s="327">
        <v>1.0506329113924051</v>
      </c>
      <c r="M86" s="327">
        <v>444</v>
      </c>
      <c r="N86" s="327">
        <v>332</v>
      </c>
      <c r="O86" s="327">
        <v>147408</v>
      </c>
      <c r="P86" s="348">
        <v>0.70042194092827004</v>
      </c>
      <c r="Q86" s="328">
        <v>444</v>
      </c>
    </row>
    <row r="87" spans="1:17" ht="14.4" customHeight="1" x14ac:dyDescent="0.3">
      <c r="A87" s="323" t="s">
        <v>1390</v>
      </c>
      <c r="B87" s="324" t="s">
        <v>1237</v>
      </c>
      <c r="C87" s="324" t="s">
        <v>1238</v>
      </c>
      <c r="D87" s="324" t="s">
        <v>1305</v>
      </c>
      <c r="E87" s="324" t="s">
        <v>1306</v>
      </c>
      <c r="F87" s="327">
        <v>38</v>
      </c>
      <c r="G87" s="327">
        <v>1520</v>
      </c>
      <c r="H87" s="327">
        <v>1</v>
      </c>
      <c r="I87" s="327">
        <v>40</v>
      </c>
      <c r="J87" s="327">
        <v>26</v>
      </c>
      <c r="K87" s="327">
        <v>1040</v>
      </c>
      <c r="L87" s="327">
        <v>0.68421052631578949</v>
      </c>
      <c r="M87" s="327">
        <v>40</v>
      </c>
      <c r="N87" s="327">
        <v>18</v>
      </c>
      <c r="O87" s="327">
        <v>738</v>
      </c>
      <c r="P87" s="348">
        <v>0.48552631578947369</v>
      </c>
      <c r="Q87" s="328">
        <v>41</v>
      </c>
    </row>
    <row r="88" spans="1:17" ht="14.4" customHeight="1" x14ac:dyDescent="0.3">
      <c r="A88" s="323" t="s">
        <v>1390</v>
      </c>
      <c r="B88" s="324" t="s">
        <v>1237</v>
      </c>
      <c r="C88" s="324" t="s">
        <v>1238</v>
      </c>
      <c r="D88" s="324" t="s">
        <v>1307</v>
      </c>
      <c r="E88" s="324" t="s">
        <v>1308</v>
      </c>
      <c r="F88" s="327">
        <v>48</v>
      </c>
      <c r="G88" s="327">
        <v>7248</v>
      </c>
      <c r="H88" s="327">
        <v>1</v>
      </c>
      <c r="I88" s="327">
        <v>151</v>
      </c>
      <c r="J88" s="327">
        <v>50</v>
      </c>
      <c r="K88" s="327">
        <v>7550</v>
      </c>
      <c r="L88" s="327">
        <v>1.0416666666666667</v>
      </c>
      <c r="M88" s="327">
        <v>151</v>
      </c>
      <c r="N88" s="327">
        <v>58</v>
      </c>
      <c r="O88" s="327">
        <v>8816</v>
      </c>
      <c r="P88" s="348">
        <v>1.2163355408388521</v>
      </c>
      <c r="Q88" s="328">
        <v>152</v>
      </c>
    </row>
    <row r="89" spans="1:17" ht="14.4" customHeight="1" x14ac:dyDescent="0.3">
      <c r="A89" s="323" t="s">
        <v>1390</v>
      </c>
      <c r="B89" s="324" t="s">
        <v>1237</v>
      </c>
      <c r="C89" s="324" t="s">
        <v>1238</v>
      </c>
      <c r="D89" s="324" t="s">
        <v>1309</v>
      </c>
      <c r="E89" s="324" t="s">
        <v>1310</v>
      </c>
      <c r="F89" s="327">
        <v>55</v>
      </c>
      <c r="G89" s="327">
        <v>26950</v>
      </c>
      <c r="H89" s="327">
        <v>1</v>
      </c>
      <c r="I89" s="327">
        <v>490</v>
      </c>
      <c r="J89" s="327">
        <v>70</v>
      </c>
      <c r="K89" s="327">
        <v>34300</v>
      </c>
      <c r="L89" s="327">
        <v>1.2727272727272727</v>
      </c>
      <c r="M89" s="327">
        <v>490</v>
      </c>
      <c r="N89" s="327">
        <v>43</v>
      </c>
      <c r="O89" s="327">
        <v>21070</v>
      </c>
      <c r="P89" s="348">
        <v>0.78181818181818186</v>
      </c>
      <c r="Q89" s="328">
        <v>490</v>
      </c>
    </row>
    <row r="90" spans="1:17" ht="14.4" customHeight="1" x14ac:dyDescent="0.3">
      <c r="A90" s="323" t="s">
        <v>1390</v>
      </c>
      <c r="B90" s="324" t="s">
        <v>1237</v>
      </c>
      <c r="C90" s="324" t="s">
        <v>1238</v>
      </c>
      <c r="D90" s="324" t="s">
        <v>1313</v>
      </c>
      <c r="E90" s="324" t="s">
        <v>1314</v>
      </c>
      <c r="F90" s="327">
        <v>3</v>
      </c>
      <c r="G90" s="327">
        <v>981</v>
      </c>
      <c r="H90" s="327">
        <v>1</v>
      </c>
      <c r="I90" s="327">
        <v>327</v>
      </c>
      <c r="J90" s="327"/>
      <c r="K90" s="327"/>
      <c r="L90" s="327"/>
      <c r="M90" s="327"/>
      <c r="N90" s="327"/>
      <c r="O90" s="327"/>
      <c r="P90" s="348"/>
      <c r="Q90" s="328"/>
    </row>
    <row r="91" spans="1:17" ht="14.4" customHeight="1" x14ac:dyDescent="0.3">
      <c r="A91" s="323" t="s">
        <v>1390</v>
      </c>
      <c r="B91" s="324" t="s">
        <v>1237</v>
      </c>
      <c r="C91" s="324" t="s">
        <v>1238</v>
      </c>
      <c r="D91" s="324" t="s">
        <v>1315</v>
      </c>
      <c r="E91" s="324" t="s">
        <v>1316</v>
      </c>
      <c r="F91" s="327">
        <v>31</v>
      </c>
      <c r="G91" s="327">
        <v>961</v>
      </c>
      <c r="H91" s="327">
        <v>1</v>
      </c>
      <c r="I91" s="327">
        <v>31</v>
      </c>
      <c r="J91" s="327">
        <v>38</v>
      </c>
      <c r="K91" s="327">
        <v>1178</v>
      </c>
      <c r="L91" s="327">
        <v>1.2258064516129032</v>
      </c>
      <c r="M91" s="327">
        <v>31</v>
      </c>
      <c r="N91" s="327">
        <v>95</v>
      </c>
      <c r="O91" s="327">
        <v>2945</v>
      </c>
      <c r="P91" s="348">
        <v>3.064516129032258</v>
      </c>
      <c r="Q91" s="328">
        <v>31</v>
      </c>
    </row>
    <row r="92" spans="1:17" ht="14.4" customHeight="1" x14ac:dyDescent="0.3">
      <c r="A92" s="323" t="s">
        <v>1390</v>
      </c>
      <c r="B92" s="324" t="s">
        <v>1237</v>
      </c>
      <c r="C92" s="324" t="s">
        <v>1238</v>
      </c>
      <c r="D92" s="324" t="s">
        <v>1317</v>
      </c>
      <c r="E92" s="324" t="s">
        <v>1318</v>
      </c>
      <c r="F92" s="327">
        <v>2</v>
      </c>
      <c r="G92" s="327">
        <v>1922</v>
      </c>
      <c r="H92" s="327">
        <v>1</v>
      </c>
      <c r="I92" s="327">
        <v>961</v>
      </c>
      <c r="J92" s="327">
        <v>1</v>
      </c>
      <c r="K92" s="327">
        <v>961</v>
      </c>
      <c r="L92" s="327">
        <v>0.5</v>
      </c>
      <c r="M92" s="327">
        <v>961</v>
      </c>
      <c r="N92" s="327"/>
      <c r="O92" s="327"/>
      <c r="P92" s="348"/>
      <c r="Q92" s="328"/>
    </row>
    <row r="93" spans="1:17" ht="14.4" customHeight="1" x14ac:dyDescent="0.3">
      <c r="A93" s="323" t="s">
        <v>1390</v>
      </c>
      <c r="B93" s="324" t="s">
        <v>1237</v>
      </c>
      <c r="C93" s="324" t="s">
        <v>1238</v>
      </c>
      <c r="D93" s="324" t="s">
        <v>1325</v>
      </c>
      <c r="E93" s="324" t="s">
        <v>1326</v>
      </c>
      <c r="F93" s="327">
        <v>1</v>
      </c>
      <c r="G93" s="327">
        <v>27</v>
      </c>
      <c r="H93" s="327">
        <v>1</v>
      </c>
      <c r="I93" s="327">
        <v>27</v>
      </c>
      <c r="J93" s="327">
        <v>5</v>
      </c>
      <c r="K93" s="327">
        <v>135</v>
      </c>
      <c r="L93" s="327">
        <v>5</v>
      </c>
      <c r="M93" s="327">
        <v>27</v>
      </c>
      <c r="N93" s="327"/>
      <c r="O93" s="327"/>
      <c r="P93" s="348"/>
      <c r="Q93" s="328"/>
    </row>
    <row r="94" spans="1:17" ht="14.4" customHeight="1" x14ac:dyDescent="0.3">
      <c r="A94" s="323" t="s">
        <v>1390</v>
      </c>
      <c r="B94" s="324" t="s">
        <v>1237</v>
      </c>
      <c r="C94" s="324" t="s">
        <v>1238</v>
      </c>
      <c r="D94" s="324" t="s">
        <v>1327</v>
      </c>
      <c r="E94" s="324" t="s">
        <v>1328</v>
      </c>
      <c r="F94" s="327">
        <v>33</v>
      </c>
      <c r="G94" s="327">
        <v>6699</v>
      </c>
      <c r="H94" s="327">
        <v>1</v>
      </c>
      <c r="I94" s="327">
        <v>203</v>
      </c>
      <c r="J94" s="327">
        <v>19</v>
      </c>
      <c r="K94" s="327">
        <v>3876</v>
      </c>
      <c r="L94" s="327">
        <v>0.57859381997313031</v>
      </c>
      <c r="M94" s="327">
        <v>204</v>
      </c>
      <c r="N94" s="327">
        <v>14</v>
      </c>
      <c r="O94" s="327">
        <v>2870</v>
      </c>
      <c r="P94" s="348">
        <v>0.42842215256008359</v>
      </c>
      <c r="Q94" s="328">
        <v>205</v>
      </c>
    </row>
    <row r="95" spans="1:17" ht="14.4" customHeight="1" x14ac:dyDescent="0.3">
      <c r="A95" s="323" t="s">
        <v>1390</v>
      </c>
      <c r="B95" s="324" t="s">
        <v>1237</v>
      </c>
      <c r="C95" s="324" t="s">
        <v>1238</v>
      </c>
      <c r="D95" s="324" t="s">
        <v>1329</v>
      </c>
      <c r="E95" s="324" t="s">
        <v>1330</v>
      </c>
      <c r="F95" s="327">
        <v>33</v>
      </c>
      <c r="G95" s="327">
        <v>12408</v>
      </c>
      <c r="H95" s="327">
        <v>1</v>
      </c>
      <c r="I95" s="327">
        <v>376</v>
      </c>
      <c r="J95" s="327">
        <v>19</v>
      </c>
      <c r="K95" s="327">
        <v>7144</v>
      </c>
      <c r="L95" s="327">
        <v>0.5757575757575758</v>
      </c>
      <c r="M95" s="327">
        <v>376</v>
      </c>
      <c r="N95" s="327">
        <v>15</v>
      </c>
      <c r="O95" s="327">
        <v>5655</v>
      </c>
      <c r="P95" s="348">
        <v>0.45575435203094777</v>
      </c>
      <c r="Q95" s="328">
        <v>377</v>
      </c>
    </row>
    <row r="96" spans="1:17" ht="14.4" customHeight="1" x14ac:dyDescent="0.3">
      <c r="A96" s="323" t="s">
        <v>1390</v>
      </c>
      <c r="B96" s="324" t="s">
        <v>1237</v>
      </c>
      <c r="C96" s="324" t="s">
        <v>1238</v>
      </c>
      <c r="D96" s="324" t="s">
        <v>1333</v>
      </c>
      <c r="E96" s="324" t="s">
        <v>1334</v>
      </c>
      <c r="F96" s="327">
        <v>3</v>
      </c>
      <c r="G96" s="327">
        <v>687</v>
      </c>
      <c r="H96" s="327">
        <v>1</v>
      </c>
      <c r="I96" s="327">
        <v>229</v>
      </c>
      <c r="J96" s="327">
        <v>1</v>
      </c>
      <c r="K96" s="327">
        <v>230</v>
      </c>
      <c r="L96" s="327">
        <v>0.33478893740902477</v>
      </c>
      <c r="M96" s="327">
        <v>230</v>
      </c>
      <c r="N96" s="327"/>
      <c r="O96" s="327"/>
      <c r="P96" s="348"/>
      <c r="Q96" s="328"/>
    </row>
    <row r="97" spans="1:17" ht="14.4" customHeight="1" x14ac:dyDescent="0.3">
      <c r="A97" s="323" t="s">
        <v>1390</v>
      </c>
      <c r="B97" s="324" t="s">
        <v>1237</v>
      </c>
      <c r="C97" s="324" t="s">
        <v>1238</v>
      </c>
      <c r="D97" s="324" t="s">
        <v>1335</v>
      </c>
      <c r="E97" s="324" t="s">
        <v>1336</v>
      </c>
      <c r="F97" s="327">
        <v>3</v>
      </c>
      <c r="G97" s="327">
        <v>729</v>
      </c>
      <c r="H97" s="327">
        <v>1</v>
      </c>
      <c r="I97" s="327">
        <v>243</v>
      </c>
      <c r="J97" s="327">
        <v>1</v>
      </c>
      <c r="K97" s="327">
        <v>244</v>
      </c>
      <c r="L97" s="327">
        <v>0.33470507544581618</v>
      </c>
      <c r="M97" s="327">
        <v>244</v>
      </c>
      <c r="N97" s="327"/>
      <c r="O97" s="327"/>
      <c r="P97" s="348"/>
      <c r="Q97" s="328"/>
    </row>
    <row r="98" spans="1:17" ht="14.4" customHeight="1" x14ac:dyDescent="0.3">
      <c r="A98" s="323" t="s">
        <v>1390</v>
      </c>
      <c r="B98" s="324" t="s">
        <v>1237</v>
      </c>
      <c r="C98" s="324" t="s">
        <v>1238</v>
      </c>
      <c r="D98" s="324" t="s">
        <v>1337</v>
      </c>
      <c r="E98" s="324" t="s">
        <v>1338</v>
      </c>
      <c r="F98" s="327">
        <v>28</v>
      </c>
      <c r="G98" s="327">
        <v>3584</v>
      </c>
      <c r="H98" s="327">
        <v>1</v>
      </c>
      <c r="I98" s="327">
        <v>128</v>
      </c>
      <c r="J98" s="327">
        <v>24</v>
      </c>
      <c r="K98" s="327">
        <v>3072</v>
      </c>
      <c r="L98" s="327">
        <v>0.8571428571428571</v>
      </c>
      <c r="M98" s="327">
        <v>128</v>
      </c>
      <c r="N98" s="327">
        <v>12</v>
      </c>
      <c r="O98" s="327">
        <v>1548</v>
      </c>
      <c r="P98" s="348">
        <v>0.43191964285714285</v>
      </c>
      <c r="Q98" s="328">
        <v>129</v>
      </c>
    </row>
    <row r="99" spans="1:17" ht="14.4" customHeight="1" x14ac:dyDescent="0.3">
      <c r="A99" s="323" t="s">
        <v>1390</v>
      </c>
      <c r="B99" s="324" t="s">
        <v>1237</v>
      </c>
      <c r="C99" s="324" t="s">
        <v>1238</v>
      </c>
      <c r="D99" s="324" t="s">
        <v>1339</v>
      </c>
      <c r="E99" s="324" t="s">
        <v>1340</v>
      </c>
      <c r="F99" s="327"/>
      <c r="G99" s="327"/>
      <c r="H99" s="327"/>
      <c r="I99" s="327"/>
      <c r="J99" s="327">
        <v>2</v>
      </c>
      <c r="K99" s="327">
        <v>78</v>
      </c>
      <c r="L99" s="327"/>
      <c r="M99" s="327">
        <v>39</v>
      </c>
      <c r="N99" s="327"/>
      <c r="O99" s="327"/>
      <c r="P99" s="348"/>
      <c r="Q99" s="328"/>
    </row>
    <row r="100" spans="1:17" ht="14.4" customHeight="1" x14ac:dyDescent="0.3">
      <c r="A100" s="323" t="s">
        <v>1390</v>
      </c>
      <c r="B100" s="324" t="s">
        <v>1237</v>
      </c>
      <c r="C100" s="324" t="s">
        <v>1238</v>
      </c>
      <c r="D100" s="324" t="s">
        <v>1341</v>
      </c>
      <c r="E100" s="324" t="s">
        <v>1342</v>
      </c>
      <c r="F100" s="327">
        <v>33</v>
      </c>
      <c r="G100" s="327">
        <v>65967</v>
      </c>
      <c r="H100" s="327">
        <v>1</v>
      </c>
      <c r="I100" s="327">
        <v>1999</v>
      </c>
      <c r="J100" s="327">
        <v>26</v>
      </c>
      <c r="K100" s="327">
        <v>52338</v>
      </c>
      <c r="L100" s="327">
        <v>0.79339669834917459</v>
      </c>
      <c r="M100" s="327">
        <v>2013</v>
      </c>
      <c r="N100" s="327">
        <v>13</v>
      </c>
      <c r="O100" s="327">
        <v>26377</v>
      </c>
      <c r="P100" s="348">
        <v>0.39985144087195112</v>
      </c>
      <c r="Q100" s="328">
        <v>2029</v>
      </c>
    </row>
    <row r="101" spans="1:17" ht="14.4" customHeight="1" x14ac:dyDescent="0.3">
      <c r="A101" s="323" t="s">
        <v>1390</v>
      </c>
      <c r="B101" s="324" t="s">
        <v>1237</v>
      </c>
      <c r="C101" s="324" t="s">
        <v>1238</v>
      </c>
      <c r="D101" s="324" t="s">
        <v>1347</v>
      </c>
      <c r="E101" s="324" t="s">
        <v>1348</v>
      </c>
      <c r="F101" s="327">
        <v>19</v>
      </c>
      <c r="G101" s="327">
        <v>14459</v>
      </c>
      <c r="H101" s="327">
        <v>1</v>
      </c>
      <c r="I101" s="327">
        <v>761</v>
      </c>
      <c r="J101" s="327">
        <v>11</v>
      </c>
      <c r="K101" s="327">
        <v>8371</v>
      </c>
      <c r="L101" s="327">
        <v>0.57894736842105265</v>
      </c>
      <c r="M101" s="327">
        <v>761</v>
      </c>
      <c r="N101" s="327">
        <v>13</v>
      </c>
      <c r="O101" s="327">
        <v>9893</v>
      </c>
      <c r="P101" s="348">
        <v>0.68421052631578949</v>
      </c>
      <c r="Q101" s="328">
        <v>761</v>
      </c>
    </row>
    <row r="102" spans="1:17" ht="14.4" customHeight="1" x14ac:dyDescent="0.3">
      <c r="A102" s="323" t="s">
        <v>1390</v>
      </c>
      <c r="B102" s="324" t="s">
        <v>1237</v>
      </c>
      <c r="C102" s="324" t="s">
        <v>1238</v>
      </c>
      <c r="D102" s="324" t="s">
        <v>1349</v>
      </c>
      <c r="E102" s="324" t="s">
        <v>1350</v>
      </c>
      <c r="F102" s="327">
        <v>1986</v>
      </c>
      <c r="G102" s="327">
        <v>31776</v>
      </c>
      <c r="H102" s="327">
        <v>1</v>
      </c>
      <c r="I102" s="327">
        <v>16</v>
      </c>
      <c r="J102" s="327">
        <v>1691</v>
      </c>
      <c r="K102" s="327">
        <v>27056</v>
      </c>
      <c r="L102" s="327">
        <v>0.85146022155085599</v>
      </c>
      <c r="M102" s="327">
        <v>16</v>
      </c>
      <c r="N102" s="327">
        <v>1144</v>
      </c>
      <c r="O102" s="327">
        <v>18304</v>
      </c>
      <c r="P102" s="348">
        <v>0.57603222557905343</v>
      </c>
      <c r="Q102" s="328">
        <v>16</v>
      </c>
    </row>
    <row r="103" spans="1:17" ht="14.4" customHeight="1" x14ac:dyDescent="0.3">
      <c r="A103" s="323" t="s">
        <v>1390</v>
      </c>
      <c r="B103" s="324" t="s">
        <v>1237</v>
      </c>
      <c r="C103" s="324" t="s">
        <v>1238</v>
      </c>
      <c r="D103" s="324" t="s">
        <v>1351</v>
      </c>
      <c r="E103" s="324" t="s">
        <v>1352</v>
      </c>
      <c r="F103" s="327">
        <v>17</v>
      </c>
      <c r="G103" s="327">
        <v>2210</v>
      </c>
      <c r="H103" s="327">
        <v>1</v>
      </c>
      <c r="I103" s="327">
        <v>130</v>
      </c>
      <c r="J103" s="327">
        <v>13</v>
      </c>
      <c r="K103" s="327">
        <v>1703</v>
      </c>
      <c r="L103" s="327">
        <v>0.77058823529411768</v>
      </c>
      <c r="M103" s="327">
        <v>131</v>
      </c>
      <c r="N103" s="327">
        <v>10</v>
      </c>
      <c r="O103" s="327">
        <v>1330</v>
      </c>
      <c r="P103" s="348">
        <v>0.60180995475113119</v>
      </c>
      <c r="Q103" s="328">
        <v>133</v>
      </c>
    </row>
    <row r="104" spans="1:17" ht="14.4" customHeight="1" x14ac:dyDescent="0.3">
      <c r="A104" s="323" t="s">
        <v>1390</v>
      </c>
      <c r="B104" s="324" t="s">
        <v>1237</v>
      </c>
      <c r="C104" s="324" t="s">
        <v>1238</v>
      </c>
      <c r="D104" s="324" t="s">
        <v>1353</v>
      </c>
      <c r="E104" s="324" t="s">
        <v>1354</v>
      </c>
      <c r="F104" s="327">
        <v>40</v>
      </c>
      <c r="G104" s="327">
        <v>20160</v>
      </c>
      <c r="H104" s="327">
        <v>1</v>
      </c>
      <c r="I104" s="327">
        <v>504</v>
      </c>
      <c r="J104" s="327">
        <v>19</v>
      </c>
      <c r="K104" s="327">
        <v>9595</v>
      </c>
      <c r="L104" s="327">
        <v>0.47594246031746029</v>
      </c>
      <c r="M104" s="327">
        <v>505</v>
      </c>
      <c r="N104" s="327">
        <v>29</v>
      </c>
      <c r="O104" s="327">
        <v>14674</v>
      </c>
      <c r="P104" s="348">
        <v>0.72787698412698409</v>
      </c>
      <c r="Q104" s="328">
        <v>506</v>
      </c>
    </row>
    <row r="105" spans="1:17" ht="14.4" customHeight="1" x14ac:dyDescent="0.3">
      <c r="A105" s="323" t="s">
        <v>1390</v>
      </c>
      <c r="B105" s="324" t="s">
        <v>1237</v>
      </c>
      <c r="C105" s="324" t="s">
        <v>1238</v>
      </c>
      <c r="D105" s="324" t="s">
        <v>1355</v>
      </c>
      <c r="E105" s="324" t="s">
        <v>1356</v>
      </c>
      <c r="F105" s="327">
        <v>60</v>
      </c>
      <c r="G105" s="327">
        <v>6060</v>
      </c>
      <c r="H105" s="327">
        <v>1</v>
      </c>
      <c r="I105" s="327">
        <v>101</v>
      </c>
      <c r="J105" s="327">
        <v>30</v>
      </c>
      <c r="K105" s="327">
        <v>3030</v>
      </c>
      <c r="L105" s="327">
        <v>0.5</v>
      </c>
      <c r="M105" s="327">
        <v>101</v>
      </c>
      <c r="N105" s="327">
        <v>47</v>
      </c>
      <c r="O105" s="327">
        <v>4794</v>
      </c>
      <c r="P105" s="348">
        <v>0.79108910891089113</v>
      </c>
      <c r="Q105" s="328">
        <v>102</v>
      </c>
    </row>
    <row r="106" spans="1:17" ht="14.4" customHeight="1" x14ac:dyDescent="0.3">
      <c r="A106" s="323" t="s">
        <v>1390</v>
      </c>
      <c r="B106" s="324" t="s">
        <v>1237</v>
      </c>
      <c r="C106" s="324" t="s">
        <v>1238</v>
      </c>
      <c r="D106" s="324" t="s">
        <v>1357</v>
      </c>
      <c r="E106" s="324" t="s">
        <v>1358</v>
      </c>
      <c r="F106" s="327">
        <v>1</v>
      </c>
      <c r="G106" s="327">
        <v>212</v>
      </c>
      <c r="H106" s="327">
        <v>1</v>
      </c>
      <c r="I106" s="327">
        <v>212</v>
      </c>
      <c r="J106" s="327"/>
      <c r="K106" s="327"/>
      <c r="L106" s="327"/>
      <c r="M106" s="327"/>
      <c r="N106" s="327"/>
      <c r="O106" s="327"/>
      <c r="P106" s="348"/>
      <c r="Q106" s="328"/>
    </row>
    <row r="107" spans="1:17" ht="14.4" customHeight="1" x14ac:dyDescent="0.3">
      <c r="A107" s="323" t="s">
        <v>1391</v>
      </c>
      <c r="B107" s="324" t="s">
        <v>1237</v>
      </c>
      <c r="C107" s="324" t="s">
        <v>1238</v>
      </c>
      <c r="D107" s="324" t="s">
        <v>1239</v>
      </c>
      <c r="E107" s="324" t="s">
        <v>1240</v>
      </c>
      <c r="F107" s="327">
        <v>2032</v>
      </c>
      <c r="G107" s="327">
        <v>321056</v>
      </c>
      <c r="H107" s="327">
        <v>1</v>
      </c>
      <c r="I107" s="327">
        <v>158</v>
      </c>
      <c r="J107" s="327">
        <v>2108</v>
      </c>
      <c r="K107" s="327">
        <v>333064</v>
      </c>
      <c r="L107" s="327">
        <v>1.0374015748031495</v>
      </c>
      <c r="M107" s="327">
        <v>158</v>
      </c>
      <c r="N107" s="327">
        <v>2052</v>
      </c>
      <c r="O107" s="327">
        <v>326268</v>
      </c>
      <c r="P107" s="348">
        <v>1.0162339280374764</v>
      </c>
      <c r="Q107" s="328">
        <v>159</v>
      </c>
    </row>
    <row r="108" spans="1:17" ht="14.4" customHeight="1" x14ac:dyDescent="0.3">
      <c r="A108" s="323" t="s">
        <v>1391</v>
      </c>
      <c r="B108" s="324" t="s">
        <v>1237</v>
      </c>
      <c r="C108" s="324" t="s">
        <v>1238</v>
      </c>
      <c r="D108" s="324" t="s">
        <v>1241</v>
      </c>
      <c r="E108" s="324" t="s">
        <v>1242</v>
      </c>
      <c r="F108" s="327">
        <v>356</v>
      </c>
      <c r="G108" s="327">
        <v>29548</v>
      </c>
      <c r="H108" s="327">
        <v>1</v>
      </c>
      <c r="I108" s="327">
        <v>83</v>
      </c>
      <c r="J108" s="327">
        <v>401</v>
      </c>
      <c r="K108" s="327">
        <v>33283</v>
      </c>
      <c r="L108" s="327">
        <v>1.1264044943820224</v>
      </c>
      <c r="M108" s="327">
        <v>83</v>
      </c>
      <c r="N108" s="327">
        <v>236</v>
      </c>
      <c r="O108" s="327">
        <v>19824</v>
      </c>
      <c r="P108" s="348">
        <v>0.67090835251116832</v>
      </c>
      <c r="Q108" s="328">
        <v>84</v>
      </c>
    </row>
    <row r="109" spans="1:17" ht="14.4" customHeight="1" x14ac:dyDescent="0.3">
      <c r="A109" s="323" t="s">
        <v>1391</v>
      </c>
      <c r="B109" s="324" t="s">
        <v>1237</v>
      </c>
      <c r="C109" s="324" t="s">
        <v>1238</v>
      </c>
      <c r="D109" s="324" t="s">
        <v>1255</v>
      </c>
      <c r="E109" s="324" t="s">
        <v>1256</v>
      </c>
      <c r="F109" s="327">
        <v>4</v>
      </c>
      <c r="G109" s="327">
        <v>376</v>
      </c>
      <c r="H109" s="327">
        <v>1</v>
      </c>
      <c r="I109" s="327">
        <v>94</v>
      </c>
      <c r="J109" s="327">
        <v>6</v>
      </c>
      <c r="K109" s="327">
        <v>570</v>
      </c>
      <c r="L109" s="327">
        <v>1.5159574468085106</v>
      </c>
      <c r="M109" s="327">
        <v>95</v>
      </c>
      <c r="N109" s="327">
        <v>7</v>
      </c>
      <c r="O109" s="327">
        <v>672</v>
      </c>
      <c r="P109" s="348">
        <v>1.7872340425531914</v>
      </c>
      <c r="Q109" s="328">
        <v>96</v>
      </c>
    </row>
    <row r="110" spans="1:17" ht="14.4" customHeight="1" x14ac:dyDescent="0.3">
      <c r="A110" s="323" t="s">
        <v>1391</v>
      </c>
      <c r="B110" s="324" t="s">
        <v>1237</v>
      </c>
      <c r="C110" s="324" t="s">
        <v>1238</v>
      </c>
      <c r="D110" s="324" t="s">
        <v>1267</v>
      </c>
      <c r="E110" s="324" t="s">
        <v>1268</v>
      </c>
      <c r="F110" s="327">
        <v>32</v>
      </c>
      <c r="G110" s="327">
        <v>37184</v>
      </c>
      <c r="H110" s="327">
        <v>1</v>
      </c>
      <c r="I110" s="327">
        <v>1162</v>
      </c>
      <c r="J110" s="327">
        <v>23</v>
      </c>
      <c r="K110" s="327">
        <v>26772</v>
      </c>
      <c r="L110" s="327">
        <v>0.71998709122203097</v>
      </c>
      <c r="M110" s="327">
        <v>1164</v>
      </c>
      <c r="N110" s="327">
        <v>1</v>
      </c>
      <c r="O110" s="327">
        <v>1165</v>
      </c>
      <c r="P110" s="348">
        <v>3.1330679862306365E-2</v>
      </c>
      <c r="Q110" s="328">
        <v>1165</v>
      </c>
    </row>
    <row r="111" spans="1:17" ht="14.4" customHeight="1" x14ac:dyDescent="0.3">
      <c r="A111" s="323" t="s">
        <v>1391</v>
      </c>
      <c r="B111" s="324" t="s">
        <v>1237</v>
      </c>
      <c r="C111" s="324" t="s">
        <v>1238</v>
      </c>
      <c r="D111" s="324" t="s">
        <v>1275</v>
      </c>
      <c r="E111" s="324" t="s">
        <v>1276</v>
      </c>
      <c r="F111" s="327">
        <v>329</v>
      </c>
      <c r="G111" s="327">
        <v>12502</v>
      </c>
      <c r="H111" s="327">
        <v>1</v>
      </c>
      <c r="I111" s="327">
        <v>38</v>
      </c>
      <c r="J111" s="327">
        <v>365</v>
      </c>
      <c r="K111" s="327">
        <v>14235</v>
      </c>
      <c r="L111" s="327">
        <v>1.1386178211486162</v>
      </c>
      <c r="M111" s="327">
        <v>39</v>
      </c>
      <c r="N111" s="327">
        <v>302</v>
      </c>
      <c r="O111" s="327">
        <v>11778</v>
      </c>
      <c r="P111" s="348">
        <v>0.94208926571748519</v>
      </c>
      <c r="Q111" s="328">
        <v>39</v>
      </c>
    </row>
    <row r="112" spans="1:17" ht="14.4" customHeight="1" x14ac:dyDescent="0.3">
      <c r="A112" s="323" t="s">
        <v>1391</v>
      </c>
      <c r="B112" s="324" t="s">
        <v>1237</v>
      </c>
      <c r="C112" s="324" t="s">
        <v>1238</v>
      </c>
      <c r="D112" s="324" t="s">
        <v>1279</v>
      </c>
      <c r="E112" s="324" t="s">
        <v>1280</v>
      </c>
      <c r="F112" s="327">
        <v>9</v>
      </c>
      <c r="G112" s="327">
        <v>3627</v>
      </c>
      <c r="H112" s="327">
        <v>1</v>
      </c>
      <c r="I112" s="327">
        <v>403</v>
      </c>
      <c r="J112" s="327">
        <v>7</v>
      </c>
      <c r="K112" s="327">
        <v>2828</v>
      </c>
      <c r="L112" s="327">
        <v>0.77970774744968296</v>
      </c>
      <c r="M112" s="327">
        <v>404</v>
      </c>
      <c r="N112" s="327">
        <v>1</v>
      </c>
      <c r="O112" s="327">
        <v>405</v>
      </c>
      <c r="P112" s="348">
        <v>0.11166253101736973</v>
      </c>
      <c r="Q112" s="328">
        <v>405</v>
      </c>
    </row>
    <row r="113" spans="1:17" ht="14.4" customHeight="1" x14ac:dyDescent="0.3">
      <c r="A113" s="323" t="s">
        <v>1391</v>
      </c>
      <c r="B113" s="324" t="s">
        <v>1237</v>
      </c>
      <c r="C113" s="324" t="s">
        <v>1238</v>
      </c>
      <c r="D113" s="324" t="s">
        <v>1281</v>
      </c>
      <c r="E113" s="324" t="s">
        <v>1282</v>
      </c>
      <c r="F113" s="327">
        <v>151</v>
      </c>
      <c r="G113" s="327">
        <v>5889</v>
      </c>
      <c r="H113" s="327">
        <v>1</v>
      </c>
      <c r="I113" s="327">
        <v>39</v>
      </c>
      <c r="J113" s="327">
        <v>229</v>
      </c>
      <c r="K113" s="327">
        <v>9160</v>
      </c>
      <c r="L113" s="327">
        <v>1.5554423501443368</v>
      </c>
      <c r="M113" s="327">
        <v>40</v>
      </c>
      <c r="N113" s="327">
        <v>158</v>
      </c>
      <c r="O113" s="327">
        <v>6320</v>
      </c>
      <c r="P113" s="348">
        <v>1.0731872983528612</v>
      </c>
      <c r="Q113" s="328">
        <v>40</v>
      </c>
    </row>
    <row r="114" spans="1:17" ht="14.4" customHeight="1" x14ac:dyDescent="0.3">
      <c r="A114" s="323" t="s">
        <v>1391</v>
      </c>
      <c r="B114" s="324" t="s">
        <v>1237</v>
      </c>
      <c r="C114" s="324" t="s">
        <v>1238</v>
      </c>
      <c r="D114" s="324" t="s">
        <v>1283</v>
      </c>
      <c r="E114" s="324" t="s">
        <v>1284</v>
      </c>
      <c r="F114" s="327">
        <v>1069</v>
      </c>
      <c r="G114" s="327">
        <v>118659</v>
      </c>
      <c r="H114" s="327">
        <v>1</v>
      </c>
      <c r="I114" s="327">
        <v>111</v>
      </c>
      <c r="J114" s="327">
        <v>1373</v>
      </c>
      <c r="K114" s="327">
        <v>153776</v>
      </c>
      <c r="L114" s="327">
        <v>1.295948895574714</v>
      </c>
      <c r="M114" s="327">
        <v>112</v>
      </c>
      <c r="N114" s="327">
        <v>1086</v>
      </c>
      <c r="O114" s="327">
        <v>122718</v>
      </c>
      <c r="P114" s="348">
        <v>1.0342072661997825</v>
      </c>
      <c r="Q114" s="328">
        <v>113</v>
      </c>
    </row>
    <row r="115" spans="1:17" ht="14.4" customHeight="1" x14ac:dyDescent="0.3">
      <c r="A115" s="323" t="s">
        <v>1391</v>
      </c>
      <c r="B115" s="324" t="s">
        <v>1237</v>
      </c>
      <c r="C115" s="324" t="s">
        <v>1238</v>
      </c>
      <c r="D115" s="324" t="s">
        <v>1285</v>
      </c>
      <c r="E115" s="324" t="s">
        <v>1286</v>
      </c>
      <c r="F115" s="327">
        <v>143</v>
      </c>
      <c r="G115" s="327">
        <v>3003</v>
      </c>
      <c r="H115" s="327">
        <v>1</v>
      </c>
      <c r="I115" s="327">
        <v>21</v>
      </c>
      <c r="J115" s="327">
        <v>164</v>
      </c>
      <c r="K115" s="327">
        <v>3444</v>
      </c>
      <c r="L115" s="327">
        <v>1.1468531468531469</v>
      </c>
      <c r="M115" s="327">
        <v>21</v>
      </c>
      <c r="N115" s="327">
        <v>129</v>
      </c>
      <c r="O115" s="327">
        <v>2709</v>
      </c>
      <c r="P115" s="348">
        <v>0.90209790209790208</v>
      </c>
      <c r="Q115" s="328">
        <v>21</v>
      </c>
    </row>
    <row r="116" spans="1:17" ht="14.4" customHeight="1" x14ac:dyDescent="0.3">
      <c r="A116" s="323" t="s">
        <v>1391</v>
      </c>
      <c r="B116" s="324" t="s">
        <v>1237</v>
      </c>
      <c r="C116" s="324" t="s">
        <v>1238</v>
      </c>
      <c r="D116" s="324" t="s">
        <v>1289</v>
      </c>
      <c r="E116" s="324" t="s">
        <v>1290</v>
      </c>
      <c r="F116" s="327">
        <v>31</v>
      </c>
      <c r="G116" s="327">
        <v>11842</v>
      </c>
      <c r="H116" s="327">
        <v>1</v>
      </c>
      <c r="I116" s="327">
        <v>382</v>
      </c>
      <c r="J116" s="327">
        <v>6</v>
      </c>
      <c r="K116" s="327">
        <v>2292</v>
      </c>
      <c r="L116" s="327">
        <v>0.19354838709677419</v>
      </c>
      <c r="M116" s="327">
        <v>382</v>
      </c>
      <c r="N116" s="327">
        <v>7</v>
      </c>
      <c r="O116" s="327">
        <v>2674</v>
      </c>
      <c r="P116" s="348">
        <v>0.22580645161290322</v>
      </c>
      <c r="Q116" s="328">
        <v>382</v>
      </c>
    </row>
    <row r="117" spans="1:17" ht="14.4" customHeight="1" x14ac:dyDescent="0.3">
      <c r="A117" s="323" t="s">
        <v>1391</v>
      </c>
      <c r="B117" s="324" t="s">
        <v>1237</v>
      </c>
      <c r="C117" s="324" t="s">
        <v>1238</v>
      </c>
      <c r="D117" s="324" t="s">
        <v>1291</v>
      </c>
      <c r="E117" s="324" t="s">
        <v>1292</v>
      </c>
      <c r="F117" s="327">
        <v>98</v>
      </c>
      <c r="G117" s="327">
        <v>47628</v>
      </c>
      <c r="H117" s="327">
        <v>1</v>
      </c>
      <c r="I117" s="327">
        <v>486</v>
      </c>
      <c r="J117" s="327">
        <v>76</v>
      </c>
      <c r="K117" s="327">
        <v>36936</v>
      </c>
      <c r="L117" s="327">
        <v>0.77551020408163263</v>
      </c>
      <c r="M117" s="327">
        <v>486</v>
      </c>
      <c r="N117" s="327">
        <v>32</v>
      </c>
      <c r="O117" s="327">
        <v>15552</v>
      </c>
      <c r="P117" s="348">
        <v>0.32653061224489793</v>
      </c>
      <c r="Q117" s="328">
        <v>486</v>
      </c>
    </row>
    <row r="118" spans="1:17" ht="14.4" customHeight="1" x14ac:dyDescent="0.3">
      <c r="A118" s="323" t="s">
        <v>1391</v>
      </c>
      <c r="B118" s="324" t="s">
        <v>1237</v>
      </c>
      <c r="C118" s="324" t="s">
        <v>1238</v>
      </c>
      <c r="D118" s="324" t="s">
        <v>1293</v>
      </c>
      <c r="E118" s="324" t="s">
        <v>1294</v>
      </c>
      <c r="F118" s="327">
        <v>5</v>
      </c>
      <c r="G118" s="327">
        <v>3005</v>
      </c>
      <c r="H118" s="327">
        <v>1</v>
      </c>
      <c r="I118" s="327">
        <v>601</v>
      </c>
      <c r="J118" s="327">
        <v>3</v>
      </c>
      <c r="K118" s="327">
        <v>1809</v>
      </c>
      <c r="L118" s="327">
        <v>0.60199667221297837</v>
      </c>
      <c r="M118" s="327">
        <v>603</v>
      </c>
      <c r="N118" s="327"/>
      <c r="O118" s="327"/>
      <c r="P118" s="348"/>
      <c r="Q118" s="328"/>
    </row>
    <row r="119" spans="1:17" ht="14.4" customHeight="1" x14ac:dyDescent="0.3">
      <c r="A119" s="323" t="s">
        <v>1391</v>
      </c>
      <c r="B119" s="324" t="s">
        <v>1237</v>
      </c>
      <c r="C119" s="324" t="s">
        <v>1238</v>
      </c>
      <c r="D119" s="324" t="s">
        <v>1295</v>
      </c>
      <c r="E119" s="324" t="s">
        <v>1296</v>
      </c>
      <c r="F119" s="327">
        <v>61</v>
      </c>
      <c r="G119" s="327">
        <v>2196</v>
      </c>
      <c r="H119" s="327">
        <v>1</v>
      </c>
      <c r="I119" s="327">
        <v>36</v>
      </c>
      <c r="J119" s="327">
        <v>39</v>
      </c>
      <c r="K119" s="327">
        <v>1404</v>
      </c>
      <c r="L119" s="327">
        <v>0.63934426229508201</v>
      </c>
      <c r="M119" s="327">
        <v>36</v>
      </c>
      <c r="N119" s="327">
        <v>3</v>
      </c>
      <c r="O119" s="327">
        <v>111</v>
      </c>
      <c r="P119" s="348">
        <v>5.0546448087431695E-2</v>
      </c>
      <c r="Q119" s="328">
        <v>37</v>
      </c>
    </row>
    <row r="120" spans="1:17" ht="14.4" customHeight="1" x14ac:dyDescent="0.3">
      <c r="A120" s="323" t="s">
        <v>1391</v>
      </c>
      <c r="B120" s="324" t="s">
        <v>1237</v>
      </c>
      <c r="C120" s="324" t="s">
        <v>1238</v>
      </c>
      <c r="D120" s="324" t="s">
        <v>1299</v>
      </c>
      <c r="E120" s="324" t="s">
        <v>1300</v>
      </c>
      <c r="F120" s="327">
        <v>1</v>
      </c>
      <c r="G120" s="327">
        <v>197</v>
      </c>
      <c r="H120" s="327">
        <v>1</v>
      </c>
      <c r="I120" s="327">
        <v>197</v>
      </c>
      <c r="J120" s="327"/>
      <c r="K120" s="327"/>
      <c r="L120" s="327"/>
      <c r="M120" s="327"/>
      <c r="N120" s="327"/>
      <c r="O120" s="327"/>
      <c r="P120" s="348"/>
      <c r="Q120" s="328"/>
    </row>
    <row r="121" spans="1:17" ht="14.4" customHeight="1" x14ac:dyDescent="0.3">
      <c r="A121" s="323" t="s">
        <v>1391</v>
      </c>
      <c r="B121" s="324" t="s">
        <v>1237</v>
      </c>
      <c r="C121" s="324" t="s">
        <v>1238</v>
      </c>
      <c r="D121" s="324" t="s">
        <v>1301</v>
      </c>
      <c r="E121" s="324" t="s">
        <v>1302</v>
      </c>
      <c r="F121" s="327">
        <v>9</v>
      </c>
      <c r="G121" s="327">
        <v>3996</v>
      </c>
      <c r="H121" s="327">
        <v>1</v>
      </c>
      <c r="I121" s="327">
        <v>444</v>
      </c>
      <c r="J121" s="327"/>
      <c r="K121" s="327"/>
      <c r="L121" s="327"/>
      <c r="M121" s="327"/>
      <c r="N121" s="327">
        <v>3</v>
      </c>
      <c r="O121" s="327">
        <v>1332</v>
      </c>
      <c r="P121" s="348">
        <v>0.33333333333333331</v>
      </c>
      <c r="Q121" s="328">
        <v>444</v>
      </c>
    </row>
    <row r="122" spans="1:17" ht="14.4" customHeight="1" x14ac:dyDescent="0.3">
      <c r="A122" s="323" t="s">
        <v>1391</v>
      </c>
      <c r="B122" s="324" t="s">
        <v>1237</v>
      </c>
      <c r="C122" s="324" t="s">
        <v>1238</v>
      </c>
      <c r="D122" s="324" t="s">
        <v>1305</v>
      </c>
      <c r="E122" s="324" t="s">
        <v>1306</v>
      </c>
      <c r="F122" s="327">
        <v>4</v>
      </c>
      <c r="G122" s="327">
        <v>160</v>
      </c>
      <c r="H122" s="327">
        <v>1</v>
      </c>
      <c r="I122" s="327">
        <v>40</v>
      </c>
      <c r="J122" s="327">
        <v>2</v>
      </c>
      <c r="K122" s="327">
        <v>80</v>
      </c>
      <c r="L122" s="327">
        <v>0.5</v>
      </c>
      <c r="M122" s="327">
        <v>40</v>
      </c>
      <c r="N122" s="327">
        <v>2</v>
      </c>
      <c r="O122" s="327">
        <v>82</v>
      </c>
      <c r="P122" s="348">
        <v>0.51249999999999996</v>
      </c>
      <c r="Q122" s="328">
        <v>41</v>
      </c>
    </row>
    <row r="123" spans="1:17" ht="14.4" customHeight="1" x14ac:dyDescent="0.3">
      <c r="A123" s="323" t="s">
        <v>1391</v>
      </c>
      <c r="B123" s="324" t="s">
        <v>1237</v>
      </c>
      <c r="C123" s="324" t="s">
        <v>1238</v>
      </c>
      <c r="D123" s="324" t="s">
        <v>1309</v>
      </c>
      <c r="E123" s="324" t="s">
        <v>1310</v>
      </c>
      <c r="F123" s="327">
        <v>4</v>
      </c>
      <c r="G123" s="327">
        <v>1960</v>
      </c>
      <c r="H123" s="327">
        <v>1</v>
      </c>
      <c r="I123" s="327">
        <v>490</v>
      </c>
      <c r="J123" s="327">
        <v>2</v>
      </c>
      <c r="K123" s="327">
        <v>980</v>
      </c>
      <c r="L123" s="327">
        <v>0.5</v>
      </c>
      <c r="M123" s="327">
        <v>490</v>
      </c>
      <c r="N123" s="327">
        <v>1</v>
      </c>
      <c r="O123" s="327">
        <v>490</v>
      </c>
      <c r="P123" s="348">
        <v>0.25</v>
      </c>
      <c r="Q123" s="328">
        <v>490</v>
      </c>
    </row>
    <row r="124" spans="1:17" ht="14.4" customHeight="1" x14ac:dyDescent="0.3">
      <c r="A124" s="323" t="s">
        <v>1391</v>
      </c>
      <c r="B124" s="324" t="s">
        <v>1237</v>
      </c>
      <c r="C124" s="324" t="s">
        <v>1238</v>
      </c>
      <c r="D124" s="324" t="s">
        <v>1315</v>
      </c>
      <c r="E124" s="324" t="s">
        <v>1316</v>
      </c>
      <c r="F124" s="327">
        <v>30</v>
      </c>
      <c r="G124" s="327">
        <v>930</v>
      </c>
      <c r="H124" s="327">
        <v>1</v>
      </c>
      <c r="I124" s="327">
        <v>31</v>
      </c>
      <c r="J124" s="327">
        <v>26</v>
      </c>
      <c r="K124" s="327">
        <v>806</v>
      </c>
      <c r="L124" s="327">
        <v>0.8666666666666667</v>
      </c>
      <c r="M124" s="327">
        <v>31</v>
      </c>
      <c r="N124" s="327">
        <v>11</v>
      </c>
      <c r="O124" s="327">
        <v>341</v>
      </c>
      <c r="P124" s="348">
        <v>0.36666666666666664</v>
      </c>
      <c r="Q124" s="328">
        <v>31</v>
      </c>
    </row>
    <row r="125" spans="1:17" ht="14.4" customHeight="1" x14ac:dyDescent="0.3">
      <c r="A125" s="323" t="s">
        <v>1391</v>
      </c>
      <c r="B125" s="324" t="s">
        <v>1237</v>
      </c>
      <c r="C125" s="324" t="s">
        <v>1238</v>
      </c>
      <c r="D125" s="324" t="s">
        <v>1325</v>
      </c>
      <c r="E125" s="324" t="s">
        <v>1326</v>
      </c>
      <c r="F125" s="327"/>
      <c r="G125" s="327"/>
      <c r="H125" s="327"/>
      <c r="I125" s="327"/>
      <c r="J125" s="327">
        <v>1</v>
      </c>
      <c r="K125" s="327">
        <v>27</v>
      </c>
      <c r="L125" s="327"/>
      <c r="M125" s="327">
        <v>27</v>
      </c>
      <c r="N125" s="327"/>
      <c r="O125" s="327"/>
      <c r="P125" s="348"/>
      <c r="Q125" s="328"/>
    </row>
    <row r="126" spans="1:17" ht="14.4" customHeight="1" x14ac:dyDescent="0.3">
      <c r="A126" s="323" t="s">
        <v>1391</v>
      </c>
      <c r="B126" s="324" t="s">
        <v>1237</v>
      </c>
      <c r="C126" s="324" t="s">
        <v>1238</v>
      </c>
      <c r="D126" s="324" t="s">
        <v>1327</v>
      </c>
      <c r="E126" s="324" t="s">
        <v>1328</v>
      </c>
      <c r="F126" s="327">
        <v>6</v>
      </c>
      <c r="G126" s="327">
        <v>1218</v>
      </c>
      <c r="H126" s="327">
        <v>1</v>
      </c>
      <c r="I126" s="327">
        <v>203</v>
      </c>
      <c r="J126" s="327">
        <v>9</v>
      </c>
      <c r="K126" s="327">
        <v>1836</v>
      </c>
      <c r="L126" s="327">
        <v>1.5073891625615763</v>
      </c>
      <c r="M126" s="327">
        <v>204</v>
      </c>
      <c r="N126" s="327">
        <v>2</v>
      </c>
      <c r="O126" s="327">
        <v>410</v>
      </c>
      <c r="P126" s="348">
        <v>0.3366174055829228</v>
      </c>
      <c r="Q126" s="328">
        <v>205</v>
      </c>
    </row>
    <row r="127" spans="1:17" ht="14.4" customHeight="1" x14ac:dyDescent="0.3">
      <c r="A127" s="323" t="s">
        <v>1391</v>
      </c>
      <c r="B127" s="324" t="s">
        <v>1237</v>
      </c>
      <c r="C127" s="324" t="s">
        <v>1238</v>
      </c>
      <c r="D127" s="324" t="s">
        <v>1329</v>
      </c>
      <c r="E127" s="324" t="s">
        <v>1330</v>
      </c>
      <c r="F127" s="327">
        <v>5</v>
      </c>
      <c r="G127" s="327">
        <v>1880</v>
      </c>
      <c r="H127" s="327">
        <v>1</v>
      </c>
      <c r="I127" s="327">
        <v>376</v>
      </c>
      <c r="J127" s="327">
        <v>9</v>
      </c>
      <c r="K127" s="327">
        <v>3384</v>
      </c>
      <c r="L127" s="327">
        <v>1.8</v>
      </c>
      <c r="M127" s="327">
        <v>376</v>
      </c>
      <c r="N127" s="327">
        <v>3</v>
      </c>
      <c r="O127" s="327">
        <v>1131</v>
      </c>
      <c r="P127" s="348">
        <v>0.60159574468085109</v>
      </c>
      <c r="Q127" s="328">
        <v>377</v>
      </c>
    </row>
    <row r="128" spans="1:17" ht="14.4" customHeight="1" x14ac:dyDescent="0.3">
      <c r="A128" s="323" t="s">
        <v>1391</v>
      </c>
      <c r="B128" s="324" t="s">
        <v>1237</v>
      </c>
      <c r="C128" s="324" t="s">
        <v>1238</v>
      </c>
      <c r="D128" s="324" t="s">
        <v>1333</v>
      </c>
      <c r="E128" s="324" t="s">
        <v>1334</v>
      </c>
      <c r="F128" s="327">
        <v>2</v>
      </c>
      <c r="G128" s="327">
        <v>458</v>
      </c>
      <c r="H128" s="327">
        <v>1</v>
      </c>
      <c r="I128" s="327">
        <v>229</v>
      </c>
      <c r="J128" s="327"/>
      <c r="K128" s="327"/>
      <c r="L128" s="327"/>
      <c r="M128" s="327"/>
      <c r="N128" s="327"/>
      <c r="O128" s="327"/>
      <c r="P128" s="348"/>
      <c r="Q128" s="328"/>
    </row>
    <row r="129" spans="1:17" ht="14.4" customHeight="1" x14ac:dyDescent="0.3">
      <c r="A129" s="323" t="s">
        <v>1391</v>
      </c>
      <c r="B129" s="324" t="s">
        <v>1237</v>
      </c>
      <c r="C129" s="324" t="s">
        <v>1238</v>
      </c>
      <c r="D129" s="324" t="s">
        <v>1335</v>
      </c>
      <c r="E129" s="324" t="s">
        <v>1336</v>
      </c>
      <c r="F129" s="327">
        <v>2</v>
      </c>
      <c r="G129" s="327">
        <v>486</v>
      </c>
      <c r="H129" s="327">
        <v>1</v>
      </c>
      <c r="I129" s="327">
        <v>243</v>
      </c>
      <c r="J129" s="327"/>
      <c r="K129" s="327"/>
      <c r="L129" s="327"/>
      <c r="M129" s="327"/>
      <c r="N129" s="327"/>
      <c r="O129" s="327"/>
      <c r="P129" s="348"/>
      <c r="Q129" s="328"/>
    </row>
    <row r="130" spans="1:17" ht="14.4" customHeight="1" x14ac:dyDescent="0.3">
      <c r="A130" s="323" t="s">
        <v>1391</v>
      </c>
      <c r="B130" s="324" t="s">
        <v>1237</v>
      </c>
      <c r="C130" s="324" t="s">
        <v>1238</v>
      </c>
      <c r="D130" s="324" t="s">
        <v>1337</v>
      </c>
      <c r="E130" s="324" t="s">
        <v>1338</v>
      </c>
      <c r="F130" s="327">
        <v>3</v>
      </c>
      <c r="G130" s="327">
        <v>384</v>
      </c>
      <c r="H130" s="327">
        <v>1</v>
      </c>
      <c r="I130" s="327">
        <v>128</v>
      </c>
      <c r="J130" s="327"/>
      <c r="K130" s="327"/>
      <c r="L130" s="327"/>
      <c r="M130" s="327"/>
      <c r="N130" s="327"/>
      <c r="O130" s="327"/>
      <c r="P130" s="348"/>
      <c r="Q130" s="328"/>
    </row>
    <row r="131" spans="1:17" ht="14.4" customHeight="1" x14ac:dyDescent="0.3">
      <c r="A131" s="323" t="s">
        <v>1391</v>
      </c>
      <c r="B131" s="324" t="s">
        <v>1237</v>
      </c>
      <c r="C131" s="324" t="s">
        <v>1238</v>
      </c>
      <c r="D131" s="324" t="s">
        <v>1392</v>
      </c>
      <c r="E131" s="324" t="s">
        <v>1393</v>
      </c>
      <c r="F131" s="327">
        <v>1</v>
      </c>
      <c r="G131" s="327">
        <v>296</v>
      </c>
      <c r="H131" s="327">
        <v>1</v>
      </c>
      <c r="I131" s="327">
        <v>296</v>
      </c>
      <c r="J131" s="327"/>
      <c r="K131" s="327"/>
      <c r="L131" s="327"/>
      <c r="M131" s="327"/>
      <c r="N131" s="327"/>
      <c r="O131" s="327"/>
      <c r="P131" s="348"/>
      <c r="Q131" s="328"/>
    </row>
    <row r="132" spans="1:17" ht="14.4" customHeight="1" x14ac:dyDescent="0.3">
      <c r="A132" s="323" t="s">
        <v>1391</v>
      </c>
      <c r="B132" s="324" t="s">
        <v>1237</v>
      </c>
      <c r="C132" s="324" t="s">
        <v>1238</v>
      </c>
      <c r="D132" s="324" t="s">
        <v>1341</v>
      </c>
      <c r="E132" s="324" t="s">
        <v>1342</v>
      </c>
      <c r="F132" s="327">
        <v>1</v>
      </c>
      <c r="G132" s="327">
        <v>1999</v>
      </c>
      <c r="H132" s="327">
        <v>1</v>
      </c>
      <c r="I132" s="327">
        <v>1999</v>
      </c>
      <c r="J132" s="327"/>
      <c r="K132" s="327"/>
      <c r="L132" s="327"/>
      <c r="M132" s="327"/>
      <c r="N132" s="327"/>
      <c r="O132" s="327"/>
      <c r="P132" s="348"/>
      <c r="Q132" s="328"/>
    </row>
    <row r="133" spans="1:17" ht="14.4" customHeight="1" x14ac:dyDescent="0.3">
      <c r="A133" s="323" t="s">
        <v>1391</v>
      </c>
      <c r="B133" s="324" t="s">
        <v>1237</v>
      </c>
      <c r="C133" s="324" t="s">
        <v>1238</v>
      </c>
      <c r="D133" s="324" t="s">
        <v>1349</v>
      </c>
      <c r="E133" s="324" t="s">
        <v>1350</v>
      </c>
      <c r="F133" s="327">
        <v>115</v>
      </c>
      <c r="G133" s="327">
        <v>1840</v>
      </c>
      <c r="H133" s="327">
        <v>1</v>
      </c>
      <c r="I133" s="327">
        <v>16</v>
      </c>
      <c r="J133" s="327">
        <v>55</v>
      </c>
      <c r="K133" s="327">
        <v>880</v>
      </c>
      <c r="L133" s="327">
        <v>0.47826086956521741</v>
      </c>
      <c r="M133" s="327">
        <v>16</v>
      </c>
      <c r="N133" s="327">
        <v>36</v>
      </c>
      <c r="O133" s="327">
        <v>576</v>
      </c>
      <c r="P133" s="348">
        <v>0.31304347826086959</v>
      </c>
      <c r="Q133" s="328">
        <v>16</v>
      </c>
    </row>
    <row r="134" spans="1:17" ht="14.4" customHeight="1" x14ac:dyDescent="0.3">
      <c r="A134" s="323" t="s">
        <v>1391</v>
      </c>
      <c r="B134" s="324" t="s">
        <v>1237</v>
      </c>
      <c r="C134" s="324" t="s">
        <v>1238</v>
      </c>
      <c r="D134" s="324" t="s">
        <v>1351</v>
      </c>
      <c r="E134" s="324" t="s">
        <v>1352</v>
      </c>
      <c r="F134" s="327">
        <v>8</v>
      </c>
      <c r="G134" s="327">
        <v>1040</v>
      </c>
      <c r="H134" s="327">
        <v>1</v>
      </c>
      <c r="I134" s="327">
        <v>130</v>
      </c>
      <c r="J134" s="327">
        <v>2</v>
      </c>
      <c r="K134" s="327">
        <v>262</v>
      </c>
      <c r="L134" s="327">
        <v>0.25192307692307692</v>
      </c>
      <c r="M134" s="327">
        <v>131</v>
      </c>
      <c r="N134" s="327">
        <v>2</v>
      </c>
      <c r="O134" s="327">
        <v>266</v>
      </c>
      <c r="P134" s="348">
        <v>0.25576923076923075</v>
      </c>
      <c r="Q134" s="328">
        <v>133</v>
      </c>
    </row>
    <row r="135" spans="1:17" ht="14.4" customHeight="1" x14ac:dyDescent="0.3">
      <c r="A135" s="323" t="s">
        <v>1391</v>
      </c>
      <c r="B135" s="324" t="s">
        <v>1237</v>
      </c>
      <c r="C135" s="324" t="s">
        <v>1238</v>
      </c>
      <c r="D135" s="324" t="s">
        <v>1353</v>
      </c>
      <c r="E135" s="324" t="s">
        <v>1354</v>
      </c>
      <c r="F135" s="327">
        <v>14</v>
      </c>
      <c r="G135" s="327">
        <v>7056</v>
      </c>
      <c r="H135" s="327">
        <v>1</v>
      </c>
      <c r="I135" s="327">
        <v>504</v>
      </c>
      <c r="J135" s="327">
        <v>31</v>
      </c>
      <c r="K135" s="327">
        <v>15655</v>
      </c>
      <c r="L135" s="327">
        <v>2.2186791383219955</v>
      </c>
      <c r="M135" s="327">
        <v>505</v>
      </c>
      <c r="N135" s="327">
        <v>9</v>
      </c>
      <c r="O135" s="327">
        <v>4554</v>
      </c>
      <c r="P135" s="348">
        <v>0.64540816326530615</v>
      </c>
      <c r="Q135" s="328">
        <v>506</v>
      </c>
    </row>
    <row r="136" spans="1:17" ht="14.4" customHeight="1" x14ac:dyDescent="0.3">
      <c r="A136" s="323" t="s">
        <v>1391</v>
      </c>
      <c r="B136" s="324" t="s">
        <v>1237</v>
      </c>
      <c r="C136" s="324" t="s">
        <v>1238</v>
      </c>
      <c r="D136" s="324" t="s">
        <v>1355</v>
      </c>
      <c r="E136" s="324" t="s">
        <v>1356</v>
      </c>
      <c r="F136" s="327">
        <v>23</v>
      </c>
      <c r="G136" s="327">
        <v>2323</v>
      </c>
      <c r="H136" s="327">
        <v>1</v>
      </c>
      <c r="I136" s="327">
        <v>101</v>
      </c>
      <c r="J136" s="327">
        <v>57</v>
      </c>
      <c r="K136" s="327">
        <v>5757</v>
      </c>
      <c r="L136" s="327">
        <v>2.4782608695652173</v>
      </c>
      <c r="M136" s="327">
        <v>101</v>
      </c>
      <c r="N136" s="327">
        <v>35</v>
      </c>
      <c r="O136" s="327">
        <v>3570</v>
      </c>
      <c r="P136" s="348">
        <v>1.5368058544984933</v>
      </c>
      <c r="Q136" s="328">
        <v>102</v>
      </c>
    </row>
    <row r="137" spans="1:17" ht="14.4" customHeight="1" x14ac:dyDescent="0.3">
      <c r="A137" s="323" t="s">
        <v>1391</v>
      </c>
      <c r="B137" s="324" t="s">
        <v>1237</v>
      </c>
      <c r="C137" s="324" t="s">
        <v>1238</v>
      </c>
      <c r="D137" s="324" t="s">
        <v>1357</v>
      </c>
      <c r="E137" s="324" t="s">
        <v>1358</v>
      </c>
      <c r="F137" s="327"/>
      <c r="G137" s="327"/>
      <c r="H137" s="327"/>
      <c r="I137" s="327"/>
      <c r="J137" s="327">
        <v>2</v>
      </c>
      <c r="K137" s="327">
        <v>428</v>
      </c>
      <c r="L137" s="327"/>
      <c r="M137" s="327">
        <v>214</v>
      </c>
      <c r="N137" s="327"/>
      <c r="O137" s="327"/>
      <c r="P137" s="348"/>
      <c r="Q137" s="328"/>
    </row>
    <row r="138" spans="1:17" ht="14.4" customHeight="1" x14ac:dyDescent="0.3">
      <c r="A138" s="323" t="s">
        <v>1394</v>
      </c>
      <c r="B138" s="324" t="s">
        <v>1237</v>
      </c>
      <c r="C138" s="324" t="s">
        <v>1238</v>
      </c>
      <c r="D138" s="324" t="s">
        <v>1239</v>
      </c>
      <c r="E138" s="324" t="s">
        <v>1240</v>
      </c>
      <c r="F138" s="327">
        <v>411</v>
      </c>
      <c r="G138" s="327">
        <v>64938</v>
      </c>
      <c r="H138" s="327">
        <v>1</v>
      </c>
      <c r="I138" s="327">
        <v>158</v>
      </c>
      <c r="J138" s="327">
        <v>351</v>
      </c>
      <c r="K138" s="327">
        <v>55458</v>
      </c>
      <c r="L138" s="327">
        <v>0.85401459854014594</v>
      </c>
      <c r="M138" s="327">
        <v>158</v>
      </c>
      <c r="N138" s="327">
        <v>316</v>
      </c>
      <c r="O138" s="327">
        <v>50244</v>
      </c>
      <c r="P138" s="348">
        <v>0.77372262773722633</v>
      </c>
      <c r="Q138" s="328">
        <v>159</v>
      </c>
    </row>
    <row r="139" spans="1:17" ht="14.4" customHeight="1" x14ac:dyDescent="0.3">
      <c r="A139" s="323" t="s">
        <v>1394</v>
      </c>
      <c r="B139" s="324" t="s">
        <v>1237</v>
      </c>
      <c r="C139" s="324" t="s">
        <v>1238</v>
      </c>
      <c r="D139" s="324" t="s">
        <v>1241</v>
      </c>
      <c r="E139" s="324" t="s">
        <v>1242</v>
      </c>
      <c r="F139" s="327">
        <v>42</v>
      </c>
      <c r="G139" s="327">
        <v>3486</v>
      </c>
      <c r="H139" s="327">
        <v>1</v>
      </c>
      <c r="I139" s="327">
        <v>83</v>
      </c>
      <c r="J139" s="327">
        <v>20</v>
      </c>
      <c r="K139" s="327">
        <v>1660</v>
      </c>
      <c r="L139" s="327">
        <v>0.47619047619047616</v>
      </c>
      <c r="M139" s="327">
        <v>83</v>
      </c>
      <c r="N139" s="327">
        <v>13</v>
      </c>
      <c r="O139" s="327">
        <v>1092</v>
      </c>
      <c r="P139" s="348">
        <v>0.31325301204819278</v>
      </c>
      <c r="Q139" s="328">
        <v>84</v>
      </c>
    </row>
    <row r="140" spans="1:17" ht="14.4" customHeight="1" x14ac:dyDescent="0.3">
      <c r="A140" s="323" t="s">
        <v>1394</v>
      </c>
      <c r="B140" s="324" t="s">
        <v>1237</v>
      </c>
      <c r="C140" s="324" t="s">
        <v>1238</v>
      </c>
      <c r="D140" s="324" t="s">
        <v>1275</v>
      </c>
      <c r="E140" s="324" t="s">
        <v>1276</v>
      </c>
      <c r="F140" s="327">
        <v>239</v>
      </c>
      <c r="G140" s="327">
        <v>9082</v>
      </c>
      <c r="H140" s="327">
        <v>1</v>
      </c>
      <c r="I140" s="327">
        <v>38</v>
      </c>
      <c r="J140" s="327">
        <v>201</v>
      </c>
      <c r="K140" s="327">
        <v>7839</v>
      </c>
      <c r="L140" s="327">
        <v>0.86313587315569262</v>
      </c>
      <c r="M140" s="327">
        <v>39</v>
      </c>
      <c r="N140" s="327">
        <v>337</v>
      </c>
      <c r="O140" s="327">
        <v>13143</v>
      </c>
      <c r="P140" s="348">
        <v>1.4471482052411364</v>
      </c>
      <c r="Q140" s="328">
        <v>39</v>
      </c>
    </row>
    <row r="141" spans="1:17" ht="14.4" customHeight="1" x14ac:dyDescent="0.3">
      <c r="A141" s="323" t="s">
        <v>1394</v>
      </c>
      <c r="B141" s="324" t="s">
        <v>1237</v>
      </c>
      <c r="C141" s="324" t="s">
        <v>1238</v>
      </c>
      <c r="D141" s="324" t="s">
        <v>1279</v>
      </c>
      <c r="E141" s="324" t="s">
        <v>1280</v>
      </c>
      <c r="F141" s="327">
        <v>1</v>
      </c>
      <c r="G141" s="327">
        <v>403</v>
      </c>
      <c r="H141" s="327">
        <v>1</v>
      </c>
      <c r="I141" s="327">
        <v>403</v>
      </c>
      <c r="J141" s="327"/>
      <c r="K141" s="327"/>
      <c r="L141" s="327"/>
      <c r="M141" s="327"/>
      <c r="N141" s="327"/>
      <c r="O141" s="327"/>
      <c r="P141" s="348"/>
      <c r="Q141" s="328"/>
    </row>
    <row r="142" spans="1:17" ht="14.4" customHeight="1" x14ac:dyDescent="0.3">
      <c r="A142" s="323" t="s">
        <v>1394</v>
      </c>
      <c r="B142" s="324" t="s">
        <v>1237</v>
      </c>
      <c r="C142" s="324" t="s">
        <v>1238</v>
      </c>
      <c r="D142" s="324" t="s">
        <v>1281</v>
      </c>
      <c r="E142" s="324" t="s">
        <v>1282</v>
      </c>
      <c r="F142" s="327">
        <v>21</v>
      </c>
      <c r="G142" s="327">
        <v>819</v>
      </c>
      <c r="H142" s="327">
        <v>1</v>
      </c>
      <c r="I142" s="327">
        <v>39</v>
      </c>
      <c r="J142" s="327">
        <v>27</v>
      </c>
      <c r="K142" s="327">
        <v>1080</v>
      </c>
      <c r="L142" s="327">
        <v>1.3186813186813187</v>
      </c>
      <c r="M142" s="327">
        <v>40</v>
      </c>
      <c r="N142" s="327">
        <v>29</v>
      </c>
      <c r="O142" s="327">
        <v>1160</v>
      </c>
      <c r="P142" s="348">
        <v>1.4163614163614164</v>
      </c>
      <c r="Q142" s="328">
        <v>40</v>
      </c>
    </row>
    <row r="143" spans="1:17" ht="14.4" customHeight="1" x14ac:dyDescent="0.3">
      <c r="A143" s="323" t="s">
        <v>1394</v>
      </c>
      <c r="B143" s="324" t="s">
        <v>1237</v>
      </c>
      <c r="C143" s="324" t="s">
        <v>1238</v>
      </c>
      <c r="D143" s="324" t="s">
        <v>1283</v>
      </c>
      <c r="E143" s="324" t="s">
        <v>1284</v>
      </c>
      <c r="F143" s="327">
        <v>180</v>
      </c>
      <c r="G143" s="327">
        <v>19980</v>
      </c>
      <c r="H143" s="327">
        <v>1</v>
      </c>
      <c r="I143" s="327">
        <v>111</v>
      </c>
      <c r="J143" s="327">
        <v>133</v>
      </c>
      <c r="K143" s="327">
        <v>14896</v>
      </c>
      <c r="L143" s="327">
        <v>0.74554554554554553</v>
      </c>
      <c r="M143" s="327">
        <v>112</v>
      </c>
      <c r="N143" s="327">
        <v>98</v>
      </c>
      <c r="O143" s="327">
        <v>11074</v>
      </c>
      <c r="P143" s="348">
        <v>0.55425425425425423</v>
      </c>
      <c r="Q143" s="328">
        <v>113</v>
      </c>
    </row>
    <row r="144" spans="1:17" ht="14.4" customHeight="1" x14ac:dyDescent="0.3">
      <c r="A144" s="323" t="s">
        <v>1394</v>
      </c>
      <c r="B144" s="324" t="s">
        <v>1237</v>
      </c>
      <c r="C144" s="324" t="s">
        <v>1238</v>
      </c>
      <c r="D144" s="324" t="s">
        <v>1285</v>
      </c>
      <c r="E144" s="324" t="s">
        <v>1286</v>
      </c>
      <c r="F144" s="327">
        <v>16</v>
      </c>
      <c r="G144" s="327">
        <v>336</v>
      </c>
      <c r="H144" s="327">
        <v>1</v>
      </c>
      <c r="I144" s="327">
        <v>21</v>
      </c>
      <c r="J144" s="327">
        <v>11</v>
      </c>
      <c r="K144" s="327">
        <v>231</v>
      </c>
      <c r="L144" s="327">
        <v>0.6875</v>
      </c>
      <c r="M144" s="327">
        <v>21</v>
      </c>
      <c r="N144" s="327">
        <v>19</v>
      </c>
      <c r="O144" s="327">
        <v>399</v>
      </c>
      <c r="P144" s="348">
        <v>1.1875</v>
      </c>
      <c r="Q144" s="328">
        <v>21</v>
      </c>
    </row>
    <row r="145" spans="1:17" ht="14.4" customHeight="1" x14ac:dyDescent="0.3">
      <c r="A145" s="323" t="s">
        <v>1394</v>
      </c>
      <c r="B145" s="324" t="s">
        <v>1237</v>
      </c>
      <c r="C145" s="324" t="s">
        <v>1238</v>
      </c>
      <c r="D145" s="324" t="s">
        <v>1289</v>
      </c>
      <c r="E145" s="324" t="s">
        <v>1290</v>
      </c>
      <c r="F145" s="327">
        <v>20</v>
      </c>
      <c r="G145" s="327">
        <v>7640</v>
      </c>
      <c r="H145" s="327">
        <v>1</v>
      </c>
      <c r="I145" s="327">
        <v>382</v>
      </c>
      <c r="J145" s="327">
        <v>24</v>
      </c>
      <c r="K145" s="327">
        <v>9168</v>
      </c>
      <c r="L145" s="327">
        <v>1.2</v>
      </c>
      <c r="M145" s="327">
        <v>382</v>
      </c>
      <c r="N145" s="327">
        <v>27</v>
      </c>
      <c r="O145" s="327">
        <v>10314</v>
      </c>
      <c r="P145" s="348">
        <v>1.35</v>
      </c>
      <c r="Q145" s="328">
        <v>382</v>
      </c>
    </row>
    <row r="146" spans="1:17" ht="14.4" customHeight="1" x14ac:dyDescent="0.3">
      <c r="A146" s="323" t="s">
        <v>1394</v>
      </c>
      <c r="B146" s="324" t="s">
        <v>1237</v>
      </c>
      <c r="C146" s="324" t="s">
        <v>1238</v>
      </c>
      <c r="D146" s="324" t="s">
        <v>1291</v>
      </c>
      <c r="E146" s="324" t="s">
        <v>1292</v>
      </c>
      <c r="F146" s="327">
        <v>90</v>
      </c>
      <c r="G146" s="327">
        <v>43740</v>
      </c>
      <c r="H146" s="327">
        <v>1</v>
      </c>
      <c r="I146" s="327">
        <v>486</v>
      </c>
      <c r="J146" s="327">
        <v>71</v>
      </c>
      <c r="K146" s="327">
        <v>34506</v>
      </c>
      <c r="L146" s="327">
        <v>0.78888888888888886</v>
      </c>
      <c r="M146" s="327">
        <v>486</v>
      </c>
      <c r="N146" s="327">
        <v>84</v>
      </c>
      <c r="O146" s="327">
        <v>40824</v>
      </c>
      <c r="P146" s="348">
        <v>0.93333333333333335</v>
      </c>
      <c r="Q146" s="328">
        <v>486</v>
      </c>
    </row>
    <row r="147" spans="1:17" ht="14.4" customHeight="1" x14ac:dyDescent="0.3">
      <c r="A147" s="323" t="s">
        <v>1394</v>
      </c>
      <c r="B147" s="324" t="s">
        <v>1237</v>
      </c>
      <c r="C147" s="324" t="s">
        <v>1238</v>
      </c>
      <c r="D147" s="324" t="s">
        <v>1295</v>
      </c>
      <c r="E147" s="324" t="s">
        <v>1296</v>
      </c>
      <c r="F147" s="327"/>
      <c r="G147" s="327"/>
      <c r="H147" s="327"/>
      <c r="I147" s="327"/>
      <c r="J147" s="327">
        <v>9</v>
      </c>
      <c r="K147" s="327">
        <v>324</v>
      </c>
      <c r="L147" s="327"/>
      <c r="M147" s="327">
        <v>36</v>
      </c>
      <c r="N147" s="327">
        <v>6</v>
      </c>
      <c r="O147" s="327">
        <v>222</v>
      </c>
      <c r="P147" s="348"/>
      <c r="Q147" s="328">
        <v>37</v>
      </c>
    </row>
    <row r="148" spans="1:17" ht="14.4" customHeight="1" x14ac:dyDescent="0.3">
      <c r="A148" s="323" t="s">
        <v>1394</v>
      </c>
      <c r="B148" s="324" t="s">
        <v>1237</v>
      </c>
      <c r="C148" s="324" t="s">
        <v>1238</v>
      </c>
      <c r="D148" s="324" t="s">
        <v>1301</v>
      </c>
      <c r="E148" s="324" t="s">
        <v>1302</v>
      </c>
      <c r="F148" s="327">
        <v>51</v>
      </c>
      <c r="G148" s="327">
        <v>22644</v>
      </c>
      <c r="H148" s="327">
        <v>1</v>
      </c>
      <c r="I148" s="327">
        <v>444</v>
      </c>
      <c r="J148" s="327">
        <v>46</v>
      </c>
      <c r="K148" s="327">
        <v>20424</v>
      </c>
      <c r="L148" s="327">
        <v>0.90196078431372551</v>
      </c>
      <c r="M148" s="327">
        <v>444</v>
      </c>
      <c r="N148" s="327">
        <v>63</v>
      </c>
      <c r="O148" s="327">
        <v>27972</v>
      </c>
      <c r="P148" s="348">
        <v>1.2352941176470589</v>
      </c>
      <c r="Q148" s="328">
        <v>444</v>
      </c>
    </row>
    <row r="149" spans="1:17" ht="14.4" customHeight="1" x14ac:dyDescent="0.3">
      <c r="A149" s="323" t="s">
        <v>1394</v>
      </c>
      <c r="B149" s="324" t="s">
        <v>1237</v>
      </c>
      <c r="C149" s="324" t="s">
        <v>1238</v>
      </c>
      <c r="D149" s="324" t="s">
        <v>1305</v>
      </c>
      <c r="E149" s="324" t="s">
        <v>1306</v>
      </c>
      <c r="F149" s="327">
        <v>15</v>
      </c>
      <c r="G149" s="327">
        <v>600</v>
      </c>
      <c r="H149" s="327">
        <v>1</v>
      </c>
      <c r="I149" s="327">
        <v>40</v>
      </c>
      <c r="J149" s="327">
        <v>14</v>
      </c>
      <c r="K149" s="327">
        <v>560</v>
      </c>
      <c r="L149" s="327">
        <v>0.93333333333333335</v>
      </c>
      <c r="M149" s="327">
        <v>40</v>
      </c>
      <c r="N149" s="327">
        <v>21</v>
      </c>
      <c r="O149" s="327">
        <v>861</v>
      </c>
      <c r="P149" s="348">
        <v>1.4350000000000001</v>
      </c>
      <c r="Q149" s="328">
        <v>41</v>
      </c>
    </row>
    <row r="150" spans="1:17" ht="14.4" customHeight="1" x14ac:dyDescent="0.3">
      <c r="A150" s="323" t="s">
        <v>1394</v>
      </c>
      <c r="B150" s="324" t="s">
        <v>1237</v>
      </c>
      <c r="C150" s="324" t="s">
        <v>1238</v>
      </c>
      <c r="D150" s="324" t="s">
        <v>1309</v>
      </c>
      <c r="E150" s="324" t="s">
        <v>1310</v>
      </c>
      <c r="F150" s="327"/>
      <c r="G150" s="327"/>
      <c r="H150" s="327"/>
      <c r="I150" s="327"/>
      <c r="J150" s="327">
        <v>2</v>
      </c>
      <c r="K150" s="327">
        <v>980</v>
      </c>
      <c r="L150" s="327"/>
      <c r="M150" s="327">
        <v>490</v>
      </c>
      <c r="N150" s="327"/>
      <c r="O150" s="327"/>
      <c r="P150" s="348"/>
      <c r="Q150" s="328"/>
    </row>
    <row r="151" spans="1:17" ht="14.4" customHeight="1" x14ac:dyDescent="0.3">
      <c r="A151" s="323" t="s">
        <v>1394</v>
      </c>
      <c r="B151" s="324" t="s">
        <v>1237</v>
      </c>
      <c r="C151" s="324" t="s">
        <v>1238</v>
      </c>
      <c r="D151" s="324" t="s">
        <v>1315</v>
      </c>
      <c r="E151" s="324" t="s">
        <v>1316</v>
      </c>
      <c r="F151" s="327">
        <v>8</v>
      </c>
      <c r="G151" s="327">
        <v>248</v>
      </c>
      <c r="H151" s="327">
        <v>1</v>
      </c>
      <c r="I151" s="327">
        <v>31</v>
      </c>
      <c r="J151" s="327">
        <v>5</v>
      </c>
      <c r="K151" s="327">
        <v>155</v>
      </c>
      <c r="L151" s="327">
        <v>0.625</v>
      </c>
      <c r="M151" s="327">
        <v>31</v>
      </c>
      <c r="N151" s="327">
        <v>10</v>
      </c>
      <c r="O151" s="327">
        <v>310</v>
      </c>
      <c r="P151" s="348">
        <v>1.25</v>
      </c>
      <c r="Q151" s="328">
        <v>31</v>
      </c>
    </row>
    <row r="152" spans="1:17" ht="14.4" customHeight="1" x14ac:dyDescent="0.3">
      <c r="A152" s="323" t="s">
        <v>1394</v>
      </c>
      <c r="B152" s="324" t="s">
        <v>1237</v>
      </c>
      <c r="C152" s="324" t="s">
        <v>1238</v>
      </c>
      <c r="D152" s="324" t="s">
        <v>1317</v>
      </c>
      <c r="E152" s="324" t="s">
        <v>1318</v>
      </c>
      <c r="F152" s="327"/>
      <c r="G152" s="327"/>
      <c r="H152" s="327"/>
      <c r="I152" s="327"/>
      <c r="J152" s="327">
        <v>1</v>
      </c>
      <c r="K152" s="327">
        <v>961</v>
      </c>
      <c r="L152" s="327"/>
      <c r="M152" s="327">
        <v>961</v>
      </c>
      <c r="N152" s="327"/>
      <c r="O152" s="327"/>
      <c r="P152" s="348"/>
      <c r="Q152" s="328"/>
    </row>
    <row r="153" spans="1:17" ht="14.4" customHeight="1" x14ac:dyDescent="0.3">
      <c r="A153" s="323" t="s">
        <v>1394</v>
      </c>
      <c r="B153" s="324" t="s">
        <v>1237</v>
      </c>
      <c r="C153" s="324" t="s">
        <v>1238</v>
      </c>
      <c r="D153" s="324" t="s">
        <v>1341</v>
      </c>
      <c r="E153" s="324" t="s">
        <v>1342</v>
      </c>
      <c r="F153" s="327">
        <v>1</v>
      </c>
      <c r="G153" s="327">
        <v>1999</v>
      </c>
      <c r="H153" s="327">
        <v>1</v>
      </c>
      <c r="I153" s="327">
        <v>1999</v>
      </c>
      <c r="J153" s="327">
        <v>1</v>
      </c>
      <c r="K153" s="327">
        <v>2013</v>
      </c>
      <c r="L153" s="327">
        <v>1.0070035017508754</v>
      </c>
      <c r="M153" s="327">
        <v>2013</v>
      </c>
      <c r="N153" s="327"/>
      <c r="O153" s="327"/>
      <c r="P153" s="348"/>
      <c r="Q153" s="328"/>
    </row>
    <row r="154" spans="1:17" ht="14.4" customHeight="1" x14ac:dyDescent="0.3">
      <c r="A154" s="323" t="s">
        <v>1394</v>
      </c>
      <c r="B154" s="324" t="s">
        <v>1237</v>
      </c>
      <c r="C154" s="324" t="s">
        <v>1238</v>
      </c>
      <c r="D154" s="324" t="s">
        <v>1347</v>
      </c>
      <c r="E154" s="324" t="s">
        <v>1348</v>
      </c>
      <c r="F154" s="327">
        <v>1</v>
      </c>
      <c r="G154" s="327">
        <v>761</v>
      </c>
      <c r="H154" s="327">
        <v>1</v>
      </c>
      <c r="I154" s="327">
        <v>761</v>
      </c>
      <c r="J154" s="327"/>
      <c r="K154" s="327"/>
      <c r="L154" s="327"/>
      <c r="M154" s="327"/>
      <c r="N154" s="327"/>
      <c r="O154" s="327"/>
      <c r="P154" s="348"/>
      <c r="Q154" s="328"/>
    </row>
    <row r="155" spans="1:17" ht="14.4" customHeight="1" x14ac:dyDescent="0.3">
      <c r="A155" s="323" t="s">
        <v>1394</v>
      </c>
      <c r="B155" s="324" t="s">
        <v>1237</v>
      </c>
      <c r="C155" s="324" t="s">
        <v>1238</v>
      </c>
      <c r="D155" s="324" t="s">
        <v>1349</v>
      </c>
      <c r="E155" s="324" t="s">
        <v>1350</v>
      </c>
      <c r="F155" s="327">
        <v>108</v>
      </c>
      <c r="G155" s="327">
        <v>1728</v>
      </c>
      <c r="H155" s="327">
        <v>1</v>
      </c>
      <c r="I155" s="327">
        <v>16</v>
      </c>
      <c r="J155" s="327">
        <v>110</v>
      </c>
      <c r="K155" s="327">
        <v>1760</v>
      </c>
      <c r="L155" s="327">
        <v>1.0185185185185186</v>
      </c>
      <c r="M155" s="327">
        <v>16</v>
      </c>
      <c r="N155" s="327">
        <v>133</v>
      </c>
      <c r="O155" s="327">
        <v>2128</v>
      </c>
      <c r="P155" s="348">
        <v>1.2314814814814814</v>
      </c>
      <c r="Q155" s="328">
        <v>16</v>
      </c>
    </row>
    <row r="156" spans="1:17" ht="14.4" customHeight="1" x14ac:dyDescent="0.3">
      <c r="A156" s="323" t="s">
        <v>1394</v>
      </c>
      <c r="B156" s="324" t="s">
        <v>1237</v>
      </c>
      <c r="C156" s="324" t="s">
        <v>1238</v>
      </c>
      <c r="D156" s="324" t="s">
        <v>1353</v>
      </c>
      <c r="E156" s="324" t="s">
        <v>1354</v>
      </c>
      <c r="F156" s="327">
        <v>7</v>
      </c>
      <c r="G156" s="327">
        <v>3528</v>
      </c>
      <c r="H156" s="327">
        <v>1</v>
      </c>
      <c r="I156" s="327">
        <v>504</v>
      </c>
      <c r="J156" s="327"/>
      <c r="K156" s="327"/>
      <c r="L156" s="327"/>
      <c r="M156" s="327"/>
      <c r="N156" s="327"/>
      <c r="O156" s="327"/>
      <c r="P156" s="348"/>
      <c r="Q156" s="328"/>
    </row>
    <row r="157" spans="1:17" ht="14.4" customHeight="1" x14ac:dyDescent="0.3">
      <c r="A157" s="323" t="s">
        <v>1394</v>
      </c>
      <c r="B157" s="324" t="s">
        <v>1237</v>
      </c>
      <c r="C157" s="324" t="s">
        <v>1238</v>
      </c>
      <c r="D157" s="324" t="s">
        <v>1355</v>
      </c>
      <c r="E157" s="324" t="s">
        <v>1356</v>
      </c>
      <c r="F157" s="327">
        <v>6</v>
      </c>
      <c r="G157" s="327">
        <v>606</v>
      </c>
      <c r="H157" s="327">
        <v>1</v>
      </c>
      <c r="I157" s="327">
        <v>101</v>
      </c>
      <c r="J157" s="327">
        <v>1</v>
      </c>
      <c r="K157" s="327">
        <v>101</v>
      </c>
      <c r="L157" s="327">
        <v>0.16666666666666666</v>
      </c>
      <c r="M157" s="327">
        <v>101</v>
      </c>
      <c r="N157" s="327"/>
      <c r="O157" s="327"/>
      <c r="P157" s="348"/>
      <c r="Q157" s="328"/>
    </row>
    <row r="158" spans="1:17" ht="14.4" customHeight="1" x14ac:dyDescent="0.3">
      <c r="A158" s="323" t="s">
        <v>1395</v>
      </c>
      <c r="B158" s="324" t="s">
        <v>1237</v>
      </c>
      <c r="C158" s="324" t="s">
        <v>1238</v>
      </c>
      <c r="D158" s="324" t="s">
        <v>1239</v>
      </c>
      <c r="E158" s="324" t="s">
        <v>1240</v>
      </c>
      <c r="F158" s="327">
        <v>1144</v>
      </c>
      <c r="G158" s="327">
        <v>180752</v>
      </c>
      <c r="H158" s="327">
        <v>1</v>
      </c>
      <c r="I158" s="327">
        <v>158</v>
      </c>
      <c r="J158" s="327">
        <v>1069</v>
      </c>
      <c r="K158" s="327">
        <v>168902</v>
      </c>
      <c r="L158" s="327">
        <v>0.93444055944055948</v>
      </c>
      <c r="M158" s="327">
        <v>158</v>
      </c>
      <c r="N158" s="327">
        <v>1165</v>
      </c>
      <c r="O158" s="327">
        <v>185235</v>
      </c>
      <c r="P158" s="348">
        <v>1.0248019385677614</v>
      </c>
      <c r="Q158" s="328">
        <v>159</v>
      </c>
    </row>
    <row r="159" spans="1:17" ht="14.4" customHeight="1" x14ac:dyDescent="0.3">
      <c r="A159" s="323" t="s">
        <v>1395</v>
      </c>
      <c r="B159" s="324" t="s">
        <v>1237</v>
      </c>
      <c r="C159" s="324" t="s">
        <v>1238</v>
      </c>
      <c r="D159" s="324" t="s">
        <v>1241</v>
      </c>
      <c r="E159" s="324" t="s">
        <v>1242</v>
      </c>
      <c r="F159" s="327">
        <v>215</v>
      </c>
      <c r="G159" s="327">
        <v>17845</v>
      </c>
      <c r="H159" s="327">
        <v>1</v>
      </c>
      <c r="I159" s="327">
        <v>83</v>
      </c>
      <c r="J159" s="327">
        <v>216</v>
      </c>
      <c r="K159" s="327">
        <v>17928</v>
      </c>
      <c r="L159" s="327">
        <v>1.0046511627906978</v>
      </c>
      <c r="M159" s="327">
        <v>83</v>
      </c>
      <c r="N159" s="327">
        <v>292</v>
      </c>
      <c r="O159" s="327">
        <v>24528</v>
      </c>
      <c r="P159" s="348">
        <v>1.3745026618100309</v>
      </c>
      <c r="Q159" s="328">
        <v>84</v>
      </c>
    </row>
    <row r="160" spans="1:17" ht="14.4" customHeight="1" x14ac:dyDescent="0.3">
      <c r="A160" s="323" t="s">
        <v>1395</v>
      </c>
      <c r="B160" s="324" t="s">
        <v>1237</v>
      </c>
      <c r="C160" s="324" t="s">
        <v>1238</v>
      </c>
      <c r="D160" s="324" t="s">
        <v>1255</v>
      </c>
      <c r="E160" s="324" t="s">
        <v>1256</v>
      </c>
      <c r="F160" s="327">
        <v>1</v>
      </c>
      <c r="G160" s="327">
        <v>94</v>
      </c>
      <c r="H160" s="327">
        <v>1</v>
      </c>
      <c r="I160" s="327">
        <v>94</v>
      </c>
      <c r="J160" s="327">
        <v>2</v>
      </c>
      <c r="K160" s="327">
        <v>190</v>
      </c>
      <c r="L160" s="327">
        <v>2.021276595744681</v>
      </c>
      <c r="M160" s="327">
        <v>95</v>
      </c>
      <c r="N160" s="327">
        <v>1</v>
      </c>
      <c r="O160" s="327">
        <v>96</v>
      </c>
      <c r="P160" s="348">
        <v>1.0212765957446808</v>
      </c>
      <c r="Q160" s="328">
        <v>96</v>
      </c>
    </row>
    <row r="161" spans="1:17" ht="14.4" customHeight="1" x14ac:dyDescent="0.3">
      <c r="A161" s="323" t="s">
        <v>1395</v>
      </c>
      <c r="B161" s="324" t="s">
        <v>1237</v>
      </c>
      <c r="C161" s="324" t="s">
        <v>1238</v>
      </c>
      <c r="D161" s="324" t="s">
        <v>1267</v>
      </c>
      <c r="E161" s="324" t="s">
        <v>1268</v>
      </c>
      <c r="F161" s="327"/>
      <c r="G161" s="327"/>
      <c r="H161" s="327"/>
      <c r="I161" s="327"/>
      <c r="J161" s="327">
        <v>4</v>
      </c>
      <c r="K161" s="327">
        <v>4656</v>
      </c>
      <c r="L161" s="327"/>
      <c r="M161" s="327">
        <v>1164</v>
      </c>
      <c r="N161" s="327">
        <v>3</v>
      </c>
      <c r="O161" s="327">
        <v>3495</v>
      </c>
      <c r="P161" s="348"/>
      <c r="Q161" s="328">
        <v>1165</v>
      </c>
    </row>
    <row r="162" spans="1:17" ht="14.4" customHeight="1" x14ac:dyDescent="0.3">
      <c r="A162" s="323" t="s">
        <v>1395</v>
      </c>
      <c r="B162" s="324" t="s">
        <v>1237</v>
      </c>
      <c r="C162" s="324" t="s">
        <v>1238</v>
      </c>
      <c r="D162" s="324" t="s">
        <v>1275</v>
      </c>
      <c r="E162" s="324" t="s">
        <v>1276</v>
      </c>
      <c r="F162" s="327">
        <v>108</v>
      </c>
      <c r="G162" s="327">
        <v>4104</v>
      </c>
      <c r="H162" s="327">
        <v>1</v>
      </c>
      <c r="I162" s="327">
        <v>38</v>
      </c>
      <c r="J162" s="327">
        <v>105</v>
      </c>
      <c r="K162" s="327">
        <v>4095</v>
      </c>
      <c r="L162" s="327">
        <v>0.9978070175438597</v>
      </c>
      <c r="M162" s="327">
        <v>39</v>
      </c>
      <c r="N162" s="327">
        <v>124</v>
      </c>
      <c r="O162" s="327">
        <v>4836</v>
      </c>
      <c r="P162" s="348">
        <v>1.1783625730994152</v>
      </c>
      <c r="Q162" s="328">
        <v>39</v>
      </c>
    </row>
    <row r="163" spans="1:17" ht="14.4" customHeight="1" x14ac:dyDescent="0.3">
      <c r="A163" s="323" t="s">
        <v>1395</v>
      </c>
      <c r="B163" s="324" t="s">
        <v>1237</v>
      </c>
      <c r="C163" s="324" t="s">
        <v>1238</v>
      </c>
      <c r="D163" s="324" t="s">
        <v>1281</v>
      </c>
      <c r="E163" s="324" t="s">
        <v>1282</v>
      </c>
      <c r="F163" s="327">
        <v>37</v>
      </c>
      <c r="G163" s="327">
        <v>1443</v>
      </c>
      <c r="H163" s="327">
        <v>1</v>
      </c>
      <c r="I163" s="327">
        <v>39</v>
      </c>
      <c r="J163" s="327">
        <v>35</v>
      </c>
      <c r="K163" s="327">
        <v>1400</v>
      </c>
      <c r="L163" s="327">
        <v>0.97020097020097018</v>
      </c>
      <c r="M163" s="327">
        <v>40</v>
      </c>
      <c r="N163" s="327">
        <v>58</v>
      </c>
      <c r="O163" s="327">
        <v>2320</v>
      </c>
      <c r="P163" s="348">
        <v>1.6077616077616077</v>
      </c>
      <c r="Q163" s="328">
        <v>40</v>
      </c>
    </row>
    <row r="164" spans="1:17" ht="14.4" customHeight="1" x14ac:dyDescent="0.3">
      <c r="A164" s="323" t="s">
        <v>1395</v>
      </c>
      <c r="B164" s="324" t="s">
        <v>1237</v>
      </c>
      <c r="C164" s="324" t="s">
        <v>1238</v>
      </c>
      <c r="D164" s="324" t="s">
        <v>1283</v>
      </c>
      <c r="E164" s="324" t="s">
        <v>1284</v>
      </c>
      <c r="F164" s="327">
        <v>426</v>
      </c>
      <c r="G164" s="327">
        <v>47286</v>
      </c>
      <c r="H164" s="327">
        <v>1</v>
      </c>
      <c r="I164" s="327">
        <v>111</v>
      </c>
      <c r="J164" s="327">
        <v>547</v>
      </c>
      <c r="K164" s="327">
        <v>61264</v>
      </c>
      <c r="L164" s="327">
        <v>1.2956054646195492</v>
      </c>
      <c r="M164" s="327">
        <v>112</v>
      </c>
      <c r="N164" s="327">
        <v>435</v>
      </c>
      <c r="O164" s="327">
        <v>49155</v>
      </c>
      <c r="P164" s="348">
        <v>1.0395254409338917</v>
      </c>
      <c r="Q164" s="328">
        <v>113</v>
      </c>
    </row>
    <row r="165" spans="1:17" ht="14.4" customHeight="1" x14ac:dyDescent="0.3">
      <c r="A165" s="323" t="s">
        <v>1395</v>
      </c>
      <c r="B165" s="324" t="s">
        <v>1237</v>
      </c>
      <c r="C165" s="324" t="s">
        <v>1238</v>
      </c>
      <c r="D165" s="324" t="s">
        <v>1285</v>
      </c>
      <c r="E165" s="324" t="s">
        <v>1286</v>
      </c>
      <c r="F165" s="327">
        <v>29</v>
      </c>
      <c r="G165" s="327">
        <v>609</v>
      </c>
      <c r="H165" s="327">
        <v>1</v>
      </c>
      <c r="I165" s="327">
        <v>21</v>
      </c>
      <c r="J165" s="327">
        <v>32</v>
      </c>
      <c r="K165" s="327">
        <v>672</v>
      </c>
      <c r="L165" s="327">
        <v>1.103448275862069</v>
      </c>
      <c r="M165" s="327">
        <v>21</v>
      </c>
      <c r="N165" s="327">
        <v>21</v>
      </c>
      <c r="O165" s="327">
        <v>441</v>
      </c>
      <c r="P165" s="348">
        <v>0.72413793103448276</v>
      </c>
      <c r="Q165" s="328">
        <v>21</v>
      </c>
    </row>
    <row r="166" spans="1:17" ht="14.4" customHeight="1" x14ac:dyDescent="0.3">
      <c r="A166" s="323" t="s">
        <v>1395</v>
      </c>
      <c r="B166" s="324" t="s">
        <v>1237</v>
      </c>
      <c r="C166" s="324" t="s">
        <v>1238</v>
      </c>
      <c r="D166" s="324" t="s">
        <v>1289</v>
      </c>
      <c r="E166" s="324" t="s">
        <v>1290</v>
      </c>
      <c r="F166" s="327">
        <v>11</v>
      </c>
      <c r="G166" s="327">
        <v>4202</v>
      </c>
      <c r="H166" s="327">
        <v>1</v>
      </c>
      <c r="I166" s="327">
        <v>382</v>
      </c>
      <c r="J166" s="327">
        <v>6</v>
      </c>
      <c r="K166" s="327">
        <v>2292</v>
      </c>
      <c r="L166" s="327">
        <v>0.54545454545454541</v>
      </c>
      <c r="M166" s="327">
        <v>382</v>
      </c>
      <c r="N166" s="327">
        <v>5</v>
      </c>
      <c r="O166" s="327">
        <v>1910</v>
      </c>
      <c r="P166" s="348">
        <v>0.45454545454545453</v>
      </c>
      <c r="Q166" s="328">
        <v>382</v>
      </c>
    </row>
    <row r="167" spans="1:17" ht="14.4" customHeight="1" x14ac:dyDescent="0.3">
      <c r="A167" s="323" t="s">
        <v>1395</v>
      </c>
      <c r="B167" s="324" t="s">
        <v>1237</v>
      </c>
      <c r="C167" s="324" t="s">
        <v>1238</v>
      </c>
      <c r="D167" s="324" t="s">
        <v>1291</v>
      </c>
      <c r="E167" s="324" t="s">
        <v>1292</v>
      </c>
      <c r="F167" s="327">
        <v>20</v>
      </c>
      <c r="G167" s="327">
        <v>9720</v>
      </c>
      <c r="H167" s="327">
        <v>1</v>
      </c>
      <c r="I167" s="327">
        <v>486</v>
      </c>
      <c r="J167" s="327">
        <v>22</v>
      </c>
      <c r="K167" s="327">
        <v>10692</v>
      </c>
      <c r="L167" s="327">
        <v>1.1000000000000001</v>
      </c>
      <c r="M167" s="327">
        <v>486</v>
      </c>
      <c r="N167" s="327">
        <v>45</v>
      </c>
      <c r="O167" s="327">
        <v>21870</v>
      </c>
      <c r="P167" s="348">
        <v>2.25</v>
      </c>
      <c r="Q167" s="328">
        <v>486</v>
      </c>
    </row>
    <row r="168" spans="1:17" ht="14.4" customHeight="1" x14ac:dyDescent="0.3">
      <c r="A168" s="323" t="s">
        <v>1395</v>
      </c>
      <c r="B168" s="324" t="s">
        <v>1237</v>
      </c>
      <c r="C168" s="324" t="s">
        <v>1238</v>
      </c>
      <c r="D168" s="324" t="s">
        <v>1295</v>
      </c>
      <c r="E168" s="324" t="s">
        <v>1296</v>
      </c>
      <c r="F168" s="327"/>
      <c r="G168" s="327"/>
      <c r="H168" s="327"/>
      <c r="I168" s="327"/>
      <c r="J168" s="327"/>
      <c r="K168" s="327"/>
      <c r="L168" s="327"/>
      <c r="M168" s="327"/>
      <c r="N168" s="327">
        <v>12</v>
      </c>
      <c r="O168" s="327">
        <v>444</v>
      </c>
      <c r="P168" s="348"/>
      <c r="Q168" s="328">
        <v>37</v>
      </c>
    </row>
    <row r="169" spans="1:17" ht="14.4" customHeight="1" x14ac:dyDescent="0.3">
      <c r="A169" s="323" t="s">
        <v>1395</v>
      </c>
      <c r="B169" s="324" t="s">
        <v>1237</v>
      </c>
      <c r="C169" s="324" t="s">
        <v>1238</v>
      </c>
      <c r="D169" s="324" t="s">
        <v>1299</v>
      </c>
      <c r="E169" s="324" t="s">
        <v>1300</v>
      </c>
      <c r="F169" s="327">
        <v>1</v>
      </c>
      <c r="G169" s="327">
        <v>197</v>
      </c>
      <c r="H169" s="327">
        <v>1</v>
      </c>
      <c r="I169" s="327">
        <v>197</v>
      </c>
      <c r="J169" s="327"/>
      <c r="K169" s="327"/>
      <c r="L169" s="327"/>
      <c r="M169" s="327"/>
      <c r="N169" s="327"/>
      <c r="O169" s="327"/>
      <c r="P169" s="348"/>
      <c r="Q169" s="328"/>
    </row>
    <row r="170" spans="1:17" ht="14.4" customHeight="1" x14ac:dyDescent="0.3">
      <c r="A170" s="323" t="s">
        <v>1395</v>
      </c>
      <c r="B170" s="324" t="s">
        <v>1237</v>
      </c>
      <c r="C170" s="324" t="s">
        <v>1238</v>
      </c>
      <c r="D170" s="324" t="s">
        <v>1301</v>
      </c>
      <c r="E170" s="324" t="s">
        <v>1302</v>
      </c>
      <c r="F170" s="327">
        <v>9</v>
      </c>
      <c r="G170" s="327">
        <v>3996</v>
      </c>
      <c r="H170" s="327">
        <v>1</v>
      </c>
      <c r="I170" s="327">
        <v>444</v>
      </c>
      <c r="J170" s="327"/>
      <c r="K170" s="327"/>
      <c r="L170" s="327"/>
      <c r="M170" s="327"/>
      <c r="N170" s="327"/>
      <c r="O170" s="327"/>
      <c r="P170" s="348"/>
      <c r="Q170" s="328"/>
    </row>
    <row r="171" spans="1:17" ht="14.4" customHeight="1" x14ac:dyDescent="0.3">
      <c r="A171" s="323" t="s">
        <v>1395</v>
      </c>
      <c r="B171" s="324" t="s">
        <v>1237</v>
      </c>
      <c r="C171" s="324" t="s">
        <v>1238</v>
      </c>
      <c r="D171" s="324" t="s">
        <v>1305</v>
      </c>
      <c r="E171" s="324" t="s">
        <v>1306</v>
      </c>
      <c r="F171" s="327">
        <v>86</v>
      </c>
      <c r="G171" s="327">
        <v>3440</v>
      </c>
      <c r="H171" s="327">
        <v>1</v>
      </c>
      <c r="I171" s="327">
        <v>40</v>
      </c>
      <c r="J171" s="327">
        <v>80</v>
      </c>
      <c r="K171" s="327">
        <v>3200</v>
      </c>
      <c r="L171" s="327">
        <v>0.93023255813953487</v>
      </c>
      <c r="M171" s="327">
        <v>40</v>
      </c>
      <c r="N171" s="327">
        <v>85</v>
      </c>
      <c r="O171" s="327">
        <v>3485</v>
      </c>
      <c r="P171" s="348">
        <v>1.0130813953488371</v>
      </c>
      <c r="Q171" s="328">
        <v>41</v>
      </c>
    </row>
    <row r="172" spans="1:17" ht="14.4" customHeight="1" x14ac:dyDescent="0.3">
      <c r="A172" s="323" t="s">
        <v>1395</v>
      </c>
      <c r="B172" s="324" t="s">
        <v>1237</v>
      </c>
      <c r="C172" s="324" t="s">
        <v>1238</v>
      </c>
      <c r="D172" s="324" t="s">
        <v>1307</v>
      </c>
      <c r="E172" s="324" t="s">
        <v>1308</v>
      </c>
      <c r="F172" s="327"/>
      <c r="G172" s="327"/>
      <c r="H172" s="327"/>
      <c r="I172" s="327"/>
      <c r="J172" s="327">
        <v>2</v>
      </c>
      <c r="K172" s="327">
        <v>302</v>
      </c>
      <c r="L172" s="327"/>
      <c r="M172" s="327">
        <v>151</v>
      </c>
      <c r="N172" s="327"/>
      <c r="O172" s="327"/>
      <c r="P172" s="348"/>
      <c r="Q172" s="328"/>
    </row>
    <row r="173" spans="1:17" ht="14.4" customHeight="1" x14ac:dyDescent="0.3">
      <c r="A173" s="323" t="s">
        <v>1395</v>
      </c>
      <c r="B173" s="324" t="s">
        <v>1237</v>
      </c>
      <c r="C173" s="324" t="s">
        <v>1238</v>
      </c>
      <c r="D173" s="324" t="s">
        <v>1309</v>
      </c>
      <c r="E173" s="324" t="s">
        <v>1310</v>
      </c>
      <c r="F173" s="327"/>
      <c r="G173" s="327"/>
      <c r="H173" s="327"/>
      <c r="I173" s="327"/>
      <c r="J173" s="327">
        <v>2</v>
      </c>
      <c r="K173" s="327">
        <v>980</v>
      </c>
      <c r="L173" s="327"/>
      <c r="M173" s="327">
        <v>490</v>
      </c>
      <c r="N173" s="327">
        <v>3</v>
      </c>
      <c r="O173" s="327">
        <v>1470</v>
      </c>
      <c r="P173" s="348"/>
      <c r="Q173" s="328">
        <v>490</v>
      </c>
    </row>
    <row r="174" spans="1:17" ht="14.4" customHeight="1" x14ac:dyDescent="0.3">
      <c r="A174" s="323" t="s">
        <v>1395</v>
      </c>
      <c r="B174" s="324" t="s">
        <v>1237</v>
      </c>
      <c r="C174" s="324" t="s">
        <v>1238</v>
      </c>
      <c r="D174" s="324" t="s">
        <v>1315</v>
      </c>
      <c r="E174" s="324" t="s">
        <v>1316</v>
      </c>
      <c r="F174" s="327">
        <v>26</v>
      </c>
      <c r="G174" s="327">
        <v>806</v>
      </c>
      <c r="H174" s="327">
        <v>1</v>
      </c>
      <c r="I174" s="327">
        <v>31</v>
      </c>
      <c r="J174" s="327">
        <v>51</v>
      </c>
      <c r="K174" s="327">
        <v>1581</v>
      </c>
      <c r="L174" s="327">
        <v>1.9615384615384615</v>
      </c>
      <c r="M174" s="327">
        <v>31</v>
      </c>
      <c r="N174" s="327">
        <v>69</v>
      </c>
      <c r="O174" s="327">
        <v>2139</v>
      </c>
      <c r="P174" s="348">
        <v>2.6538461538461537</v>
      </c>
      <c r="Q174" s="328">
        <v>31</v>
      </c>
    </row>
    <row r="175" spans="1:17" ht="14.4" customHeight="1" x14ac:dyDescent="0.3">
      <c r="A175" s="323" t="s">
        <v>1395</v>
      </c>
      <c r="B175" s="324" t="s">
        <v>1237</v>
      </c>
      <c r="C175" s="324" t="s">
        <v>1238</v>
      </c>
      <c r="D175" s="324" t="s">
        <v>1317</v>
      </c>
      <c r="E175" s="324" t="s">
        <v>1318</v>
      </c>
      <c r="F175" s="327"/>
      <c r="G175" s="327"/>
      <c r="H175" s="327"/>
      <c r="I175" s="327"/>
      <c r="J175" s="327">
        <v>1</v>
      </c>
      <c r="K175" s="327">
        <v>961</v>
      </c>
      <c r="L175" s="327"/>
      <c r="M175" s="327">
        <v>961</v>
      </c>
      <c r="N175" s="327"/>
      <c r="O175" s="327"/>
      <c r="P175" s="348"/>
      <c r="Q175" s="328"/>
    </row>
    <row r="176" spans="1:17" ht="14.4" customHeight="1" x14ac:dyDescent="0.3">
      <c r="A176" s="323" t="s">
        <v>1395</v>
      </c>
      <c r="B176" s="324" t="s">
        <v>1237</v>
      </c>
      <c r="C176" s="324" t="s">
        <v>1238</v>
      </c>
      <c r="D176" s="324" t="s">
        <v>1327</v>
      </c>
      <c r="E176" s="324" t="s">
        <v>1328</v>
      </c>
      <c r="F176" s="327"/>
      <c r="G176" s="327"/>
      <c r="H176" s="327"/>
      <c r="I176" s="327"/>
      <c r="J176" s="327">
        <v>3</v>
      </c>
      <c r="K176" s="327">
        <v>612</v>
      </c>
      <c r="L176" s="327"/>
      <c r="M176" s="327">
        <v>204</v>
      </c>
      <c r="N176" s="327">
        <v>3</v>
      </c>
      <c r="O176" s="327">
        <v>615</v>
      </c>
      <c r="P176" s="348"/>
      <c r="Q176" s="328">
        <v>205</v>
      </c>
    </row>
    <row r="177" spans="1:17" ht="14.4" customHeight="1" x14ac:dyDescent="0.3">
      <c r="A177" s="323" t="s">
        <v>1395</v>
      </c>
      <c r="B177" s="324" t="s">
        <v>1237</v>
      </c>
      <c r="C177" s="324" t="s">
        <v>1238</v>
      </c>
      <c r="D177" s="324" t="s">
        <v>1329</v>
      </c>
      <c r="E177" s="324" t="s">
        <v>1330</v>
      </c>
      <c r="F177" s="327"/>
      <c r="G177" s="327"/>
      <c r="H177" s="327"/>
      <c r="I177" s="327"/>
      <c r="J177" s="327">
        <v>3</v>
      </c>
      <c r="K177" s="327">
        <v>1128</v>
      </c>
      <c r="L177" s="327"/>
      <c r="M177" s="327">
        <v>376</v>
      </c>
      <c r="N177" s="327">
        <v>3</v>
      </c>
      <c r="O177" s="327">
        <v>1131</v>
      </c>
      <c r="P177" s="348"/>
      <c r="Q177" s="328">
        <v>377</v>
      </c>
    </row>
    <row r="178" spans="1:17" ht="14.4" customHeight="1" x14ac:dyDescent="0.3">
      <c r="A178" s="323" t="s">
        <v>1395</v>
      </c>
      <c r="B178" s="324" t="s">
        <v>1237</v>
      </c>
      <c r="C178" s="324" t="s">
        <v>1238</v>
      </c>
      <c r="D178" s="324" t="s">
        <v>1341</v>
      </c>
      <c r="E178" s="324" t="s">
        <v>1342</v>
      </c>
      <c r="F178" s="327"/>
      <c r="G178" s="327"/>
      <c r="H178" s="327"/>
      <c r="I178" s="327"/>
      <c r="J178" s="327">
        <v>2</v>
      </c>
      <c r="K178" s="327">
        <v>4026</v>
      </c>
      <c r="L178" s="327"/>
      <c r="M178" s="327">
        <v>2013</v>
      </c>
      <c r="N178" s="327"/>
      <c r="O178" s="327"/>
      <c r="P178" s="348"/>
      <c r="Q178" s="328"/>
    </row>
    <row r="179" spans="1:17" ht="14.4" customHeight="1" x14ac:dyDescent="0.3">
      <c r="A179" s="323" t="s">
        <v>1395</v>
      </c>
      <c r="B179" s="324" t="s">
        <v>1237</v>
      </c>
      <c r="C179" s="324" t="s">
        <v>1238</v>
      </c>
      <c r="D179" s="324" t="s">
        <v>1349</v>
      </c>
      <c r="E179" s="324" t="s">
        <v>1350</v>
      </c>
      <c r="F179" s="327">
        <v>278</v>
      </c>
      <c r="G179" s="327">
        <v>4448</v>
      </c>
      <c r="H179" s="327">
        <v>1</v>
      </c>
      <c r="I179" s="327">
        <v>16</v>
      </c>
      <c r="J179" s="327">
        <v>233</v>
      </c>
      <c r="K179" s="327">
        <v>3728</v>
      </c>
      <c r="L179" s="327">
        <v>0.83812949640287771</v>
      </c>
      <c r="M179" s="327">
        <v>16</v>
      </c>
      <c r="N179" s="327">
        <v>276</v>
      </c>
      <c r="O179" s="327">
        <v>4416</v>
      </c>
      <c r="P179" s="348">
        <v>0.9928057553956835</v>
      </c>
      <c r="Q179" s="328">
        <v>16</v>
      </c>
    </row>
    <row r="180" spans="1:17" ht="14.4" customHeight="1" x14ac:dyDescent="0.3">
      <c r="A180" s="323" t="s">
        <v>1395</v>
      </c>
      <c r="B180" s="324" t="s">
        <v>1237</v>
      </c>
      <c r="C180" s="324" t="s">
        <v>1238</v>
      </c>
      <c r="D180" s="324" t="s">
        <v>1351</v>
      </c>
      <c r="E180" s="324" t="s">
        <v>1352</v>
      </c>
      <c r="F180" s="327">
        <v>1</v>
      </c>
      <c r="G180" s="327">
        <v>130</v>
      </c>
      <c r="H180" s="327">
        <v>1</v>
      </c>
      <c r="I180" s="327">
        <v>130</v>
      </c>
      <c r="J180" s="327">
        <v>1</v>
      </c>
      <c r="K180" s="327">
        <v>131</v>
      </c>
      <c r="L180" s="327">
        <v>1.0076923076923077</v>
      </c>
      <c r="M180" s="327">
        <v>131</v>
      </c>
      <c r="N180" s="327">
        <v>1</v>
      </c>
      <c r="O180" s="327">
        <v>133</v>
      </c>
      <c r="P180" s="348">
        <v>1.023076923076923</v>
      </c>
      <c r="Q180" s="328">
        <v>133</v>
      </c>
    </row>
    <row r="181" spans="1:17" ht="14.4" customHeight="1" x14ac:dyDescent="0.3">
      <c r="A181" s="323" t="s">
        <v>1395</v>
      </c>
      <c r="B181" s="324" t="s">
        <v>1237</v>
      </c>
      <c r="C181" s="324" t="s">
        <v>1238</v>
      </c>
      <c r="D181" s="324" t="s">
        <v>1353</v>
      </c>
      <c r="E181" s="324" t="s">
        <v>1354</v>
      </c>
      <c r="F181" s="327">
        <v>6</v>
      </c>
      <c r="G181" s="327">
        <v>3024</v>
      </c>
      <c r="H181" s="327">
        <v>1</v>
      </c>
      <c r="I181" s="327">
        <v>504</v>
      </c>
      <c r="J181" s="327">
        <v>15</v>
      </c>
      <c r="K181" s="327">
        <v>7575</v>
      </c>
      <c r="L181" s="327">
        <v>2.5049603174603177</v>
      </c>
      <c r="M181" s="327">
        <v>505</v>
      </c>
      <c r="N181" s="327">
        <v>14</v>
      </c>
      <c r="O181" s="327">
        <v>7084</v>
      </c>
      <c r="P181" s="348">
        <v>2.3425925925925926</v>
      </c>
      <c r="Q181" s="328">
        <v>506</v>
      </c>
    </row>
    <row r="182" spans="1:17" ht="14.4" customHeight="1" x14ac:dyDescent="0.3">
      <c r="A182" s="323" t="s">
        <v>1395</v>
      </c>
      <c r="B182" s="324" t="s">
        <v>1237</v>
      </c>
      <c r="C182" s="324" t="s">
        <v>1238</v>
      </c>
      <c r="D182" s="324" t="s">
        <v>1355</v>
      </c>
      <c r="E182" s="324" t="s">
        <v>1356</v>
      </c>
      <c r="F182" s="327">
        <v>11</v>
      </c>
      <c r="G182" s="327">
        <v>1111</v>
      </c>
      <c r="H182" s="327">
        <v>1</v>
      </c>
      <c r="I182" s="327">
        <v>101</v>
      </c>
      <c r="J182" s="327">
        <v>20</v>
      </c>
      <c r="K182" s="327">
        <v>2020</v>
      </c>
      <c r="L182" s="327">
        <v>1.8181818181818181</v>
      </c>
      <c r="M182" s="327">
        <v>101</v>
      </c>
      <c r="N182" s="327">
        <v>27</v>
      </c>
      <c r="O182" s="327">
        <v>2754</v>
      </c>
      <c r="P182" s="348">
        <v>2.478847884788479</v>
      </c>
      <c r="Q182" s="328">
        <v>102</v>
      </c>
    </row>
    <row r="183" spans="1:17" ht="14.4" customHeight="1" x14ac:dyDescent="0.3">
      <c r="A183" s="323" t="s">
        <v>1395</v>
      </c>
      <c r="B183" s="324" t="s">
        <v>1237</v>
      </c>
      <c r="C183" s="324" t="s">
        <v>1238</v>
      </c>
      <c r="D183" s="324" t="s">
        <v>1357</v>
      </c>
      <c r="E183" s="324" t="s">
        <v>1358</v>
      </c>
      <c r="F183" s="327">
        <v>1</v>
      </c>
      <c r="G183" s="327">
        <v>212</v>
      </c>
      <c r="H183" s="327">
        <v>1</v>
      </c>
      <c r="I183" s="327">
        <v>212</v>
      </c>
      <c r="J183" s="327"/>
      <c r="K183" s="327"/>
      <c r="L183" s="327"/>
      <c r="M183" s="327"/>
      <c r="N183" s="327">
        <v>2</v>
      </c>
      <c r="O183" s="327">
        <v>430</v>
      </c>
      <c r="P183" s="348">
        <v>2.0283018867924527</v>
      </c>
      <c r="Q183" s="328">
        <v>215</v>
      </c>
    </row>
    <row r="184" spans="1:17" ht="14.4" customHeight="1" x14ac:dyDescent="0.3">
      <c r="A184" s="323" t="s">
        <v>1396</v>
      </c>
      <c r="B184" s="324" t="s">
        <v>1237</v>
      </c>
      <c r="C184" s="324" t="s">
        <v>1238</v>
      </c>
      <c r="D184" s="324" t="s">
        <v>1239</v>
      </c>
      <c r="E184" s="324" t="s">
        <v>1240</v>
      </c>
      <c r="F184" s="327">
        <v>799</v>
      </c>
      <c r="G184" s="327">
        <v>126242</v>
      </c>
      <c r="H184" s="327">
        <v>1</v>
      </c>
      <c r="I184" s="327">
        <v>158</v>
      </c>
      <c r="J184" s="327">
        <v>882</v>
      </c>
      <c r="K184" s="327">
        <v>139356</v>
      </c>
      <c r="L184" s="327">
        <v>1.1038798498122653</v>
      </c>
      <c r="M184" s="327">
        <v>158</v>
      </c>
      <c r="N184" s="327">
        <v>1016</v>
      </c>
      <c r="O184" s="327">
        <v>161544</v>
      </c>
      <c r="P184" s="348">
        <v>1.2796375215855262</v>
      </c>
      <c r="Q184" s="328">
        <v>159</v>
      </c>
    </row>
    <row r="185" spans="1:17" ht="14.4" customHeight="1" x14ac:dyDescent="0.3">
      <c r="A185" s="323" t="s">
        <v>1396</v>
      </c>
      <c r="B185" s="324" t="s">
        <v>1237</v>
      </c>
      <c r="C185" s="324" t="s">
        <v>1238</v>
      </c>
      <c r="D185" s="324" t="s">
        <v>1241</v>
      </c>
      <c r="E185" s="324" t="s">
        <v>1242</v>
      </c>
      <c r="F185" s="327">
        <v>506</v>
      </c>
      <c r="G185" s="327">
        <v>41998</v>
      </c>
      <c r="H185" s="327">
        <v>1</v>
      </c>
      <c r="I185" s="327">
        <v>83</v>
      </c>
      <c r="J185" s="327">
        <v>585</v>
      </c>
      <c r="K185" s="327">
        <v>48555</v>
      </c>
      <c r="L185" s="327">
        <v>1.1561264822134387</v>
      </c>
      <c r="M185" s="327">
        <v>83</v>
      </c>
      <c r="N185" s="327">
        <v>667</v>
      </c>
      <c r="O185" s="327">
        <v>56028</v>
      </c>
      <c r="P185" s="348">
        <v>1.3340635268346113</v>
      </c>
      <c r="Q185" s="328">
        <v>84</v>
      </c>
    </row>
    <row r="186" spans="1:17" ht="14.4" customHeight="1" x14ac:dyDescent="0.3">
      <c r="A186" s="323" t="s">
        <v>1396</v>
      </c>
      <c r="B186" s="324" t="s">
        <v>1237</v>
      </c>
      <c r="C186" s="324" t="s">
        <v>1238</v>
      </c>
      <c r="D186" s="324" t="s">
        <v>1255</v>
      </c>
      <c r="E186" s="324" t="s">
        <v>1256</v>
      </c>
      <c r="F186" s="327">
        <v>4</v>
      </c>
      <c r="G186" s="327">
        <v>376</v>
      </c>
      <c r="H186" s="327">
        <v>1</v>
      </c>
      <c r="I186" s="327">
        <v>94</v>
      </c>
      <c r="J186" s="327"/>
      <c r="K186" s="327"/>
      <c r="L186" s="327"/>
      <c r="M186" s="327"/>
      <c r="N186" s="327">
        <v>5</v>
      </c>
      <c r="O186" s="327">
        <v>480</v>
      </c>
      <c r="P186" s="348">
        <v>1.2765957446808511</v>
      </c>
      <c r="Q186" s="328">
        <v>96</v>
      </c>
    </row>
    <row r="187" spans="1:17" ht="14.4" customHeight="1" x14ac:dyDescent="0.3">
      <c r="A187" s="323" t="s">
        <v>1396</v>
      </c>
      <c r="B187" s="324" t="s">
        <v>1237</v>
      </c>
      <c r="C187" s="324" t="s">
        <v>1238</v>
      </c>
      <c r="D187" s="324" t="s">
        <v>1397</v>
      </c>
      <c r="E187" s="324" t="s">
        <v>1398</v>
      </c>
      <c r="F187" s="327"/>
      <c r="G187" s="327"/>
      <c r="H187" s="327"/>
      <c r="I187" s="327"/>
      <c r="J187" s="327">
        <v>4</v>
      </c>
      <c r="K187" s="327">
        <v>156</v>
      </c>
      <c r="L187" s="327"/>
      <c r="M187" s="327">
        <v>39</v>
      </c>
      <c r="N187" s="327"/>
      <c r="O187" s="327"/>
      <c r="P187" s="348"/>
      <c r="Q187" s="328"/>
    </row>
    <row r="188" spans="1:17" ht="14.4" customHeight="1" x14ac:dyDescent="0.3">
      <c r="A188" s="323" t="s">
        <v>1396</v>
      </c>
      <c r="B188" s="324" t="s">
        <v>1237</v>
      </c>
      <c r="C188" s="324" t="s">
        <v>1238</v>
      </c>
      <c r="D188" s="324" t="s">
        <v>1267</v>
      </c>
      <c r="E188" s="324" t="s">
        <v>1268</v>
      </c>
      <c r="F188" s="327">
        <v>35</v>
      </c>
      <c r="G188" s="327">
        <v>40670</v>
      </c>
      <c r="H188" s="327">
        <v>1</v>
      </c>
      <c r="I188" s="327">
        <v>1162</v>
      </c>
      <c r="J188" s="327">
        <v>12</v>
      </c>
      <c r="K188" s="327">
        <v>13968</v>
      </c>
      <c r="L188" s="327">
        <v>0.34344725842144086</v>
      </c>
      <c r="M188" s="327">
        <v>1164</v>
      </c>
      <c r="N188" s="327">
        <v>144</v>
      </c>
      <c r="O188" s="327">
        <v>167760</v>
      </c>
      <c r="P188" s="348">
        <v>4.1249077944430788</v>
      </c>
      <c r="Q188" s="328">
        <v>1165</v>
      </c>
    </row>
    <row r="189" spans="1:17" ht="14.4" customHeight="1" x14ac:dyDescent="0.3">
      <c r="A189" s="323" t="s">
        <v>1396</v>
      </c>
      <c r="B189" s="324" t="s">
        <v>1237</v>
      </c>
      <c r="C189" s="324" t="s">
        <v>1238</v>
      </c>
      <c r="D189" s="324" t="s">
        <v>1271</v>
      </c>
      <c r="E189" s="324" t="s">
        <v>1272</v>
      </c>
      <c r="F189" s="327"/>
      <c r="G189" s="327"/>
      <c r="H189" s="327"/>
      <c r="I189" s="327"/>
      <c r="J189" s="327"/>
      <c r="K189" s="327"/>
      <c r="L189" s="327"/>
      <c r="M189" s="327"/>
      <c r="N189" s="327">
        <v>1</v>
      </c>
      <c r="O189" s="327">
        <v>28</v>
      </c>
      <c r="P189" s="348"/>
      <c r="Q189" s="328">
        <v>28</v>
      </c>
    </row>
    <row r="190" spans="1:17" ht="14.4" customHeight="1" x14ac:dyDescent="0.3">
      <c r="A190" s="323" t="s">
        <v>1396</v>
      </c>
      <c r="B190" s="324" t="s">
        <v>1237</v>
      </c>
      <c r="C190" s="324" t="s">
        <v>1238</v>
      </c>
      <c r="D190" s="324" t="s">
        <v>1275</v>
      </c>
      <c r="E190" s="324" t="s">
        <v>1276</v>
      </c>
      <c r="F190" s="327">
        <v>328</v>
      </c>
      <c r="G190" s="327">
        <v>12464</v>
      </c>
      <c r="H190" s="327">
        <v>1</v>
      </c>
      <c r="I190" s="327">
        <v>38</v>
      </c>
      <c r="J190" s="327">
        <v>447</v>
      </c>
      <c r="K190" s="327">
        <v>17433</v>
      </c>
      <c r="L190" s="327">
        <v>1.3986681643132222</v>
      </c>
      <c r="M190" s="327">
        <v>39</v>
      </c>
      <c r="N190" s="327">
        <v>421</v>
      </c>
      <c r="O190" s="327">
        <v>16419</v>
      </c>
      <c r="P190" s="348">
        <v>1.317313863928113</v>
      </c>
      <c r="Q190" s="328">
        <v>39</v>
      </c>
    </row>
    <row r="191" spans="1:17" ht="14.4" customHeight="1" x14ac:dyDescent="0.3">
      <c r="A191" s="323" t="s">
        <v>1396</v>
      </c>
      <c r="B191" s="324" t="s">
        <v>1237</v>
      </c>
      <c r="C191" s="324" t="s">
        <v>1238</v>
      </c>
      <c r="D191" s="324" t="s">
        <v>1279</v>
      </c>
      <c r="E191" s="324" t="s">
        <v>1280</v>
      </c>
      <c r="F191" s="327">
        <v>1</v>
      </c>
      <c r="G191" s="327">
        <v>403</v>
      </c>
      <c r="H191" s="327">
        <v>1</v>
      </c>
      <c r="I191" s="327">
        <v>403</v>
      </c>
      <c r="J191" s="327"/>
      <c r="K191" s="327"/>
      <c r="L191" s="327"/>
      <c r="M191" s="327"/>
      <c r="N191" s="327"/>
      <c r="O191" s="327"/>
      <c r="P191" s="348"/>
      <c r="Q191" s="328"/>
    </row>
    <row r="192" spans="1:17" ht="14.4" customHeight="1" x14ac:dyDescent="0.3">
      <c r="A192" s="323" t="s">
        <v>1396</v>
      </c>
      <c r="B192" s="324" t="s">
        <v>1237</v>
      </c>
      <c r="C192" s="324" t="s">
        <v>1238</v>
      </c>
      <c r="D192" s="324" t="s">
        <v>1281</v>
      </c>
      <c r="E192" s="324" t="s">
        <v>1282</v>
      </c>
      <c r="F192" s="327">
        <v>113</v>
      </c>
      <c r="G192" s="327">
        <v>4407</v>
      </c>
      <c r="H192" s="327">
        <v>1</v>
      </c>
      <c r="I192" s="327">
        <v>39</v>
      </c>
      <c r="J192" s="327">
        <v>134</v>
      </c>
      <c r="K192" s="327">
        <v>5360</v>
      </c>
      <c r="L192" s="327">
        <v>1.2162468799636941</v>
      </c>
      <c r="M192" s="327">
        <v>40</v>
      </c>
      <c r="N192" s="327">
        <v>174</v>
      </c>
      <c r="O192" s="327">
        <v>6960</v>
      </c>
      <c r="P192" s="348">
        <v>1.5793056501021103</v>
      </c>
      <c r="Q192" s="328">
        <v>40</v>
      </c>
    </row>
    <row r="193" spans="1:17" ht="14.4" customHeight="1" x14ac:dyDescent="0.3">
      <c r="A193" s="323" t="s">
        <v>1396</v>
      </c>
      <c r="B193" s="324" t="s">
        <v>1237</v>
      </c>
      <c r="C193" s="324" t="s">
        <v>1238</v>
      </c>
      <c r="D193" s="324" t="s">
        <v>1283</v>
      </c>
      <c r="E193" s="324" t="s">
        <v>1284</v>
      </c>
      <c r="F193" s="327">
        <v>1223</v>
      </c>
      <c r="G193" s="327">
        <v>135753</v>
      </c>
      <c r="H193" s="327">
        <v>1</v>
      </c>
      <c r="I193" s="327">
        <v>111</v>
      </c>
      <c r="J193" s="327">
        <v>1449</v>
      </c>
      <c r="K193" s="327">
        <v>162288</v>
      </c>
      <c r="L193" s="327">
        <v>1.1954652935846721</v>
      </c>
      <c r="M193" s="327">
        <v>112</v>
      </c>
      <c r="N193" s="327">
        <v>1499</v>
      </c>
      <c r="O193" s="327">
        <v>169387</v>
      </c>
      <c r="P193" s="348">
        <v>1.2477587972273172</v>
      </c>
      <c r="Q193" s="328">
        <v>113</v>
      </c>
    </row>
    <row r="194" spans="1:17" ht="14.4" customHeight="1" x14ac:dyDescent="0.3">
      <c r="A194" s="323" t="s">
        <v>1396</v>
      </c>
      <c r="B194" s="324" t="s">
        <v>1237</v>
      </c>
      <c r="C194" s="324" t="s">
        <v>1238</v>
      </c>
      <c r="D194" s="324" t="s">
        <v>1285</v>
      </c>
      <c r="E194" s="324" t="s">
        <v>1286</v>
      </c>
      <c r="F194" s="327">
        <v>128</v>
      </c>
      <c r="G194" s="327">
        <v>2688</v>
      </c>
      <c r="H194" s="327">
        <v>1</v>
      </c>
      <c r="I194" s="327">
        <v>21</v>
      </c>
      <c r="J194" s="327">
        <v>131</v>
      </c>
      <c r="K194" s="327">
        <v>2751</v>
      </c>
      <c r="L194" s="327">
        <v>1.0234375</v>
      </c>
      <c r="M194" s="327">
        <v>21</v>
      </c>
      <c r="N194" s="327">
        <v>136</v>
      </c>
      <c r="O194" s="327">
        <v>2856</v>
      </c>
      <c r="P194" s="348">
        <v>1.0625</v>
      </c>
      <c r="Q194" s="328">
        <v>21</v>
      </c>
    </row>
    <row r="195" spans="1:17" ht="14.4" customHeight="1" x14ac:dyDescent="0.3">
      <c r="A195" s="323" t="s">
        <v>1396</v>
      </c>
      <c r="B195" s="324" t="s">
        <v>1237</v>
      </c>
      <c r="C195" s="324" t="s">
        <v>1238</v>
      </c>
      <c r="D195" s="324" t="s">
        <v>1289</v>
      </c>
      <c r="E195" s="324" t="s">
        <v>1290</v>
      </c>
      <c r="F195" s="327">
        <v>24</v>
      </c>
      <c r="G195" s="327">
        <v>9168</v>
      </c>
      <c r="H195" s="327">
        <v>1</v>
      </c>
      <c r="I195" s="327">
        <v>382</v>
      </c>
      <c r="J195" s="327">
        <v>4</v>
      </c>
      <c r="K195" s="327">
        <v>1528</v>
      </c>
      <c r="L195" s="327">
        <v>0.16666666666666666</v>
      </c>
      <c r="M195" s="327">
        <v>382</v>
      </c>
      <c r="N195" s="327">
        <v>11</v>
      </c>
      <c r="O195" s="327">
        <v>4202</v>
      </c>
      <c r="P195" s="348">
        <v>0.45833333333333331</v>
      </c>
      <c r="Q195" s="328">
        <v>382</v>
      </c>
    </row>
    <row r="196" spans="1:17" ht="14.4" customHeight="1" x14ac:dyDescent="0.3">
      <c r="A196" s="323" t="s">
        <v>1396</v>
      </c>
      <c r="B196" s="324" t="s">
        <v>1237</v>
      </c>
      <c r="C196" s="324" t="s">
        <v>1238</v>
      </c>
      <c r="D196" s="324" t="s">
        <v>1291</v>
      </c>
      <c r="E196" s="324" t="s">
        <v>1292</v>
      </c>
      <c r="F196" s="327">
        <v>274</v>
      </c>
      <c r="G196" s="327">
        <v>133164</v>
      </c>
      <c r="H196" s="327">
        <v>1</v>
      </c>
      <c r="I196" s="327">
        <v>486</v>
      </c>
      <c r="J196" s="327">
        <v>244</v>
      </c>
      <c r="K196" s="327">
        <v>118584</v>
      </c>
      <c r="L196" s="327">
        <v>0.89051094890510951</v>
      </c>
      <c r="M196" s="327">
        <v>486</v>
      </c>
      <c r="N196" s="327">
        <v>312</v>
      </c>
      <c r="O196" s="327">
        <v>151632</v>
      </c>
      <c r="P196" s="348">
        <v>1.1386861313868613</v>
      </c>
      <c r="Q196" s="328">
        <v>486</v>
      </c>
    </row>
    <row r="197" spans="1:17" ht="14.4" customHeight="1" x14ac:dyDescent="0.3">
      <c r="A197" s="323" t="s">
        <v>1396</v>
      </c>
      <c r="B197" s="324" t="s">
        <v>1237</v>
      </c>
      <c r="C197" s="324" t="s">
        <v>1238</v>
      </c>
      <c r="D197" s="324" t="s">
        <v>1293</v>
      </c>
      <c r="E197" s="324" t="s">
        <v>1294</v>
      </c>
      <c r="F197" s="327">
        <v>10</v>
      </c>
      <c r="G197" s="327">
        <v>6010</v>
      </c>
      <c r="H197" s="327">
        <v>1</v>
      </c>
      <c r="I197" s="327">
        <v>601</v>
      </c>
      <c r="J197" s="327">
        <v>12</v>
      </c>
      <c r="K197" s="327">
        <v>7236</v>
      </c>
      <c r="L197" s="327">
        <v>1.2039933444259567</v>
      </c>
      <c r="M197" s="327">
        <v>603</v>
      </c>
      <c r="N197" s="327">
        <v>18</v>
      </c>
      <c r="O197" s="327">
        <v>10872</v>
      </c>
      <c r="P197" s="348">
        <v>1.8089850249584027</v>
      </c>
      <c r="Q197" s="328">
        <v>604</v>
      </c>
    </row>
    <row r="198" spans="1:17" ht="14.4" customHeight="1" x14ac:dyDescent="0.3">
      <c r="A198" s="323" t="s">
        <v>1396</v>
      </c>
      <c r="B198" s="324" t="s">
        <v>1237</v>
      </c>
      <c r="C198" s="324" t="s">
        <v>1238</v>
      </c>
      <c r="D198" s="324" t="s">
        <v>1295</v>
      </c>
      <c r="E198" s="324" t="s">
        <v>1296</v>
      </c>
      <c r="F198" s="327">
        <v>1</v>
      </c>
      <c r="G198" s="327">
        <v>36</v>
      </c>
      <c r="H198" s="327">
        <v>1</v>
      </c>
      <c r="I198" s="327">
        <v>36</v>
      </c>
      <c r="J198" s="327">
        <v>5</v>
      </c>
      <c r="K198" s="327">
        <v>180</v>
      </c>
      <c r="L198" s="327">
        <v>5</v>
      </c>
      <c r="M198" s="327">
        <v>36</v>
      </c>
      <c r="N198" s="327">
        <v>3</v>
      </c>
      <c r="O198" s="327">
        <v>111</v>
      </c>
      <c r="P198" s="348">
        <v>3.0833333333333335</v>
      </c>
      <c r="Q198" s="328">
        <v>37</v>
      </c>
    </row>
    <row r="199" spans="1:17" ht="14.4" customHeight="1" x14ac:dyDescent="0.3">
      <c r="A199" s="323" t="s">
        <v>1396</v>
      </c>
      <c r="B199" s="324" t="s">
        <v>1237</v>
      </c>
      <c r="C199" s="324" t="s">
        <v>1238</v>
      </c>
      <c r="D199" s="324" t="s">
        <v>1299</v>
      </c>
      <c r="E199" s="324" t="s">
        <v>1300</v>
      </c>
      <c r="F199" s="327">
        <v>1</v>
      </c>
      <c r="G199" s="327">
        <v>197</v>
      </c>
      <c r="H199" s="327">
        <v>1</v>
      </c>
      <c r="I199" s="327">
        <v>197</v>
      </c>
      <c r="J199" s="327"/>
      <c r="K199" s="327"/>
      <c r="L199" s="327"/>
      <c r="M199" s="327"/>
      <c r="N199" s="327"/>
      <c r="O199" s="327"/>
      <c r="P199" s="348"/>
      <c r="Q199" s="328"/>
    </row>
    <row r="200" spans="1:17" ht="14.4" customHeight="1" x14ac:dyDescent="0.3">
      <c r="A200" s="323" t="s">
        <v>1396</v>
      </c>
      <c r="B200" s="324" t="s">
        <v>1237</v>
      </c>
      <c r="C200" s="324" t="s">
        <v>1238</v>
      </c>
      <c r="D200" s="324" t="s">
        <v>1301</v>
      </c>
      <c r="E200" s="324" t="s">
        <v>1302</v>
      </c>
      <c r="F200" s="327">
        <v>60</v>
      </c>
      <c r="G200" s="327">
        <v>26640</v>
      </c>
      <c r="H200" s="327">
        <v>1</v>
      </c>
      <c r="I200" s="327">
        <v>444</v>
      </c>
      <c r="J200" s="327">
        <v>63</v>
      </c>
      <c r="K200" s="327">
        <v>27972</v>
      </c>
      <c r="L200" s="327">
        <v>1.05</v>
      </c>
      <c r="M200" s="327">
        <v>444</v>
      </c>
      <c r="N200" s="327">
        <v>60</v>
      </c>
      <c r="O200" s="327">
        <v>26640</v>
      </c>
      <c r="P200" s="348">
        <v>1</v>
      </c>
      <c r="Q200" s="328">
        <v>444</v>
      </c>
    </row>
    <row r="201" spans="1:17" ht="14.4" customHeight="1" x14ac:dyDescent="0.3">
      <c r="A201" s="323" t="s">
        <v>1396</v>
      </c>
      <c r="B201" s="324" t="s">
        <v>1237</v>
      </c>
      <c r="C201" s="324" t="s">
        <v>1238</v>
      </c>
      <c r="D201" s="324" t="s">
        <v>1305</v>
      </c>
      <c r="E201" s="324" t="s">
        <v>1306</v>
      </c>
      <c r="F201" s="327">
        <v>130</v>
      </c>
      <c r="G201" s="327">
        <v>5200</v>
      </c>
      <c r="H201" s="327">
        <v>1</v>
      </c>
      <c r="I201" s="327">
        <v>40</v>
      </c>
      <c r="J201" s="327">
        <v>101</v>
      </c>
      <c r="K201" s="327">
        <v>4040</v>
      </c>
      <c r="L201" s="327">
        <v>0.77692307692307694</v>
      </c>
      <c r="M201" s="327">
        <v>40</v>
      </c>
      <c r="N201" s="327">
        <v>110</v>
      </c>
      <c r="O201" s="327">
        <v>4510</v>
      </c>
      <c r="P201" s="348">
        <v>0.86730769230769234</v>
      </c>
      <c r="Q201" s="328">
        <v>41</v>
      </c>
    </row>
    <row r="202" spans="1:17" ht="14.4" customHeight="1" x14ac:dyDescent="0.3">
      <c r="A202" s="323" t="s">
        <v>1396</v>
      </c>
      <c r="B202" s="324" t="s">
        <v>1237</v>
      </c>
      <c r="C202" s="324" t="s">
        <v>1238</v>
      </c>
      <c r="D202" s="324" t="s">
        <v>1307</v>
      </c>
      <c r="E202" s="324" t="s">
        <v>1308</v>
      </c>
      <c r="F202" s="327">
        <v>2</v>
      </c>
      <c r="G202" s="327">
        <v>302</v>
      </c>
      <c r="H202" s="327">
        <v>1</v>
      </c>
      <c r="I202" s="327">
        <v>151</v>
      </c>
      <c r="J202" s="327">
        <v>8</v>
      </c>
      <c r="K202" s="327">
        <v>1208</v>
      </c>
      <c r="L202" s="327">
        <v>4</v>
      </c>
      <c r="M202" s="327">
        <v>151</v>
      </c>
      <c r="N202" s="327">
        <v>2</v>
      </c>
      <c r="O202" s="327">
        <v>304</v>
      </c>
      <c r="P202" s="348">
        <v>1.0066225165562914</v>
      </c>
      <c r="Q202" s="328">
        <v>152</v>
      </c>
    </row>
    <row r="203" spans="1:17" ht="14.4" customHeight="1" x14ac:dyDescent="0.3">
      <c r="A203" s="323" t="s">
        <v>1396</v>
      </c>
      <c r="B203" s="324" t="s">
        <v>1237</v>
      </c>
      <c r="C203" s="324" t="s">
        <v>1238</v>
      </c>
      <c r="D203" s="324" t="s">
        <v>1309</v>
      </c>
      <c r="E203" s="324" t="s">
        <v>1310</v>
      </c>
      <c r="F203" s="327">
        <v>26</v>
      </c>
      <c r="G203" s="327">
        <v>12740</v>
      </c>
      <c r="H203" s="327">
        <v>1</v>
      </c>
      <c r="I203" s="327">
        <v>490</v>
      </c>
      <c r="J203" s="327">
        <v>24</v>
      </c>
      <c r="K203" s="327">
        <v>11760</v>
      </c>
      <c r="L203" s="327">
        <v>0.92307692307692313</v>
      </c>
      <c r="M203" s="327">
        <v>490</v>
      </c>
      <c r="N203" s="327">
        <v>42</v>
      </c>
      <c r="O203" s="327">
        <v>20580</v>
      </c>
      <c r="P203" s="348">
        <v>1.6153846153846154</v>
      </c>
      <c r="Q203" s="328">
        <v>490</v>
      </c>
    </row>
    <row r="204" spans="1:17" ht="14.4" customHeight="1" x14ac:dyDescent="0.3">
      <c r="A204" s="323" t="s">
        <v>1396</v>
      </c>
      <c r="B204" s="324" t="s">
        <v>1237</v>
      </c>
      <c r="C204" s="324" t="s">
        <v>1238</v>
      </c>
      <c r="D204" s="324" t="s">
        <v>1313</v>
      </c>
      <c r="E204" s="324" t="s">
        <v>1314</v>
      </c>
      <c r="F204" s="327">
        <v>4</v>
      </c>
      <c r="G204" s="327">
        <v>1308</v>
      </c>
      <c r="H204" s="327">
        <v>1</v>
      </c>
      <c r="I204" s="327">
        <v>327</v>
      </c>
      <c r="J204" s="327">
        <v>3</v>
      </c>
      <c r="K204" s="327">
        <v>981</v>
      </c>
      <c r="L204" s="327">
        <v>0.75</v>
      </c>
      <c r="M204" s="327">
        <v>327</v>
      </c>
      <c r="N204" s="327">
        <v>5</v>
      </c>
      <c r="O204" s="327">
        <v>1635</v>
      </c>
      <c r="P204" s="348">
        <v>1.25</v>
      </c>
      <c r="Q204" s="328">
        <v>327</v>
      </c>
    </row>
    <row r="205" spans="1:17" ht="14.4" customHeight="1" x14ac:dyDescent="0.3">
      <c r="A205" s="323" t="s">
        <v>1396</v>
      </c>
      <c r="B205" s="324" t="s">
        <v>1237</v>
      </c>
      <c r="C205" s="324" t="s">
        <v>1238</v>
      </c>
      <c r="D205" s="324" t="s">
        <v>1315</v>
      </c>
      <c r="E205" s="324" t="s">
        <v>1316</v>
      </c>
      <c r="F205" s="327">
        <v>29</v>
      </c>
      <c r="G205" s="327">
        <v>899</v>
      </c>
      <c r="H205" s="327">
        <v>1</v>
      </c>
      <c r="I205" s="327">
        <v>31</v>
      </c>
      <c r="J205" s="327">
        <v>134</v>
      </c>
      <c r="K205" s="327">
        <v>4154</v>
      </c>
      <c r="L205" s="327">
        <v>4.6206896551724137</v>
      </c>
      <c r="M205" s="327">
        <v>31</v>
      </c>
      <c r="N205" s="327">
        <v>116</v>
      </c>
      <c r="O205" s="327">
        <v>3596</v>
      </c>
      <c r="P205" s="348">
        <v>4</v>
      </c>
      <c r="Q205" s="328">
        <v>31</v>
      </c>
    </row>
    <row r="206" spans="1:17" ht="14.4" customHeight="1" x14ac:dyDescent="0.3">
      <c r="A206" s="323" t="s">
        <v>1396</v>
      </c>
      <c r="B206" s="324" t="s">
        <v>1237</v>
      </c>
      <c r="C206" s="324" t="s">
        <v>1238</v>
      </c>
      <c r="D206" s="324" t="s">
        <v>1317</v>
      </c>
      <c r="E206" s="324" t="s">
        <v>1318</v>
      </c>
      <c r="F206" s="327">
        <v>3</v>
      </c>
      <c r="G206" s="327">
        <v>2883</v>
      </c>
      <c r="H206" s="327">
        <v>1</v>
      </c>
      <c r="I206" s="327">
        <v>961</v>
      </c>
      <c r="J206" s="327"/>
      <c r="K206" s="327"/>
      <c r="L206" s="327"/>
      <c r="M206" s="327"/>
      <c r="N206" s="327"/>
      <c r="O206" s="327"/>
      <c r="P206" s="348"/>
      <c r="Q206" s="328"/>
    </row>
    <row r="207" spans="1:17" ht="14.4" customHeight="1" x14ac:dyDescent="0.3">
      <c r="A207" s="323" t="s">
        <v>1396</v>
      </c>
      <c r="B207" s="324" t="s">
        <v>1237</v>
      </c>
      <c r="C207" s="324" t="s">
        <v>1238</v>
      </c>
      <c r="D207" s="324" t="s">
        <v>1325</v>
      </c>
      <c r="E207" s="324" t="s">
        <v>1326</v>
      </c>
      <c r="F207" s="327">
        <v>1</v>
      </c>
      <c r="G207" s="327">
        <v>27</v>
      </c>
      <c r="H207" s="327">
        <v>1</v>
      </c>
      <c r="I207" s="327">
        <v>27</v>
      </c>
      <c r="J207" s="327"/>
      <c r="K207" s="327"/>
      <c r="L207" s="327"/>
      <c r="M207" s="327"/>
      <c r="N207" s="327"/>
      <c r="O207" s="327"/>
      <c r="P207" s="348"/>
      <c r="Q207" s="328"/>
    </row>
    <row r="208" spans="1:17" ht="14.4" customHeight="1" x14ac:dyDescent="0.3">
      <c r="A208" s="323" t="s">
        <v>1396</v>
      </c>
      <c r="B208" s="324" t="s">
        <v>1237</v>
      </c>
      <c r="C208" s="324" t="s">
        <v>1238</v>
      </c>
      <c r="D208" s="324" t="s">
        <v>1327</v>
      </c>
      <c r="E208" s="324" t="s">
        <v>1328</v>
      </c>
      <c r="F208" s="327">
        <v>3</v>
      </c>
      <c r="G208" s="327">
        <v>609</v>
      </c>
      <c r="H208" s="327">
        <v>1</v>
      </c>
      <c r="I208" s="327">
        <v>203</v>
      </c>
      <c r="J208" s="327">
        <v>3</v>
      </c>
      <c r="K208" s="327">
        <v>612</v>
      </c>
      <c r="L208" s="327">
        <v>1.0049261083743843</v>
      </c>
      <c r="M208" s="327">
        <v>204</v>
      </c>
      <c r="N208" s="327">
        <v>4</v>
      </c>
      <c r="O208" s="327">
        <v>820</v>
      </c>
      <c r="P208" s="348">
        <v>1.3464696223316912</v>
      </c>
      <c r="Q208" s="328">
        <v>205</v>
      </c>
    </row>
    <row r="209" spans="1:17" ht="14.4" customHeight="1" x14ac:dyDescent="0.3">
      <c r="A209" s="323" t="s">
        <v>1396</v>
      </c>
      <c r="B209" s="324" t="s">
        <v>1237</v>
      </c>
      <c r="C209" s="324" t="s">
        <v>1238</v>
      </c>
      <c r="D209" s="324" t="s">
        <v>1329</v>
      </c>
      <c r="E209" s="324" t="s">
        <v>1330</v>
      </c>
      <c r="F209" s="327">
        <v>3</v>
      </c>
      <c r="G209" s="327">
        <v>1128</v>
      </c>
      <c r="H209" s="327">
        <v>1</v>
      </c>
      <c r="I209" s="327">
        <v>376</v>
      </c>
      <c r="J209" s="327">
        <v>3</v>
      </c>
      <c r="K209" s="327">
        <v>1128</v>
      </c>
      <c r="L209" s="327">
        <v>1</v>
      </c>
      <c r="M209" s="327">
        <v>376</v>
      </c>
      <c r="N209" s="327">
        <v>6</v>
      </c>
      <c r="O209" s="327">
        <v>2262</v>
      </c>
      <c r="P209" s="348">
        <v>2.0053191489361701</v>
      </c>
      <c r="Q209" s="328">
        <v>377</v>
      </c>
    </row>
    <row r="210" spans="1:17" ht="14.4" customHeight="1" x14ac:dyDescent="0.3">
      <c r="A210" s="323" t="s">
        <v>1396</v>
      </c>
      <c r="B210" s="324" t="s">
        <v>1237</v>
      </c>
      <c r="C210" s="324" t="s">
        <v>1238</v>
      </c>
      <c r="D210" s="324" t="s">
        <v>1337</v>
      </c>
      <c r="E210" s="324" t="s">
        <v>1338</v>
      </c>
      <c r="F210" s="327"/>
      <c r="G210" s="327"/>
      <c r="H210" s="327"/>
      <c r="I210" s="327"/>
      <c r="J210" s="327"/>
      <c r="K210" s="327"/>
      <c r="L210" s="327"/>
      <c r="M210" s="327"/>
      <c r="N210" s="327">
        <v>2</v>
      </c>
      <c r="O210" s="327">
        <v>258</v>
      </c>
      <c r="P210" s="348"/>
      <c r="Q210" s="328">
        <v>129</v>
      </c>
    </row>
    <row r="211" spans="1:17" ht="14.4" customHeight="1" x14ac:dyDescent="0.3">
      <c r="A211" s="323" t="s">
        <v>1396</v>
      </c>
      <c r="B211" s="324" t="s">
        <v>1237</v>
      </c>
      <c r="C211" s="324" t="s">
        <v>1238</v>
      </c>
      <c r="D211" s="324" t="s">
        <v>1341</v>
      </c>
      <c r="E211" s="324" t="s">
        <v>1342</v>
      </c>
      <c r="F211" s="327">
        <v>5</v>
      </c>
      <c r="G211" s="327">
        <v>9995</v>
      </c>
      <c r="H211" s="327">
        <v>1</v>
      </c>
      <c r="I211" s="327">
        <v>1999</v>
      </c>
      <c r="J211" s="327">
        <v>2</v>
      </c>
      <c r="K211" s="327">
        <v>4026</v>
      </c>
      <c r="L211" s="327">
        <v>0.4028014007003502</v>
      </c>
      <c r="M211" s="327">
        <v>2013</v>
      </c>
      <c r="N211" s="327"/>
      <c r="O211" s="327"/>
      <c r="P211" s="348"/>
      <c r="Q211" s="328"/>
    </row>
    <row r="212" spans="1:17" ht="14.4" customHeight="1" x14ac:dyDescent="0.3">
      <c r="A212" s="323" t="s">
        <v>1396</v>
      </c>
      <c r="B212" s="324" t="s">
        <v>1237</v>
      </c>
      <c r="C212" s="324" t="s">
        <v>1238</v>
      </c>
      <c r="D212" s="324" t="s">
        <v>1347</v>
      </c>
      <c r="E212" s="324" t="s">
        <v>1348</v>
      </c>
      <c r="F212" s="327"/>
      <c r="G212" s="327"/>
      <c r="H212" s="327"/>
      <c r="I212" s="327"/>
      <c r="J212" s="327">
        <v>1</v>
      </c>
      <c r="K212" s="327">
        <v>761</v>
      </c>
      <c r="L212" s="327"/>
      <c r="M212" s="327">
        <v>761</v>
      </c>
      <c r="N212" s="327">
        <v>1</v>
      </c>
      <c r="O212" s="327">
        <v>761</v>
      </c>
      <c r="P212" s="348"/>
      <c r="Q212" s="328">
        <v>761</v>
      </c>
    </row>
    <row r="213" spans="1:17" ht="14.4" customHeight="1" x14ac:dyDescent="0.3">
      <c r="A213" s="323" t="s">
        <v>1396</v>
      </c>
      <c r="B213" s="324" t="s">
        <v>1237</v>
      </c>
      <c r="C213" s="324" t="s">
        <v>1238</v>
      </c>
      <c r="D213" s="324" t="s">
        <v>1349</v>
      </c>
      <c r="E213" s="324" t="s">
        <v>1350</v>
      </c>
      <c r="F213" s="327">
        <v>420</v>
      </c>
      <c r="G213" s="327">
        <v>6720</v>
      </c>
      <c r="H213" s="327">
        <v>1</v>
      </c>
      <c r="I213" s="327">
        <v>16</v>
      </c>
      <c r="J213" s="327">
        <v>321</v>
      </c>
      <c r="K213" s="327">
        <v>5136</v>
      </c>
      <c r="L213" s="327">
        <v>0.76428571428571423</v>
      </c>
      <c r="M213" s="327">
        <v>16</v>
      </c>
      <c r="N213" s="327">
        <v>381</v>
      </c>
      <c r="O213" s="327">
        <v>6096</v>
      </c>
      <c r="P213" s="348">
        <v>0.90714285714285714</v>
      </c>
      <c r="Q213" s="328">
        <v>16</v>
      </c>
    </row>
    <row r="214" spans="1:17" ht="14.4" customHeight="1" x14ac:dyDescent="0.3">
      <c r="A214" s="323" t="s">
        <v>1396</v>
      </c>
      <c r="B214" s="324" t="s">
        <v>1237</v>
      </c>
      <c r="C214" s="324" t="s">
        <v>1238</v>
      </c>
      <c r="D214" s="324" t="s">
        <v>1351</v>
      </c>
      <c r="E214" s="324" t="s">
        <v>1352</v>
      </c>
      <c r="F214" s="327">
        <v>20</v>
      </c>
      <c r="G214" s="327">
        <v>2600</v>
      </c>
      <c r="H214" s="327">
        <v>1</v>
      </c>
      <c r="I214" s="327">
        <v>130</v>
      </c>
      <c r="J214" s="327">
        <v>285</v>
      </c>
      <c r="K214" s="327">
        <v>37335</v>
      </c>
      <c r="L214" s="327">
        <v>14.359615384615385</v>
      </c>
      <c r="M214" s="327">
        <v>131</v>
      </c>
      <c r="N214" s="327">
        <v>135</v>
      </c>
      <c r="O214" s="327">
        <v>17955</v>
      </c>
      <c r="P214" s="348">
        <v>6.9057692307692307</v>
      </c>
      <c r="Q214" s="328">
        <v>133</v>
      </c>
    </row>
    <row r="215" spans="1:17" ht="14.4" customHeight="1" x14ac:dyDescent="0.3">
      <c r="A215" s="323" t="s">
        <v>1396</v>
      </c>
      <c r="B215" s="324" t="s">
        <v>1237</v>
      </c>
      <c r="C215" s="324" t="s">
        <v>1238</v>
      </c>
      <c r="D215" s="324" t="s">
        <v>1353</v>
      </c>
      <c r="E215" s="324" t="s">
        <v>1354</v>
      </c>
      <c r="F215" s="327">
        <v>45</v>
      </c>
      <c r="G215" s="327">
        <v>22680</v>
      </c>
      <c r="H215" s="327">
        <v>1</v>
      </c>
      <c r="I215" s="327">
        <v>504</v>
      </c>
      <c r="J215" s="327">
        <v>116</v>
      </c>
      <c r="K215" s="327">
        <v>58580</v>
      </c>
      <c r="L215" s="327">
        <v>2.5828924162257496</v>
      </c>
      <c r="M215" s="327">
        <v>505</v>
      </c>
      <c r="N215" s="327">
        <v>83</v>
      </c>
      <c r="O215" s="327">
        <v>41998</v>
      </c>
      <c r="P215" s="348">
        <v>1.8517636684303351</v>
      </c>
      <c r="Q215" s="328">
        <v>506</v>
      </c>
    </row>
    <row r="216" spans="1:17" ht="14.4" customHeight="1" x14ac:dyDescent="0.3">
      <c r="A216" s="323" t="s">
        <v>1396</v>
      </c>
      <c r="B216" s="324" t="s">
        <v>1237</v>
      </c>
      <c r="C216" s="324" t="s">
        <v>1238</v>
      </c>
      <c r="D216" s="324" t="s">
        <v>1355</v>
      </c>
      <c r="E216" s="324" t="s">
        <v>1356</v>
      </c>
      <c r="F216" s="327">
        <v>67</v>
      </c>
      <c r="G216" s="327">
        <v>6767</v>
      </c>
      <c r="H216" s="327">
        <v>1</v>
      </c>
      <c r="I216" s="327">
        <v>101</v>
      </c>
      <c r="J216" s="327">
        <v>232</v>
      </c>
      <c r="K216" s="327">
        <v>23432</v>
      </c>
      <c r="L216" s="327">
        <v>3.4626865671641789</v>
      </c>
      <c r="M216" s="327">
        <v>101</v>
      </c>
      <c r="N216" s="327">
        <v>169</v>
      </c>
      <c r="O216" s="327">
        <v>17238</v>
      </c>
      <c r="P216" s="348">
        <v>2.5473621989064577</v>
      </c>
      <c r="Q216" s="328">
        <v>102</v>
      </c>
    </row>
    <row r="217" spans="1:17" ht="14.4" customHeight="1" x14ac:dyDescent="0.3">
      <c r="A217" s="323" t="s">
        <v>1396</v>
      </c>
      <c r="B217" s="324" t="s">
        <v>1237</v>
      </c>
      <c r="C217" s="324" t="s">
        <v>1238</v>
      </c>
      <c r="D217" s="324" t="s">
        <v>1357</v>
      </c>
      <c r="E217" s="324" t="s">
        <v>1358</v>
      </c>
      <c r="F217" s="327">
        <v>12</v>
      </c>
      <c r="G217" s="327">
        <v>2544</v>
      </c>
      <c r="H217" s="327">
        <v>1</v>
      </c>
      <c r="I217" s="327">
        <v>212</v>
      </c>
      <c r="J217" s="327">
        <v>9</v>
      </c>
      <c r="K217" s="327">
        <v>1926</v>
      </c>
      <c r="L217" s="327">
        <v>0.75707547169811318</v>
      </c>
      <c r="M217" s="327">
        <v>214</v>
      </c>
      <c r="N217" s="327">
        <v>8</v>
      </c>
      <c r="O217" s="327">
        <v>1720</v>
      </c>
      <c r="P217" s="348">
        <v>0.67610062893081757</v>
      </c>
      <c r="Q217" s="328">
        <v>215</v>
      </c>
    </row>
    <row r="218" spans="1:17" ht="14.4" customHeight="1" x14ac:dyDescent="0.3">
      <c r="A218" s="323" t="s">
        <v>1399</v>
      </c>
      <c r="B218" s="324" t="s">
        <v>1237</v>
      </c>
      <c r="C218" s="324" t="s">
        <v>1238</v>
      </c>
      <c r="D218" s="324" t="s">
        <v>1239</v>
      </c>
      <c r="E218" s="324" t="s">
        <v>1240</v>
      </c>
      <c r="F218" s="327">
        <v>177</v>
      </c>
      <c r="G218" s="327">
        <v>27966</v>
      </c>
      <c r="H218" s="327">
        <v>1</v>
      </c>
      <c r="I218" s="327">
        <v>158</v>
      </c>
      <c r="J218" s="327">
        <v>154</v>
      </c>
      <c r="K218" s="327">
        <v>24332</v>
      </c>
      <c r="L218" s="327">
        <v>0.87005649717514122</v>
      </c>
      <c r="M218" s="327">
        <v>158</v>
      </c>
      <c r="N218" s="327">
        <v>189</v>
      </c>
      <c r="O218" s="327">
        <v>30051</v>
      </c>
      <c r="P218" s="348">
        <v>1.0745548165629693</v>
      </c>
      <c r="Q218" s="328">
        <v>159</v>
      </c>
    </row>
    <row r="219" spans="1:17" ht="14.4" customHeight="1" x14ac:dyDescent="0.3">
      <c r="A219" s="323" t="s">
        <v>1399</v>
      </c>
      <c r="B219" s="324" t="s">
        <v>1237</v>
      </c>
      <c r="C219" s="324" t="s">
        <v>1238</v>
      </c>
      <c r="D219" s="324" t="s">
        <v>1241</v>
      </c>
      <c r="E219" s="324" t="s">
        <v>1242</v>
      </c>
      <c r="F219" s="327">
        <v>49</v>
      </c>
      <c r="G219" s="327">
        <v>4067</v>
      </c>
      <c r="H219" s="327">
        <v>1</v>
      </c>
      <c r="I219" s="327">
        <v>83</v>
      </c>
      <c r="J219" s="327">
        <v>25</v>
      </c>
      <c r="K219" s="327">
        <v>2075</v>
      </c>
      <c r="L219" s="327">
        <v>0.51020408163265307</v>
      </c>
      <c r="M219" s="327">
        <v>83</v>
      </c>
      <c r="N219" s="327">
        <v>53</v>
      </c>
      <c r="O219" s="327">
        <v>4452</v>
      </c>
      <c r="P219" s="348">
        <v>1.0946643717728055</v>
      </c>
      <c r="Q219" s="328">
        <v>84</v>
      </c>
    </row>
    <row r="220" spans="1:17" ht="14.4" customHeight="1" x14ac:dyDescent="0.3">
      <c r="A220" s="323" t="s">
        <v>1399</v>
      </c>
      <c r="B220" s="324" t="s">
        <v>1237</v>
      </c>
      <c r="C220" s="324" t="s">
        <v>1238</v>
      </c>
      <c r="D220" s="324" t="s">
        <v>1255</v>
      </c>
      <c r="E220" s="324" t="s">
        <v>1256</v>
      </c>
      <c r="F220" s="327">
        <v>345</v>
      </c>
      <c r="G220" s="327">
        <v>32430</v>
      </c>
      <c r="H220" s="327">
        <v>1</v>
      </c>
      <c r="I220" s="327">
        <v>94</v>
      </c>
      <c r="J220" s="327">
        <v>212</v>
      </c>
      <c r="K220" s="327">
        <v>20140</v>
      </c>
      <c r="L220" s="327">
        <v>0.6210299105766266</v>
      </c>
      <c r="M220" s="327">
        <v>95</v>
      </c>
      <c r="N220" s="327">
        <v>284</v>
      </c>
      <c r="O220" s="327">
        <v>27264</v>
      </c>
      <c r="P220" s="348">
        <v>0.84070305272895463</v>
      </c>
      <c r="Q220" s="328">
        <v>96</v>
      </c>
    </row>
    <row r="221" spans="1:17" ht="14.4" customHeight="1" x14ac:dyDescent="0.3">
      <c r="A221" s="323" t="s">
        <v>1399</v>
      </c>
      <c r="B221" s="324" t="s">
        <v>1237</v>
      </c>
      <c r="C221" s="324" t="s">
        <v>1238</v>
      </c>
      <c r="D221" s="324" t="s">
        <v>1265</v>
      </c>
      <c r="E221" s="324" t="s">
        <v>1266</v>
      </c>
      <c r="F221" s="327"/>
      <c r="G221" s="327"/>
      <c r="H221" s="327"/>
      <c r="I221" s="327"/>
      <c r="J221" s="327">
        <v>4</v>
      </c>
      <c r="K221" s="327">
        <v>1944</v>
      </c>
      <c r="L221" s="327"/>
      <c r="M221" s="327">
        <v>486</v>
      </c>
      <c r="N221" s="327"/>
      <c r="O221" s="327"/>
      <c r="P221" s="348"/>
      <c r="Q221" s="328"/>
    </row>
    <row r="222" spans="1:17" ht="14.4" customHeight="1" x14ac:dyDescent="0.3">
      <c r="A222" s="323" t="s">
        <v>1399</v>
      </c>
      <c r="B222" s="324" t="s">
        <v>1237</v>
      </c>
      <c r="C222" s="324" t="s">
        <v>1238</v>
      </c>
      <c r="D222" s="324" t="s">
        <v>1267</v>
      </c>
      <c r="E222" s="324" t="s">
        <v>1268</v>
      </c>
      <c r="F222" s="327">
        <v>1</v>
      </c>
      <c r="G222" s="327">
        <v>1162</v>
      </c>
      <c r="H222" s="327">
        <v>1</v>
      </c>
      <c r="I222" s="327">
        <v>1162</v>
      </c>
      <c r="J222" s="327"/>
      <c r="K222" s="327"/>
      <c r="L222" s="327"/>
      <c r="M222" s="327"/>
      <c r="N222" s="327">
        <v>5</v>
      </c>
      <c r="O222" s="327">
        <v>5825</v>
      </c>
      <c r="P222" s="348">
        <v>5.0129087779690193</v>
      </c>
      <c r="Q222" s="328">
        <v>1165</v>
      </c>
    </row>
    <row r="223" spans="1:17" ht="14.4" customHeight="1" x14ac:dyDescent="0.3">
      <c r="A223" s="323" t="s">
        <v>1399</v>
      </c>
      <c r="B223" s="324" t="s">
        <v>1237</v>
      </c>
      <c r="C223" s="324" t="s">
        <v>1238</v>
      </c>
      <c r="D223" s="324" t="s">
        <v>1275</v>
      </c>
      <c r="E223" s="324" t="s">
        <v>1276</v>
      </c>
      <c r="F223" s="327">
        <v>136</v>
      </c>
      <c r="G223" s="327">
        <v>5168</v>
      </c>
      <c r="H223" s="327">
        <v>1</v>
      </c>
      <c r="I223" s="327">
        <v>38</v>
      </c>
      <c r="J223" s="327">
        <v>123</v>
      </c>
      <c r="K223" s="327">
        <v>4797</v>
      </c>
      <c r="L223" s="327">
        <v>0.92821207430340558</v>
      </c>
      <c r="M223" s="327">
        <v>39</v>
      </c>
      <c r="N223" s="327">
        <v>144</v>
      </c>
      <c r="O223" s="327">
        <v>5616</v>
      </c>
      <c r="P223" s="348">
        <v>1.0866873065015479</v>
      </c>
      <c r="Q223" s="328">
        <v>39</v>
      </c>
    </row>
    <row r="224" spans="1:17" ht="14.4" customHeight="1" x14ac:dyDescent="0.3">
      <c r="A224" s="323" t="s">
        <v>1399</v>
      </c>
      <c r="B224" s="324" t="s">
        <v>1237</v>
      </c>
      <c r="C224" s="324" t="s">
        <v>1238</v>
      </c>
      <c r="D224" s="324" t="s">
        <v>1279</v>
      </c>
      <c r="E224" s="324" t="s">
        <v>1280</v>
      </c>
      <c r="F224" s="327">
        <v>4</v>
      </c>
      <c r="G224" s="327">
        <v>1612</v>
      </c>
      <c r="H224" s="327">
        <v>1</v>
      </c>
      <c r="I224" s="327">
        <v>403</v>
      </c>
      <c r="J224" s="327"/>
      <c r="K224" s="327"/>
      <c r="L224" s="327"/>
      <c r="M224" s="327"/>
      <c r="N224" s="327"/>
      <c r="O224" s="327"/>
      <c r="P224" s="348"/>
      <c r="Q224" s="328"/>
    </row>
    <row r="225" spans="1:17" ht="14.4" customHeight="1" x14ac:dyDescent="0.3">
      <c r="A225" s="323" t="s">
        <v>1399</v>
      </c>
      <c r="B225" s="324" t="s">
        <v>1237</v>
      </c>
      <c r="C225" s="324" t="s">
        <v>1238</v>
      </c>
      <c r="D225" s="324" t="s">
        <v>1281</v>
      </c>
      <c r="E225" s="324" t="s">
        <v>1282</v>
      </c>
      <c r="F225" s="327">
        <v>56</v>
      </c>
      <c r="G225" s="327">
        <v>2184</v>
      </c>
      <c r="H225" s="327">
        <v>1</v>
      </c>
      <c r="I225" s="327">
        <v>39</v>
      </c>
      <c r="J225" s="327">
        <v>52</v>
      </c>
      <c r="K225" s="327">
        <v>2080</v>
      </c>
      <c r="L225" s="327">
        <v>0.95238095238095233</v>
      </c>
      <c r="M225" s="327">
        <v>40</v>
      </c>
      <c r="N225" s="327">
        <v>77</v>
      </c>
      <c r="O225" s="327">
        <v>3080</v>
      </c>
      <c r="P225" s="348">
        <v>1.4102564102564104</v>
      </c>
      <c r="Q225" s="328">
        <v>40</v>
      </c>
    </row>
    <row r="226" spans="1:17" ht="14.4" customHeight="1" x14ac:dyDescent="0.3">
      <c r="A226" s="323" t="s">
        <v>1399</v>
      </c>
      <c r="B226" s="324" t="s">
        <v>1237</v>
      </c>
      <c r="C226" s="324" t="s">
        <v>1238</v>
      </c>
      <c r="D226" s="324" t="s">
        <v>1283</v>
      </c>
      <c r="E226" s="324" t="s">
        <v>1284</v>
      </c>
      <c r="F226" s="327">
        <v>290</v>
      </c>
      <c r="G226" s="327">
        <v>32190</v>
      </c>
      <c r="H226" s="327">
        <v>1</v>
      </c>
      <c r="I226" s="327">
        <v>111</v>
      </c>
      <c r="J226" s="327">
        <v>245</v>
      </c>
      <c r="K226" s="327">
        <v>27440</v>
      </c>
      <c r="L226" s="327">
        <v>0.85243864554209381</v>
      </c>
      <c r="M226" s="327">
        <v>112</v>
      </c>
      <c r="N226" s="327">
        <v>321</v>
      </c>
      <c r="O226" s="327">
        <v>36273</v>
      </c>
      <c r="P226" s="348">
        <v>1.1268406337371855</v>
      </c>
      <c r="Q226" s="328">
        <v>113</v>
      </c>
    </row>
    <row r="227" spans="1:17" ht="14.4" customHeight="1" x14ac:dyDescent="0.3">
      <c r="A227" s="323" t="s">
        <v>1399</v>
      </c>
      <c r="B227" s="324" t="s">
        <v>1237</v>
      </c>
      <c r="C227" s="324" t="s">
        <v>1238</v>
      </c>
      <c r="D227" s="324" t="s">
        <v>1285</v>
      </c>
      <c r="E227" s="324" t="s">
        <v>1286</v>
      </c>
      <c r="F227" s="327">
        <v>19</v>
      </c>
      <c r="G227" s="327">
        <v>399</v>
      </c>
      <c r="H227" s="327">
        <v>1</v>
      </c>
      <c r="I227" s="327">
        <v>21</v>
      </c>
      <c r="J227" s="327">
        <v>8</v>
      </c>
      <c r="K227" s="327">
        <v>168</v>
      </c>
      <c r="L227" s="327">
        <v>0.42105263157894735</v>
      </c>
      <c r="M227" s="327">
        <v>21</v>
      </c>
      <c r="N227" s="327">
        <v>19</v>
      </c>
      <c r="O227" s="327">
        <v>399</v>
      </c>
      <c r="P227" s="348">
        <v>1</v>
      </c>
      <c r="Q227" s="328">
        <v>21</v>
      </c>
    </row>
    <row r="228" spans="1:17" ht="14.4" customHeight="1" x14ac:dyDescent="0.3">
      <c r="A228" s="323" t="s">
        <v>1399</v>
      </c>
      <c r="B228" s="324" t="s">
        <v>1237</v>
      </c>
      <c r="C228" s="324" t="s">
        <v>1238</v>
      </c>
      <c r="D228" s="324" t="s">
        <v>1289</v>
      </c>
      <c r="E228" s="324" t="s">
        <v>1290</v>
      </c>
      <c r="F228" s="327">
        <v>14</v>
      </c>
      <c r="G228" s="327">
        <v>5348</v>
      </c>
      <c r="H228" s="327">
        <v>1</v>
      </c>
      <c r="I228" s="327">
        <v>382</v>
      </c>
      <c r="J228" s="327">
        <v>10</v>
      </c>
      <c r="K228" s="327">
        <v>3820</v>
      </c>
      <c r="L228" s="327">
        <v>0.7142857142857143</v>
      </c>
      <c r="M228" s="327">
        <v>382</v>
      </c>
      <c r="N228" s="327">
        <v>17</v>
      </c>
      <c r="O228" s="327">
        <v>6494</v>
      </c>
      <c r="P228" s="348">
        <v>1.2142857142857142</v>
      </c>
      <c r="Q228" s="328">
        <v>382</v>
      </c>
    </row>
    <row r="229" spans="1:17" ht="14.4" customHeight="1" x14ac:dyDescent="0.3">
      <c r="A229" s="323" t="s">
        <v>1399</v>
      </c>
      <c r="B229" s="324" t="s">
        <v>1237</v>
      </c>
      <c r="C229" s="324" t="s">
        <v>1238</v>
      </c>
      <c r="D229" s="324" t="s">
        <v>1291</v>
      </c>
      <c r="E229" s="324" t="s">
        <v>1292</v>
      </c>
      <c r="F229" s="327">
        <v>68</v>
      </c>
      <c r="G229" s="327">
        <v>33048</v>
      </c>
      <c r="H229" s="327">
        <v>1</v>
      </c>
      <c r="I229" s="327">
        <v>486</v>
      </c>
      <c r="J229" s="327">
        <v>77</v>
      </c>
      <c r="K229" s="327">
        <v>37422</v>
      </c>
      <c r="L229" s="327">
        <v>1.1323529411764706</v>
      </c>
      <c r="M229" s="327">
        <v>486</v>
      </c>
      <c r="N229" s="327">
        <v>38</v>
      </c>
      <c r="O229" s="327">
        <v>18468</v>
      </c>
      <c r="P229" s="348">
        <v>0.55882352941176472</v>
      </c>
      <c r="Q229" s="328">
        <v>486</v>
      </c>
    </row>
    <row r="230" spans="1:17" ht="14.4" customHeight="1" x14ac:dyDescent="0.3">
      <c r="A230" s="323" t="s">
        <v>1399</v>
      </c>
      <c r="B230" s="324" t="s">
        <v>1237</v>
      </c>
      <c r="C230" s="324" t="s">
        <v>1238</v>
      </c>
      <c r="D230" s="324" t="s">
        <v>1293</v>
      </c>
      <c r="E230" s="324" t="s">
        <v>1294</v>
      </c>
      <c r="F230" s="327">
        <v>2</v>
      </c>
      <c r="G230" s="327">
        <v>1202</v>
      </c>
      <c r="H230" s="327">
        <v>1</v>
      </c>
      <c r="I230" s="327">
        <v>601</v>
      </c>
      <c r="J230" s="327">
        <v>2</v>
      </c>
      <c r="K230" s="327">
        <v>1206</v>
      </c>
      <c r="L230" s="327">
        <v>1.0033277870216306</v>
      </c>
      <c r="M230" s="327">
        <v>603</v>
      </c>
      <c r="N230" s="327">
        <v>1</v>
      </c>
      <c r="O230" s="327">
        <v>604</v>
      </c>
      <c r="P230" s="348">
        <v>0.50249584026622296</v>
      </c>
      <c r="Q230" s="328">
        <v>604</v>
      </c>
    </row>
    <row r="231" spans="1:17" ht="14.4" customHeight="1" x14ac:dyDescent="0.3">
      <c r="A231" s="323" t="s">
        <v>1399</v>
      </c>
      <c r="B231" s="324" t="s">
        <v>1237</v>
      </c>
      <c r="C231" s="324" t="s">
        <v>1238</v>
      </c>
      <c r="D231" s="324" t="s">
        <v>1295</v>
      </c>
      <c r="E231" s="324" t="s">
        <v>1296</v>
      </c>
      <c r="F231" s="327">
        <v>17</v>
      </c>
      <c r="G231" s="327">
        <v>612</v>
      </c>
      <c r="H231" s="327">
        <v>1</v>
      </c>
      <c r="I231" s="327">
        <v>36</v>
      </c>
      <c r="J231" s="327">
        <v>8</v>
      </c>
      <c r="K231" s="327">
        <v>288</v>
      </c>
      <c r="L231" s="327">
        <v>0.47058823529411764</v>
      </c>
      <c r="M231" s="327">
        <v>36</v>
      </c>
      <c r="N231" s="327"/>
      <c r="O231" s="327"/>
      <c r="P231" s="348"/>
      <c r="Q231" s="328"/>
    </row>
    <row r="232" spans="1:17" ht="14.4" customHeight="1" x14ac:dyDescent="0.3">
      <c r="A232" s="323" t="s">
        <v>1399</v>
      </c>
      <c r="B232" s="324" t="s">
        <v>1237</v>
      </c>
      <c r="C232" s="324" t="s">
        <v>1238</v>
      </c>
      <c r="D232" s="324" t="s">
        <v>1299</v>
      </c>
      <c r="E232" s="324" t="s">
        <v>1300</v>
      </c>
      <c r="F232" s="327">
        <v>3</v>
      </c>
      <c r="G232" s="327">
        <v>591</v>
      </c>
      <c r="H232" s="327">
        <v>1</v>
      </c>
      <c r="I232" s="327">
        <v>197</v>
      </c>
      <c r="J232" s="327"/>
      <c r="K232" s="327"/>
      <c r="L232" s="327"/>
      <c r="M232" s="327"/>
      <c r="N232" s="327"/>
      <c r="O232" s="327"/>
      <c r="P232" s="348"/>
      <c r="Q232" s="328"/>
    </row>
    <row r="233" spans="1:17" ht="14.4" customHeight="1" x14ac:dyDescent="0.3">
      <c r="A233" s="323" t="s">
        <v>1399</v>
      </c>
      <c r="B233" s="324" t="s">
        <v>1237</v>
      </c>
      <c r="C233" s="324" t="s">
        <v>1238</v>
      </c>
      <c r="D233" s="324" t="s">
        <v>1301</v>
      </c>
      <c r="E233" s="324" t="s">
        <v>1302</v>
      </c>
      <c r="F233" s="327">
        <v>24</v>
      </c>
      <c r="G233" s="327">
        <v>10656</v>
      </c>
      <c r="H233" s="327">
        <v>1</v>
      </c>
      <c r="I233" s="327">
        <v>444</v>
      </c>
      <c r="J233" s="327">
        <v>20</v>
      </c>
      <c r="K233" s="327">
        <v>8880</v>
      </c>
      <c r="L233" s="327">
        <v>0.83333333333333337</v>
      </c>
      <c r="M233" s="327">
        <v>444</v>
      </c>
      <c r="N233" s="327">
        <v>18</v>
      </c>
      <c r="O233" s="327">
        <v>7992</v>
      </c>
      <c r="P233" s="348">
        <v>0.75</v>
      </c>
      <c r="Q233" s="328">
        <v>444</v>
      </c>
    </row>
    <row r="234" spans="1:17" ht="14.4" customHeight="1" x14ac:dyDescent="0.3">
      <c r="A234" s="323" t="s">
        <v>1399</v>
      </c>
      <c r="B234" s="324" t="s">
        <v>1237</v>
      </c>
      <c r="C234" s="324" t="s">
        <v>1238</v>
      </c>
      <c r="D234" s="324" t="s">
        <v>1305</v>
      </c>
      <c r="E234" s="324" t="s">
        <v>1306</v>
      </c>
      <c r="F234" s="327">
        <v>1</v>
      </c>
      <c r="G234" s="327">
        <v>40</v>
      </c>
      <c r="H234" s="327">
        <v>1</v>
      </c>
      <c r="I234" s="327">
        <v>40</v>
      </c>
      <c r="J234" s="327"/>
      <c r="K234" s="327"/>
      <c r="L234" s="327"/>
      <c r="M234" s="327"/>
      <c r="N234" s="327"/>
      <c r="O234" s="327"/>
      <c r="P234" s="348"/>
      <c r="Q234" s="328"/>
    </row>
    <row r="235" spans="1:17" ht="14.4" customHeight="1" x14ac:dyDescent="0.3">
      <c r="A235" s="323" t="s">
        <v>1399</v>
      </c>
      <c r="B235" s="324" t="s">
        <v>1237</v>
      </c>
      <c r="C235" s="324" t="s">
        <v>1238</v>
      </c>
      <c r="D235" s="324" t="s">
        <v>1307</v>
      </c>
      <c r="E235" s="324" t="s">
        <v>1308</v>
      </c>
      <c r="F235" s="327">
        <v>2</v>
      </c>
      <c r="G235" s="327">
        <v>302</v>
      </c>
      <c r="H235" s="327">
        <v>1</v>
      </c>
      <c r="I235" s="327">
        <v>151</v>
      </c>
      <c r="J235" s="327"/>
      <c r="K235" s="327"/>
      <c r="L235" s="327"/>
      <c r="M235" s="327"/>
      <c r="N235" s="327"/>
      <c r="O235" s="327"/>
      <c r="P235" s="348"/>
      <c r="Q235" s="328"/>
    </row>
    <row r="236" spans="1:17" ht="14.4" customHeight="1" x14ac:dyDescent="0.3">
      <c r="A236" s="323" t="s">
        <v>1399</v>
      </c>
      <c r="B236" s="324" t="s">
        <v>1237</v>
      </c>
      <c r="C236" s="324" t="s">
        <v>1238</v>
      </c>
      <c r="D236" s="324" t="s">
        <v>1309</v>
      </c>
      <c r="E236" s="324" t="s">
        <v>1310</v>
      </c>
      <c r="F236" s="327">
        <v>102</v>
      </c>
      <c r="G236" s="327">
        <v>49980</v>
      </c>
      <c r="H236" s="327">
        <v>1</v>
      </c>
      <c r="I236" s="327">
        <v>490</v>
      </c>
      <c r="J236" s="327">
        <v>83</v>
      </c>
      <c r="K236" s="327">
        <v>40670</v>
      </c>
      <c r="L236" s="327">
        <v>0.81372549019607843</v>
      </c>
      <c r="M236" s="327">
        <v>490</v>
      </c>
      <c r="N236" s="327">
        <v>119</v>
      </c>
      <c r="O236" s="327">
        <v>58310</v>
      </c>
      <c r="P236" s="348">
        <v>1.1666666666666667</v>
      </c>
      <c r="Q236" s="328">
        <v>490</v>
      </c>
    </row>
    <row r="237" spans="1:17" ht="14.4" customHeight="1" x14ac:dyDescent="0.3">
      <c r="A237" s="323" t="s">
        <v>1399</v>
      </c>
      <c r="B237" s="324" t="s">
        <v>1237</v>
      </c>
      <c r="C237" s="324" t="s">
        <v>1238</v>
      </c>
      <c r="D237" s="324" t="s">
        <v>1315</v>
      </c>
      <c r="E237" s="324" t="s">
        <v>1316</v>
      </c>
      <c r="F237" s="327">
        <v>4</v>
      </c>
      <c r="G237" s="327">
        <v>124</v>
      </c>
      <c r="H237" s="327">
        <v>1</v>
      </c>
      <c r="I237" s="327">
        <v>31</v>
      </c>
      <c r="J237" s="327">
        <v>9</v>
      </c>
      <c r="K237" s="327">
        <v>279</v>
      </c>
      <c r="L237" s="327">
        <v>2.25</v>
      </c>
      <c r="M237" s="327">
        <v>31</v>
      </c>
      <c r="N237" s="327">
        <v>2</v>
      </c>
      <c r="O237" s="327">
        <v>62</v>
      </c>
      <c r="P237" s="348">
        <v>0.5</v>
      </c>
      <c r="Q237" s="328">
        <v>31</v>
      </c>
    </row>
    <row r="238" spans="1:17" ht="14.4" customHeight="1" x14ac:dyDescent="0.3">
      <c r="A238" s="323" t="s">
        <v>1399</v>
      </c>
      <c r="B238" s="324" t="s">
        <v>1237</v>
      </c>
      <c r="C238" s="324" t="s">
        <v>1238</v>
      </c>
      <c r="D238" s="324" t="s">
        <v>1317</v>
      </c>
      <c r="E238" s="324" t="s">
        <v>1318</v>
      </c>
      <c r="F238" s="327">
        <v>11</v>
      </c>
      <c r="G238" s="327">
        <v>10571</v>
      </c>
      <c r="H238" s="327">
        <v>1</v>
      </c>
      <c r="I238" s="327">
        <v>961</v>
      </c>
      <c r="J238" s="327">
        <v>4</v>
      </c>
      <c r="K238" s="327">
        <v>3844</v>
      </c>
      <c r="L238" s="327">
        <v>0.36363636363636365</v>
      </c>
      <c r="M238" s="327">
        <v>961</v>
      </c>
      <c r="N238" s="327">
        <v>2</v>
      </c>
      <c r="O238" s="327">
        <v>1922</v>
      </c>
      <c r="P238" s="348">
        <v>0.18181818181818182</v>
      </c>
      <c r="Q238" s="328">
        <v>961</v>
      </c>
    </row>
    <row r="239" spans="1:17" ht="14.4" customHeight="1" x14ac:dyDescent="0.3">
      <c r="A239" s="323" t="s">
        <v>1399</v>
      </c>
      <c r="B239" s="324" t="s">
        <v>1237</v>
      </c>
      <c r="C239" s="324" t="s">
        <v>1238</v>
      </c>
      <c r="D239" s="324" t="s">
        <v>1327</v>
      </c>
      <c r="E239" s="324" t="s">
        <v>1328</v>
      </c>
      <c r="F239" s="327">
        <v>2</v>
      </c>
      <c r="G239" s="327">
        <v>406</v>
      </c>
      <c r="H239" s="327">
        <v>1</v>
      </c>
      <c r="I239" s="327">
        <v>203</v>
      </c>
      <c r="J239" s="327">
        <v>1</v>
      </c>
      <c r="K239" s="327">
        <v>204</v>
      </c>
      <c r="L239" s="327">
        <v>0.50246305418719217</v>
      </c>
      <c r="M239" s="327">
        <v>204</v>
      </c>
      <c r="N239" s="327">
        <v>1</v>
      </c>
      <c r="O239" s="327">
        <v>205</v>
      </c>
      <c r="P239" s="348">
        <v>0.50492610837438423</v>
      </c>
      <c r="Q239" s="328">
        <v>205</v>
      </c>
    </row>
    <row r="240" spans="1:17" ht="14.4" customHeight="1" x14ac:dyDescent="0.3">
      <c r="A240" s="323" t="s">
        <v>1399</v>
      </c>
      <c r="B240" s="324" t="s">
        <v>1237</v>
      </c>
      <c r="C240" s="324" t="s">
        <v>1238</v>
      </c>
      <c r="D240" s="324" t="s">
        <v>1329</v>
      </c>
      <c r="E240" s="324" t="s">
        <v>1330</v>
      </c>
      <c r="F240" s="327">
        <v>2</v>
      </c>
      <c r="G240" s="327">
        <v>752</v>
      </c>
      <c r="H240" s="327">
        <v>1</v>
      </c>
      <c r="I240" s="327">
        <v>376</v>
      </c>
      <c r="J240" s="327">
        <v>1</v>
      </c>
      <c r="K240" s="327">
        <v>376</v>
      </c>
      <c r="L240" s="327">
        <v>0.5</v>
      </c>
      <c r="M240" s="327">
        <v>376</v>
      </c>
      <c r="N240" s="327">
        <v>1</v>
      </c>
      <c r="O240" s="327">
        <v>377</v>
      </c>
      <c r="P240" s="348">
        <v>0.50132978723404253</v>
      </c>
      <c r="Q240" s="328">
        <v>377</v>
      </c>
    </row>
    <row r="241" spans="1:17" ht="14.4" customHeight="1" x14ac:dyDescent="0.3">
      <c r="A241" s="323" t="s">
        <v>1399</v>
      </c>
      <c r="B241" s="324" t="s">
        <v>1237</v>
      </c>
      <c r="C241" s="324" t="s">
        <v>1238</v>
      </c>
      <c r="D241" s="324" t="s">
        <v>1333</v>
      </c>
      <c r="E241" s="324" t="s">
        <v>1334</v>
      </c>
      <c r="F241" s="327">
        <v>93</v>
      </c>
      <c r="G241" s="327">
        <v>21297</v>
      </c>
      <c r="H241" s="327">
        <v>1</v>
      </c>
      <c r="I241" s="327">
        <v>229</v>
      </c>
      <c r="J241" s="327">
        <v>75</v>
      </c>
      <c r="K241" s="327">
        <v>17250</v>
      </c>
      <c r="L241" s="327">
        <v>0.80997323566699531</v>
      </c>
      <c r="M241" s="327">
        <v>230</v>
      </c>
      <c r="N241" s="327">
        <v>114</v>
      </c>
      <c r="O241" s="327">
        <v>26334</v>
      </c>
      <c r="P241" s="348">
        <v>1.2365121848147627</v>
      </c>
      <c r="Q241" s="328">
        <v>231</v>
      </c>
    </row>
    <row r="242" spans="1:17" ht="14.4" customHeight="1" x14ac:dyDescent="0.3">
      <c r="A242" s="323" t="s">
        <v>1399</v>
      </c>
      <c r="B242" s="324" t="s">
        <v>1237</v>
      </c>
      <c r="C242" s="324" t="s">
        <v>1238</v>
      </c>
      <c r="D242" s="324" t="s">
        <v>1335</v>
      </c>
      <c r="E242" s="324" t="s">
        <v>1336</v>
      </c>
      <c r="F242" s="327">
        <v>93</v>
      </c>
      <c r="G242" s="327">
        <v>22599</v>
      </c>
      <c r="H242" s="327">
        <v>1</v>
      </c>
      <c r="I242" s="327">
        <v>243</v>
      </c>
      <c r="J242" s="327">
        <v>75</v>
      </c>
      <c r="K242" s="327">
        <v>18300</v>
      </c>
      <c r="L242" s="327">
        <v>0.80977034382052304</v>
      </c>
      <c r="M242" s="327">
        <v>244</v>
      </c>
      <c r="N242" s="327">
        <v>114</v>
      </c>
      <c r="O242" s="327">
        <v>27930</v>
      </c>
      <c r="P242" s="348">
        <v>1.2358953936014867</v>
      </c>
      <c r="Q242" s="328">
        <v>245</v>
      </c>
    </row>
    <row r="243" spans="1:17" ht="14.4" customHeight="1" x14ac:dyDescent="0.3">
      <c r="A243" s="323" t="s">
        <v>1399</v>
      </c>
      <c r="B243" s="324" t="s">
        <v>1237</v>
      </c>
      <c r="C243" s="324" t="s">
        <v>1238</v>
      </c>
      <c r="D243" s="324" t="s">
        <v>1337</v>
      </c>
      <c r="E243" s="324" t="s">
        <v>1338</v>
      </c>
      <c r="F243" s="327">
        <v>2</v>
      </c>
      <c r="G243" s="327">
        <v>256</v>
      </c>
      <c r="H243" s="327">
        <v>1</v>
      </c>
      <c r="I243" s="327">
        <v>128</v>
      </c>
      <c r="J243" s="327"/>
      <c r="K243" s="327"/>
      <c r="L243" s="327"/>
      <c r="M243" s="327"/>
      <c r="N243" s="327"/>
      <c r="O243" s="327"/>
      <c r="P243" s="348"/>
      <c r="Q243" s="328"/>
    </row>
    <row r="244" spans="1:17" ht="14.4" customHeight="1" x14ac:dyDescent="0.3">
      <c r="A244" s="323" t="s">
        <v>1399</v>
      </c>
      <c r="B244" s="324" t="s">
        <v>1237</v>
      </c>
      <c r="C244" s="324" t="s">
        <v>1238</v>
      </c>
      <c r="D244" s="324" t="s">
        <v>1349</v>
      </c>
      <c r="E244" s="324" t="s">
        <v>1350</v>
      </c>
      <c r="F244" s="327">
        <v>168</v>
      </c>
      <c r="G244" s="327">
        <v>2688</v>
      </c>
      <c r="H244" s="327">
        <v>1</v>
      </c>
      <c r="I244" s="327">
        <v>16</v>
      </c>
      <c r="J244" s="327">
        <v>138</v>
      </c>
      <c r="K244" s="327">
        <v>2208</v>
      </c>
      <c r="L244" s="327">
        <v>0.8214285714285714</v>
      </c>
      <c r="M244" s="327">
        <v>16</v>
      </c>
      <c r="N244" s="327">
        <v>45</v>
      </c>
      <c r="O244" s="327">
        <v>720</v>
      </c>
      <c r="P244" s="348">
        <v>0.26785714285714285</v>
      </c>
      <c r="Q244" s="328">
        <v>16</v>
      </c>
    </row>
    <row r="245" spans="1:17" ht="14.4" customHeight="1" x14ac:dyDescent="0.3">
      <c r="A245" s="323" t="s">
        <v>1399</v>
      </c>
      <c r="B245" s="324" t="s">
        <v>1237</v>
      </c>
      <c r="C245" s="324" t="s">
        <v>1238</v>
      </c>
      <c r="D245" s="324" t="s">
        <v>1351</v>
      </c>
      <c r="E245" s="324" t="s">
        <v>1352</v>
      </c>
      <c r="F245" s="327">
        <v>2</v>
      </c>
      <c r="G245" s="327">
        <v>260</v>
      </c>
      <c r="H245" s="327">
        <v>1</v>
      </c>
      <c r="I245" s="327">
        <v>130</v>
      </c>
      <c r="J245" s="327">
        <v>2</v>
      </c>
      <c r="K245" s="327">
        <v>262</v>
      </c>
      <c r="L245" s="327">
        <v>1.0076923076923077</v>
      </c>
      <c r="M245" s="327">
        <v>131</v>
      </c>
      <c r="N245" s="327"/>
      <c r="O245" s="327"/>
      <c r="P245" s="348"/>
      <c r="Q245" s="328"/>
    </row>
    <row r="246" spans="1:17" ht="14.4" customHeight="1" x14ac:dyDescent="0.3">
      <c r="A246" s="323" t="s">
        <v>1399</v>
      </c>
      <c r="B246" s="324" t="s">
        <v>1237</v>
      </c>
      <c r="C246" s="324" t="s">
        <v>1238</v>
      </c>
      <c r="D246" s="324" t="s">
        <v>1353</v>
      </c>
      <c r="E246" s="324" t="s">
        <v>1354</v>
      </c>
      <c r="F246" s="327">
        <v>1</v>
      </c>
      <c r="G246" s="327">
        <v>504</v>
      </c>
      <c r="H246" s="327">
        <v>1</v>
      </c>
      <c r="I246" s="327">
        <v>504</v>
      </c>
      <c r="J246" s="327">
        <v>2</v>
      </c>
      <c r="K246" s="327">
        <v>1010</v>
      </c>
      <c r="L246" s="327">
        <v>2.003968253968254</v>
      </c>
      <c r="M246" s="327">
        <v>505</v>
      </c>
      <c r="N246" s="327"/>
      <c r="O246" s="327"/>
      <c r="P246" s="348"/>
      <c r="Q246" s="328"/>
    </row>
    <row r="247" spans="1:17" ht="14.4" customHeight="1" x14ac:dyDescent="0.3">
      <c r="A247" s="323" t="s">
        <v>1399</v>
      </c>
      <c r="B247" s="324" t="s">
        <v>1237</v>
      </c>
      <c r="C247" s="324" t="s">
        <v>1238</v>
      </c>
      <c r="D247" s="324" t="s">
        <v>1355</v>
      </c>
      <c r="E247" s="324" t="s">
        <v>1356</v>
      </c>
      <c r="F247" s="327">
        <v>2</v>
      </c>
      <c r="G247" s="327">
        <v>202</v>
      </c>
      <c r="H247" s="327">
        <v>1</v>
      </c>
      <c r="I247" s="327">
        <v>101</v>
      </c>
      <c r="J247" s="327">
        <v>1</v>
      </c>
      <c r="K247" s="327">
        <v>101</v>
      </c>
      <c r="L247" s="327">
        <v>0.5</v>
      </c>
      <c r="M247" s="327">
        <v>101</v>
      </c>
      <c r="N247" s="327">
        <v>13</v>
      </c>
      <c r="O247" s="327">
        <v>1326</v>
      </c>
      <c r="P247" s="348">
        <v>6.564356435643564</v>
      </c>
      <c r="Q247" s="328">
        <v>102</v>
      </c>
    </row>
    <row r="248" spans="1:17" ht="14.4" customHeight="1" x14ac:dyDescent="0.3">
      <c r="A248" s="323" t="s">
        <v>1400</v>
      </c>
      <c r="B248" s="324" t="s">
        <v>1237</v>
      </c>
      <c r="C248" s="324" t="s">
        <v>1238</v>
      </c>
      <c r="D248" s="324" t="s">
        <v>1239</v>
      </c>
      <c r="E248" s="324" t="s">
        <v>1240</v>
      </c>
      <c r="F248" s="327">
        <v>156</v>
      </c>
      <c r="G248" s="327">
        <v>24648</v>
      </c>
      <c r="H248" s="327">
        <v>1</v>
      </c>
      <c r="I248" s="327">
        <v>158</v>
      </c>
      <c r="J248" s="327">
        <v>115</v>
      </c>
      <c r="K248" s="327">
        <v>18170</v>
      </c>
      <c r="L248" s="327">
        <v>0.73717948717948723</v>
      </c>
      <c r="M248" s="327">
        <v>158</v>
      </c>
      <c r="N248" s="327">
        <v>162</v>
      </c>
      <c r="O248" s="327">
        <v>25758</v>
      </c>
      <c r="P248" s="348">
        <v>1.0450340798442064</v>
      </c>
      <c r="Q248" s="328">
        <v>159</v>
      </c>
    </row>
    <row r="249" spans="1:17" ht="14.4" customHeight="1" x14ac:dyDescent="0.3">
      <c r="A249" s="323" t="s">
        <v>1400</v>
      </c>
      <c r="B249" s="324" t="s">
        <v>1237</v>
      </c>
      <c r="C249" s="324" t="s">
        <v>1238</v>
      </c>
      <c r="D249" s="324" t="s">
        <v>1241</v>
      </c>
      <c r="E249" s="324" t="s">
        <v>1242</v>
      </c>
      <c r="F249" s="327">
        <v>115</v>
      </c>
      <c r="G249" s="327">
        <v>9545</v>
      </c>
      <c r="H249" s="327">
        <v>1</v>
      </c>
      <c r="I249" s="327">
        <v>83</v>
      </c>
      <c r="J249" s="327">
        <v>84</v>
      </c>
      <c r="K249" s="327">
        <v>6972</v>
      </c>
      <c r="L249" s="327">
        <v>0.73043478260869565</v>
      </c>
      <c r="M249" s="327">
        <v>83</v>
      </c>
      <c r="N249" s="327">
        <v>93</v>
      </c>
      <c r="O249" s="327">
        <v>7812</v>
      </c>
      <c r="P249" s="348">
        <v>0.81843897328444215</v>
      </c>
      <c r="Q249" s="328">
        <v>84</v>
      </c>
    </row>
    <row r="250" spans="1:17" ht="14.4" customHeight="1" x14ac:dyDescent="0.3">
      <c r="A250" s="323" t="s">
        <v>1400</v>
      </c>
      <c r="B250" s="324" t="s">
        <v>1237</v>
      </c>
      <c r="C250" s="324" t="s">
        <v>1238</v>
      </c>
      <c r="D250" s="324" t="s">
        <v>1255</v>
      </c>
      <c r="E250" s="324" t="s">
        <v>1256</v>
      </c>
      <c r="F250" s="327">
        <v>19</v>
      </c>
      <c r="G250" s="327">
        <v>1786</v>
      </c>
      <c r="H250" s="327">
        <v>1</v>
      </c>
      <c r="I250" s="327">
        <v>94</v>
      </c>
      <c r="J250" s="327">
        <v>18</v>
      </c>
      <c r="K250" s="327">
        <v>1710</v>
      </c>
      <c r="L250" s="327">
        <v>0.95744680851063835</v>
      </c>
      <c r="M250" s="327">
        <v>95</v>
      </c>
      <c r="N250" s="327">
        <v>20</v>
      </c>
      <c r="O250" s="327">
        <v>1920</v>
      </c>
      <c r="P250" s="348">
        <v>1.0750279955207167</v>
      </c>
      <c r="Q250" s="328">
        <v>96</v>
      </c>
    </row>
    <row r="251" spans="1:17" ht="14.4" customHeight="1" x14ac:dyDescent="0.3">
      <c r="A251" s="323" t="s">
        <v>1400</v>
      </c>
      <c r="B251" s="324" t="s">
        <v>1237</v>
      </c>
      <c r="C251" s="324" t="s">
        <v>1238</v>
      </c>
      <c r="D251" s="324" t="s">
        <v>1267</v>
      </c>
      <c r="E251" s="324" t="s">
        <v>1268</v>
      </c>
      <c r="F251" s="327">
        <v>5</v>
      </c>
      <c r="G251" s="327">
        <v>5810</v>
      </c>
      <c r="H251" s="327">
        <v>1</v>
      </c>
      <c r="I251" s="327">
        <v>1162</v>
      </c>
      <c r="J251" s="327"/>
      <c r="K251" s="327"/>
      <c r="L251" s="327"/>
      <c r="M251" s="327"/>
      <c r="N251" s="327">
        <v>13</v>
      </c>
      <c r="O251" s="327">
        <v>15145</v>
      </c>
      <c r="P251" s="348">
        <v>2.6067125645438898</v>
      </c>
      <c r="Q251" s="328">
        <v>1165</v>
      </c>
    </row>
    <row r="252" spans="1:17" ht="14.4" customHeight="1" x14ac:dyDescent="0.3">
      <c r="A252" s="323" t="s">
        <v>1400</v>
      </c>
      <c r="B252" s="324" t="s">
        <v>1237</v>
      </c>
      <c r="C252" s="324" t="s">
        <v>1238</v>
      </c>
      <c r="D252" s="324" t="s">
        <v>1275</v>
      </c>
      <c r="E252" s="324" t="s">
        <v>1276</v>
      </c>
      <c r="F252" s="327">
        <v>2942</v>
      </c>
      <c r="G252" s="327">
        <v>111796</v>
      </c>
      <c r="H252" s="327">
        <v>1</v>
      </c>
      <c r="I252" s="327">
        <v>38</v>
      </c>
      <c r="J252" s="327">
        <v>2995</v>
      </c>
      <c r="K252" s="327">
        <v>116805</v>
      </c>
      <c r="L252" s="327">
        <v>1.0448048230705929</v>
      </c>
      <c r="M252" s="327">
        <v>39</v>
      </c>
      <c r="N252" s="327">
        <v>2562</v>
      </c>
      <c r="O252" s="327">
        <v>99918</v>
      </c>
      <c r="P252" s="348">
        <v>0.89375290708075428</v>
      </c>
      <c r="Q252" s="328">
        <v>39</v>
      </c>
    </row>
    <row r="253" spans="1:17" ht="14.4" customHeight="1" x14ac:dyDescent="0.3">
      <c r="A253" s="323" t="s">
        <v>1400</v>
      </c>
      <c r="B253" s="324" t="s">
        <v>1237</v>
      </c>
      <c r="C253" s="324" t="s">
        <v>1238</v>
      </c>
      <c r="D253" s="324" t="s">
        <v>1281</v>
      </c>
      <c r="E253" s="324" t="s">
        <v>1282</v>
      </c>
      <c r="F253" s="327">
        <v>94</v>
      </c>
      <c r="G253" s="327">
        <v>3666</v>
      </c>
      <c r="H253" s="327">
        <v>1</v>
      </c>
      <c r="I253" s="327">
        <v>39</v>
      </c>
      <c r="J253" s="327">
        <v>93</v>
      </c>
      <c r="K253" s="327">
        <v>3720</v>
      </c>
      <c r="L253" s="327">
        <v>1.0147299509001637</v>
      </c>
      <c r="M253" s="327">
        <v>40</v>
      </c>
      <c r="N253" s="327">
        <v>62</v>
      </c>
      <c r="O253" s="327">
        <v>2480</v>
      </c>
      <c r="P253" s="348">
        <v>0.67648663393344244</v>
      </c>
      <c r="Q253" s="328">
        <v>40</v>
      </c>
    </row>
    <row r="254" spans="1:17" ht="14.4" customHeight="1" x14ac:dyDescent="0.3">
      <c r="A254" s="323" t="s">
        <v>1400</v>
      </c>
      <c r="B254" s="324" t="s">
        <v>1237</v>
      </c>
      <c r="C254" s="324" t="s">
        <v>1238</v>
      </c>
      <c r="D254" s="324" t="s">
        <v>1283</v>
      </c>
      <c r="E254" s="324" t="s">
        <v>1284</v>
      </c>
      <c r="F254" s="327">
        <v>2101</v>
      </c>
      <c r="G254" s="327">
        <v>233211</v>
      </c>
      <c r="H254" s="327">
        <v>1</v>
      </c>
      <c r="I254" s="327">
        <v>111</v>
      </c>
      <c r="J254" s="327">
        <v>1797</v>
      </c>
      <c r="K254" s="327">
        <v>201264</v>
      </c>
      <c r="L254" s="327">
        <v>0.86301246510670593</v>
      </c>
      <c r="M254" s="327">
        <v>112</v>
      </c>
      <c r="N254" s="327">
        <v>1456</v>
      </c>
      <c r="O254" s="327">
        <v>164528</v>
      </c>
      <c r="P254" s="348">
        <v>0.70548987826474741</v>
      </c>
      <c r="Q254" s="328">
        <v>113</v>
      </c>
    </row>
    <row r="255" spans="1:17" ht="14.4" customHeight="1" x14ac:dyDescent="0.3">
      <c r="A255" s="323" t="s">
        <v>1400</v>
      </c>
      <c r="B255" s="324" t="s">
        <v>1237</v>
      </c>
      <c r="C255" s="324" t="s">
        <v>1238</v>
      </c>
      <c r="D255" s="324" t="s">
        <v>1285</v>
      </c>
      <c r="E255" s="324" t="s">
        <v>1286</v>
      </c>
      <c r="F255" s="327">
        <v>46</v>
      </c>
      <c r="G255" s="327">
        <v>966</v>
      </c>
      <c r="H255" s="327">
        <v>1</v>
      </c>
      <c r="I255" s="327">
        <v>21</v>
      </c>
      <c r="J255" s="327">
        <v>71</v>
      </c>
      <c r="K255" s="327">
        <v>1491</v>
      </c>
      <c r="L255" s="327">
        <v>1.5434782608695652</v>
      </c>
      <c r="M255" s="327">
        <v>21</v>
      </c>
      <c r="N255" s="327">
        <v>88</v>
      </c>
      <c r="O255" s="327">
        <v>1848</v>
      </c>
      <c r="P255" s="348">
        <v>1.9130434782608696</v>
      </c>
      <c r="Q255" s="328">
        <v>21</v>
      </c>
    </row>
    <row r="256" spans="1:17" ht="14.4" customHeight="1" x14ac:dyDescent="0.3">
      <c r="A256" s="323" t="s">
        <v>1400</v>
      </c>
      <c r="B256" s="324" t="s">
        <v>1237</v>
      </c>
      <c r="C256" s="324" t="s">
        <v>1238</v>
      </c>
      <c r="D256" s="324" t="s">
        <v>1289</v>
      </c>
      <c r="E256" s="324" t="s">
        <v>1290</v>
      </c>
      <c r="F256" s="327"/>
      <c r="G256" s="327"/>
      <c r="H256" s="327"/>
      <c r="I256" s="327"/>
      <c r="J256" s="327"/>
      <c r="K256" s="327"/>
      <c r="L256" s="327"/>
      <c r="M256" s="327"/>
      <c r="N256" s="327">
        <v>4</v>
      </c>
      <c r="O256" s="327">
        <v>1528</v>
      </c>
      <c r="P256" s="348"/>
      <c r="Q256" s="328">
        <v>382</v>
      </c>
    </row>
    <row r="257" spans="1:17" ht="14.4" customHeight="1" x14ac:dyDescent="0.3">
      <c r="A257" s="323" t="s">
        <v>1400</v>
      </c>
      <c r="B257" s="324" t="s">
        <v>1237</v>
      </c>
      <c r="C257" s="324" t="s">
        <v>1238</v>
      </c>
      <c r="D257" s="324" t="s">
        <v>1291</v>
      </c>
      <c r="E257" s="324" t="s">
        <v>1292</v>
      </c>
      <c r="F257" s="327">
        <v>288</v>
      </c>
      <c r="G257" s="327">
        <v>139968</v>
      </c>
      <c r="H257" s="327">
        <v>1</v>
      </c>
      <c r="I257" s="327">
        <v>486</v>
      </c>
      <c r="J257" s="327">
        <v>154</v>
      </c>
      <c r="K257" s="327">
        <v>74844</v>
      </c>
      <c r="L257" s="327">
        <v>0.53472222222222221</v>
      </c>
      <c r="M257" s="327">
        <v>486</v>
      </c>
      <c r="N257" s="327">
        <v>81</v>
      </c>
      <c r="O257" s="327">
        <v>39366</v>
      </c>
      <c r="P257" s="348">
        <v>0.28125</v>
      </c>
      <c r="Q257" s="328">
        <v>486</v>
      </c>
    </row>
    <row r="258" spans="1:17" ht="14.4" customHeight="1" x14ac:dyDescent="0.3">
      <c r="A258" s="323" t="s">
        <v>1400</v>
      </c>
      <c r="B258" s="324" t="s">
        <v>1237</v>
      </c>
      <c r="C258" s="324" t="s">
        <v>1238</v>
      </c>
      <c r="D258" s="324" t="s">
        <v>1293</v>
      </c>
      <c r="E258" s="324" t="s">
        <v>1294</v>
      </c>
      <c r="F258" s="327">
        <v>35</v>
      </c>
      <c r="G258" s="327">
        <v>21035</v>
      </c>
      <c r="H258" s="327">
        <v>1</v>
      </c>
      <c r="I258" s="327">
        <v>601</v>
      </c>
      <c r="J258" s="327">
        <v>3</v>
      </c>
      <c r="K258" s="327">
        <v>1809</v>
      </c>
      <c r="L258" s="327">
        <v>8.5999524601854047E-2</v>
      </c>
      <c r="M258" s="327">
        <v>603</v>
      </c>
      <c r="N258" s="327">
        <v>3</v>
      </c>
      <c r="O258" s="327">
        <v>1812</v>
      </c>
      <c r="P258" s="348">
        <v>8.6142144045638219E-2</v>
      </c>
      <c r="Q258" s="328">
        <v>604</v>
      </c>
    </row>
    <row r="259" spans="1:17" ht="14.4" customHeight="1" x14ac:dyDescent="0.3">
      <c r="A259" s="323" t="s">
        <v>1400</v>
      </c>
      <c r="B259" s="324" t="s">
        <v>1237</v>
      </c>
      <c r="C259" s="324" t="s">
        <v>1238</v>
      </c>
      <c r="D259" s="324" t="s">
        <v>1295</v>
      </c>
      <c r="E259" s="324" t="s">
        <v>1296</v>
      </c>
      <c r="F259" s="327">
        <v>42</v>
      </c>
      <c r="G259" s="327">
        <v>1512</v>
      </c>
      <c r="H259" s="327">
        <v>1</v>
      </c>
      <c r="I259" s="327">
        <v>36</v>
      </c>
      <c r="J259" s="327">
        <v>30</v>
      </c>
      <c r="K259" s="327">
        <v>1080</v>
      </c>
      <c r="L259" s="327">
        <v>0.7142857142857143</v>
      </c>
      <c r="M259" s="327">
        <v>36</v>
      </c>
      <c r="N259" s="327">
        <v>4</v>
      </c>
      <c r="O259" s="327">
        <v>148</v>
      </c>
      <c r="P259" s="348">
        <v>9.7883597883597878E-2</v>
      </c>
      <c r="Q259" s="328">
        <v>37</v>
      </c>
    </row>
    <row r="260" spans="1:17" ht="14.4" customHeight="1" x14ac:dyDescent="0.3">
      <c r="A260" s="323" t="s">
        <v>1400</v>
      </c>
      <c r="B260" s="324" t="s">
        <v>1237</v>
      </c>
      <c r="C260" s="324" t="s">
        <v>1238</v>
      </c>
      <c r="D260" s="324" t="s">
        <v>1299</v>
      </c>
      <c r="E260" s="324" t="s">
        <v>1300</v>
      </c>
      <c r="F260" s="327">
        <v>33</v>
      </c>
      <c r="G260" s="327">
        <v>6501</v>
      </c>
      <c r="H260" s="327">
        <v>1</v>
      </c>
      <c r="I260" s="327">
        <v>197</v>
      </c>
      <c r="J260" s="327"/>
      <c r="K260" s="327"/>
      <c r="L260" s="327"/>
      <c r="M260" s="327"/>
      <c r="N260" s="327"/>
      <c r="O260" s="327"/>
      <c r="P260" s="348"/>
      <c r="Q260" s="328"/>
    </row>
    <row r="261" spans="1:17" ht="14.4" customHeight="1" x14ac:dyDescent="0.3">
      <c r="A261" s="323" t="s">
        <v>1400</v>
      </c>
      <c r="B261" s="324" t="s">
        <v>1237</v>
      </c>
      <c r="C261" s="324" t="s">
        <v>1238</v>
      </c>
      <c r="D261" s="324" t="s">
        <v>1301</v>
      </c>
      <c r="E261" s="324" t="s">
        <v>1302</v>
      </c>
      <c r="F261" s="327"/>
      <c r="G261" s="327"/>
      <c r="H261" s="327"/>
      <c r="I261" s="327"/>
      <c r="J261" s="327"/>
      <c r="K261" s="327"/>
      <c r="L261" s="327"/>
      <c r="M261" s="327"/>
      <c r="N261" s="327">
        <v>3</v>
      </c>
      <c r="O261" s="327">
        <v>1332</v>
      </c>
      <c r="P261" s="348"/>
      <c r="Q261" s="328">
        <v>444</v>
      </c>
    </row>
    <row r="262" spans="1:17" ht="14.4" customHeight="1" x14ac:dyDescent="0.3">
      <c r="A262" s="323" t="s">
        <v>1400</v>
      </c>
      <c r="B262" s="324" t="s">
        <v>1237</v>
      </c>
      <c r="C262" s="324" t="s">
        <v>1238</v>
      </c>
      <c r="D262" s="324" t="s">
        <v>1307</v>
      </c>
      <c r="E262" s="324" t="s">
        <v>1308</v>
      </c>
      <c r="F262" s="327">
        <v>2</v>
      </c>
      <c r="G262" s="327">
        <v>302</v>
      </c>
      <c r="H262" s="327">
        <v>1</v>
      </c>
      <c r="I262" s="327">
        <v>151</v>
      </c>
      <c r="J262" s="327">
        <v>2</v>
      </c>
      <c r="K262" s="327">
        <v>302</v>
      </c>
      <c r="L262" s="327">
        <v>1</v>
      </c>
      <c r="M262" s="327">
        <v>151</v>
      </c>
      <c r="N262" s="327"/>
      <c r="O262" s="327"/>
      <c r="P262" s="348"/>
      <c r="Q262" s="328"/>
    </row>
    <row r="263" spans="1:17" ht="14.4" customHeight="1" x14ac:dyDescent="0.3">
      <c r="A263" s="323" t="s">
        <v>1400</v>
      </c>
      <c r="B263" s="324" t="s">
        <v>1237</v>
      </c>
      <c r="C263" s="324" t="s">
        <v>1238</v>
      </c>
      <c r="D263" s="324" t="s">
        <v>1309</v>
      </c>
      <c r="E263" s="324" t="s">
        <v>1310</v>
      </c>
      <c r="F263" s="327">
        <v>1</v>
      </c>
      <c r="G263" s="327">
        <v>490</v>
      </c>
      <c r="H263" s="327">
        <v>1</v>
      </c>
      <c r="I263" s="327">
        <v>490</v>
      </c>
      <c r="J263" s="327">
        <v>2</v>
      </c>
      <c r="K263" s="327">
        <v>980</v>
      </c>
      <c r="L263" s="327">
        <v>2</v>
      </c>
      <c r="M263" s="327">
        <v>490</v>
      </c>
      <c r="N263" s="327">
        <v>2</v>
      </c>
      <c r="O263" s="327">
        <v>980</v>
      </c>
      <c r="P263" s="348">
        <v>2</v>
      </c>
      <c r="Q263" s="328">
        <v>490</v>
      </c>
    </row>
    <row r="264" spans="1:17" ht="14.4" customHeight="1" x14ac:dyDescent="0.3">
      <c r="A264" s="323" t="s">
        <v>1400</v>
      </c>
      <c r="B264" s="324" t="s">
        <v>1237</v>
      </c>
      <c r="C264" s="324" t="s">
        <v>1238</v>
      </c>
      <c r="D264" s="324" t="s">
        <v>1315</v>
      </c>
      <c r="E264" s="324" t="s">
        <v>1316</v>
      </c>
      <c r="F264" s="327">
        <v>26</v>
      </c>
      <c r="G264" s="327">
        <v>806</v>
      </c>
      <c r="H264" s="327">
        <v>1</v>
      </c>
      <c r="I264" s="327">
        <v>31</v>
      </c>
      <c r="J264" s="327">
        <v>11</v>
      </c>
      <c r="K264" s="327">
        <v>341</v>
      </c>
      <c r="L264" s="327">
        <v>0.42307692307692307</v>
      </c>
      <c r="M264" s="327">
        <v>31</v>
      </c>
      <c r="N264" s="327">
        <v>5</v>
      </c>
      <c r="O264" s="327">
        <v>155</v>
      </c>
      <c r="P264" s="348">
        <v>0.19230769230769232</v>
      </c>
      <c r="Q264" s="328">
        <v>31</v>
      </c>
    </row>
    <row r="265" spans="1:17" ht="14.4" customHeight="1" x14ac:dyDescent="0.3">
      <c r="A265" s="323" t="s">
        <v>1400</v>
      </c>
      <c r="B265" s="324" t="s">
        <v>1237</v>
      </c>
      <c r="C265" s="324" t="s">
        <v>1238</v>
      </c>
      <c r="D265" s="324" t="s">
        <v>1325</v>
      </c>
      <c r="E265" s="324" t="s">
        <v>1326</v>
      </c>
      <c r="F265" s="327">
        <v>614</v>
      </c>
      <c r="G265" s="327">
        <v>16578</v>
      </c>
      <c r="H265" s="327">
        <v>1</v>
      </c>
      <c r="I265" s="327">
        <v>27</v>
      </c>
      <c r="J265" s="327">
        <v>375</v>
      </c>
      <c r="K265" s="327">
        <v>10125</v>
      </c>
      <c r="L265" s="327">
        <v>0.61074918566775249</v>
      </c>
      <c r="M265" s="327">
        <v>27</v>
      </c>
      <c r="N265" s="327">
        <v>336</v>
      </c>
      <c r="O265" s="327">
        <v>9072</v>
      </c>
      <c r="P265" s="348">
        <v>0.54723127035830621</v>
      </c>
      <c r="Q265" s="328">
        <v>27</v>
      </c>
    </row>
    <row r="266" spans="1:17" ht="14.4" customHeight="1" x14ac:dyDescent="0.3">
      <c r="A266" s="323" t="s">
        <v>1400</v>
      </c>
      <c r="B266" s="324" t="s">
        <v>1237</v>
      </c>
      <c r="C266" s="324" t="s">
        <v>1238</v>
      </c>
      <c r="D266" s="324" t="s">
        <v>1333</v>
      </c>
      <c r="E266" s="324" t="s">
        <v>1334</v>
      </c>
      <c r="F266" s="327">
        <v>12</v>
      </c>
      <c r="G266" s="327">
        <v>2748</v>
      </c>
      <c r="H266" s="327">
        <v>1</v>
      </c>
      <c r="I266" s="327">
        <v>229</v>
      </c>
      <c r="J266" s="327">
        <v>8</v>
      </c>
      <c r="K266" s="327">
        <v>1840</v>
      </c>
      <c r="L266" s="327">
        <v>0.66957787481804953</v>
      </c>
      <c r="M266" s="327">
        <v>230</v>
      </c>
      <c r="N266" s="327">
        <v>18</v>
      </c>
      <c r="O266" s="327">
        <v>4158</v>
      </c>
      <c r="P266" s="348">
        <v>1.5131004366812226</v>
      </c>
      <c r="Q266" s="328">
        <v>231</v>
      </c>
    </row>
    <row r="267" spans="1:17" ht="14.4" customHeight="1" x14ac:dyDescent="0.3">
      <c r="A267" s="323" t="s">
        <v>1400</v>
      </c>
      <c r="B267" s="324" t="s">
        <v>1237</v>
      </c>
      <c r="C267" s="324" t="s">
        <v>1238</v>
      </c>
      <c r="D267" s="324" t="s">
        <v>1335</v>
      </c>
      <c r="E267" s="324" t="s">
        <v>1336</v>
      </c>
      <c r="F267" s="327">
        <v>12</v>
      </c>
      <c r="G267" s="327">
        <v>2916</v>
      </c>
      <c r="H267" s="327">
        <v>1</v>
      </c>
      <c r="I267" s="327">
        <v>243</v>
      </c>
      <c r="J267" s="327">
        <v>8</v>
      </c>
      <c r="K267" s="327">
        <v>1952</v>
      </c>
      <c r="L267" s="327">
        <v>0.66941015089163236</v>
      </c>
      <c r="M267" s="327">
        <v>244</v>
      </c>
      <c r="N267" s="327">
        <v>18</v>
      </c>
      <c r="O267" s="327">
        <v>4410</v>
      </c>
      <c r="P267" s="348">
        <v>1.5123456790123457</v>
      </c>
      <c r="Q267" s="328">
        <v>245</v>
      </c>
    </row>
    <row r="268" spans="1:17" ht="14.4" customHeight="1" x14ac:dyDescent="0.3">
      <c r="A268" s="323" t="s">
        <v>1400</v>
      </c>
      <c r="B268" s="324" t="s">
        <v>1237</v>
      </c>
      <c r="C268" s="324" t="s">
        <v>1238</v>
      </c>
      <c r="D268" s="324" t="s">
        <v>1349</v>
      </c>
      <c r="E268" s="324" t="s">
        <v>1350</v>
      </c>
      <c r="F268" s="327">
        <v>145</v>
      </c>
      <c r="G268" s="327">
        <v>2320</v>
      </c>
      <c r="H268" s="327">
        <v>1</v>
      </c>
      <c r="I268" s="327">
        <v>16</v>
      </c>
      <c r="J268" s="327">
        <v>80</v>
      </c>
      <c r="K268" s="327">
        <v>1280</v>
      </c>
      <c r="L268" s="327">
        <v>0.55172413793103448</v>
      </c>
      <c r="M268" s="327">
        <v>16</v>
      </c>
      <c r="N268" s="327">
        <v>43</v>
      </c>
      <c r="O268" s="327">
        <v>688</v>
      </c>
      <c r="P268" s="348">
        <v>0.29655172413793102</v>
      </c>
      <c r="Q268" s="328">
        <v>16</v>
      </c>
    </row>
    <row r="269" spans="1:17" ht="14.4" customHeight="1" x14ac:dyDescent="0.3">
      <c r="A269" s="323" t="s">
        <v>1400</v>
      </c>
      <c r="B269" s="324" t="s">
        <v>1237</v>
      </c>
      <c r="C269" s="324" t="s">
        <v>1238</v>
      </c>
      <c r="D269" s="324" t="s">
        <v>1351</v>
      </c>
      <c r="E269" s="324" t="s">
        <v>1352</v>
      </c>
      <c r="F269" s="327"/>
      <c r="G269" s="327"/>
      <c r="H269" s="327"/>
      <c r="I269" s="327"/>
      <c r="J269" s="327">
        <v>3</v>
      </c>
      <c r="K269" s="327">
        <v>393</v>
      </c>
      <c r="L269" s="327"/>
      <c r="M269" s="327">
        <v>131</v>
      </c>
      <c r="N269" s="327"/>
      <c r="O269" s="327"/>
      <c r="P269" s="348"/>
      <c r="Q269" s="328"/>
    </row>
    <row r="270" spans="1:17" ht="14.4" customHeight="1" x14ac:dyDescent="0.3">
      <c r="A270" s="323" t="s">
        <v>1400</v>
      </c>
      <c r="B270" s="324" t="s">
        <v>1237</v>
      </c>
      <c r="C270" s="324" t="s">
        <v>1238</v>
      </c>
      <c r="D270" s="324" t="s">
        <v>1353</v>
      </c>
      <c r="E270" s="324" t="s">
        <v>1354</v>
      </c>
      <c r="F270" s="327"/>
      <c r="G270" s="327"/>
      <c r="H270" s="327"/>
      <c r="I270" s="327"/>
      <c r="J270" s="327">
        <v>2</v>
      </c>
      <c r="K270" s="327">
        <v>1010</v>
      </c>
      <c r="L270" s="327"/>
      <c r="M270" s="327">
        <v>505</v>
      </c>
      <c r="N270" s="327">
        <v>1</v>
      </c>
      <c r="O270" s="327">
        <v>506</v>
      </c>
      <c r="P270" s="348"/>
      <c r="Q270" s="328">
        <v>506</v>
      </c>
    </row>
    <row r="271" spans="1:17" ht="14.4" customHeight="1" x14ac:dyDescent="0.3">
      <c r="A271" s="323" t="s">
        <v>1400</v>
      </c>
      <c r="B271" s="324" t="s">
        <v>1237</v>
      </c>
      <c r="C271" s="324" t="s">
        <v>1238</v>
      </c>
      <c r="D271" s="324" t="s">
        <v>1355</v>
      </c>
      <c r="E271" s="324" t="s">
        <v>1356</v>
      </c>
      <c r="F271" s="327">
        <v>16</v>
      </c>
      <c r="G271" s="327">
        <v>1616</v>
      </c>
      <c r="H271" s="327">
        <v>1</v>
      </c>
      <c r="I271" s="327">
        <v>101</v>
      </c>
      <c r="J271" s="327">
        <v>17</v>
      </c>
      <c r="K271" s="327">
        <v>1717</v>
      </c>
      <c r="L271" s="327">
        <v>1.0625</v>
      </c>
      <c r="M271" s="327">
        <v>101</v>
      </c>
      <c r="N271" s="327">
        <v>15</v>
      </c>
      <c r="O271" s="327">
        <v>1530</v>
      </c>
      <c r="P271" s="348">
        <v>0.94678217821782173</v>
      </c>
      <c r="Q271" s="328">
        <v>102</v>
      </c>
    </row>
    <row r="272" spans="1:17" ht="14.4" customHeight="1" x14ac:dyDescent="0.3">
      <c r="A272" s="323" t="s">
        <v>1401</v>
      </c>
      <c r="B272" s="324" t="s">
        <v>1237</v>
      </c>
      <c r="C272" s="324" t="s">
        <v>1238</v>
      </c>
      <c r="D272" s="324" t="s">
        <v>1239</v>
      </c>
      <c r="E272" s="324" t="s">
        <v>1240</v>
      </c>
      <c r="F272" s="327">
        <v>666</v>
      </c>
      <c r="G272" s="327">
        <v>105228</v>
      </c>
      <c r="H272" s="327">
        <v>1</v>
      </c>
      <c r="I272" s="327">
        <v>158</v>
      </c>
      <c r="J272" s="327">
        <v>736</v>
      </c>
      <c r="K272" s="327">
        <v>116288</v>
      </c>
      <c r="L272" s="327">
        <v>1.1051051051051051</v>
      </c>
      <c r="M272" s="327">
        <v>158</v>
      </c>
      <c r="N272" s="327">
        <v>671</v>
      </c>
      <c r="O272" s="327">
        <v>106689</v>
      </c>
      <c r="P272" s="348">
        <v>1.0138841373018588</v>
      </c>
      <c r="Q272" s="328">
        <v>159</v>
      </c>
    </row>
    <row r="273" spans="1:17" ht="14.4" customHeight="1" x14ac:dyDescent="0.3">
      <c r="A273" s="323" t="s">
        <v>1401</v>
      </c>
      <c r="B273" s="324" t="s">
        <v>1237</v>
      </c>
      <c r="C273" s="324" t="s">
        <v>1238</v>
      </c>
      <c r="D273" s="324" t="s">
        <v>1241</v>
      </c>
      <c r="E273" s="324" t="s">
        <v>1242</v>
      </c>
      <c r="F273" s="327">
        <v>176</v>
      </c>
      <c r="G273" s="327">
        <v>14608</v>
      </c>
      <c r="H273" s="327">
        <v>1</v>
      </c>
      <c r="I273" s="327">
        <v>83</v>
      </c>
      <c r="J273" s="327">
        <v>276</v>
      </c>
      <c r="K273" s="327">
        <v>22908</v>
      </c>
      <c r="L273" s="327">
        <v>1.5681818181818181</v>
      </c>
      <c r="M273" s="327">
        <v>83</v>
      </c>
      <c r="N273" s="327">
        <v>241</v>
      </c>
      <c r="O273" s="327">
        <v>20244</v>
      </c>
      <c r="P273" s="348">
        <v>1.385815991237678</v>
      </c>
      <c r="Q273" s="328">
        <v>84</v>
      </c>
    </row>
    <row r="274" spans="1:17" ht="14.4" customHeight="1" x14ac:dyDescent="0.3">
      <c r="A274" s="323" t="s">
        <v>1401</v>
      </c>
      <c r="B274" s="324" t="s">
        <v>1237</v>
      </c>
      <c r="C274" s="324" t="s">
        <v>1238</v>
      </c>
      <c r="D274" s="324" t="s">
        <v>1255</v>
      </c>
      <c r="E274" s="324" t="s">
        <v>1256</v>
      </c>
      <c r="F274" s="327">
        <v>23</v>
      </c>
      <c r="G274" s="327">
        <v>2162</v>
      </c>
      <c r="H274" s="327">
        <v>1</v>
      </c>
      <c r="I274" s="327">
        <v>94</v>
      </c>
      <c r="J274" s="327">
        <v>28</v>
      </c>
      <c r="K274" s="327">
        <v>2660</v>
      </c>
      <c r="L274" s="327">
        <v>1.2303422756706752</v>
      </c>
      <c r="M274" s="327">
        <v>95</v>
      </c>
      <c r="N274" s="327">
        <v>41</v>
      </c>
      <c r="O274" s="327">
        <v>3936</v>
      </c>
      <c r="P274" s="348">
        <v>1.820536540240518</v>
      </c>
      <c r="Q274" s="328">
        <v>96</v>
      </c>
    </row>
    <row r="275" spans="1:17" ht="14.4" customHeight="1" x14ac:dyDescent="0.3">
      <c r="A275" s="323" t="s">
        <v>1401</v>
      </c>
      <c r="B275" s="324" t="s">
        <v>1237</v>
      </c>
      <c r="C275" s="324" t="s">
        <v>1238</v>
      </c>
      <c r="D275" s="324" t="s">
        <v>1265</v>
      </c>
      <c r="E275" s="324" t="s">
        <v>1266</v>
      </c>
      <c r="F275" s="327">
        <v>3</v>
      </c>
      <c r="G275" s="327">
        <v>1455</v>
      </c>
      <c r="H275" s="327">
        <v>1</v>
      </c>
      <c r="I275" s="327">
        <v>485</v>
      </c>
      <c r="J275" s="327"/>
      <c r="K275" s="327"/>
      <c r="L275" s="327"/>
      <c r="M275" s="327"/>
      <c r="N275" s="327"/>
      <c r="O275" s="327"/>
      <c r="P275" s="348"/>
      <c r="Q275" s="328"/>
    </row>
    <row r="276" spans="1:17" ht="14.4" customHeight="1" x14ac:dyDescent="0.3">
      <c r="A276" s="323" t="s">
        <v>1401</v>
      </c>
      <c r="B276" s="324" t="s">
        <v>1237</v>
      </c>
      <c r="C276" s="324" t="s">
        <v>1238</v>
      </c>
      <c r="D276" s="324" t="s">
        <v>1267</v>
      </c>
      <c r="E276" s="324" t="s">
        <v>1268</v>
      </c>
      <c r="F276" s="327">
        <v>66</v>
      </c>
      <c r="G276" s="327">
        <v>76692</v>
      </c>
      <c r="H276" s="327">
        <v>1</v>
      </c>
      <c r="I276" s="327">
        <v>1162</v>
      </c>
      <c r="J276" s="327">
        <v>43</v>
      </c>
      <c r="K276" s="327">
        <v>50052</v>
      </c>
      <c r="L276" s="327">
        <v>0.65263652010639961</v>
      </c>
      <c r="M276" s="327">
        <v>1164</v>
      </c>
      <c r="N276" s="327">
        <v>50</v>
      </c>
      <c r="O276" s="327">
        <v>58250</v>
      </c>
      <c r="P276" s="348">
        <v>0.75953163302560889</v>
      </c>
      <c r="Q276" s="328">
        <v>1165</v>
      </c>
    </row>
    <row r="277" spans="1:17" ht="14.4" customHeight="1" x14ac:dyDescent="0.3">
      <c r="A277" s="323" t="s">
        <v>1401</v>
      </c>
      <c r="B277" s="324" t="s">
        <v>1237</v>
      </c>
      <c r="C277" s="324" t="s">
        <v>1238</v>
      </c>
      <c r="D277" s="324" t="s">
        <v>1271</v>
      </c>
      <c r="E277" s="324" t="s">
        <v>1272</v>
      </c>
      <c r="F277" s="327">
        <v>1</v>
      </c>
      <c r="G277" s="327">
        <v>28</v>
      </c>
      <c r="H277" s="327">
        <v>1</v>
      </c>
      <c r="I277" s="327">
        <v>28</v>
      </c>
      <c r="J277" s="327"/>
      <c r="K277" s="327"/>
      <c r="L277" s="327"/>
      <c r="M277" s="327"/>
      <c r="N277" s="327">
        <v>3</v>
      </c>
      <c r="O277" s="327">
        <v>84</v>
      </c>
      <c r="P277" s="348">
        <v>3</v>
      </c>
      <c r="Q277" s="328">
        <v>28</v>
      </c>
    </row>
    <row r="278" spans="1:17" ht="14.4" customHeight="1" x14ac:dyDescent="0.3">
      <c r="A278" s="323" t="s">
        <v>1401</v>
      </c>
      <c r="B278" s="324" t="s">
        <v>1237</v>
      </c>
      <c r="C278" s="324" t="s">
        <v>1238</v>
      </c>
      <c r="D278" s="324" t="s">
        <v>1275</v>
      </c>
      <c r="E278" s="324" t="s">
        <v>1276</v>
      </c>
      <c r="F278" s="327">
        <v>2875</v>
      </c>
      <c r="G278" s="327">
        <v>109250</v>
      </c>
      <c r="H278" s="327">
        <v>1</v>
      </c>
      <c r="I278" s="327">
        <v>38</v>
      </c>
      <c r="J278" s="327">
        <v>2434</v>
      </c>
      <c r="K278" s="327">
        <v>94926</v>
      </c>
      <c r="L278" s="327">
        <v>0.86888787185354688</v>
      </c>
      <c r="M278" s="327">
        <v>39</v>
      </c>
      <c r="N278" s="327">
        <v>3043</v>
      </c>
      <c r="O278" s="327">
        <v>118677</v>
      </c>
      <c r="P278" s="348">
        <v>1.0862883295194508</v>
      </c>
      <c r="Q278" s="328">
        <v>39</v>
      </c>
    </row>
    <row r="279" spans="1:17" ht="14.4" customHeight="1" x14ac:dyDescent="0.3">
      <c r="A279" s="323" t="s">
        <v>1401</v>
      </c>
      <c r="B279" s="324" t="s">
        <v>1237</v>
      </c>
      <c r="C279" s="324" t="s">
        <v>1238</v>
      </c>
      <c r="D279" s="324" t="s">
        <v>1279</v>
      </c>
      <c r="E279" s="324" t="s">
        <v>1280</v>
      </c>
      <c r="F279" s="327">
        <v>2</v>
      </c>
      <c r="G279" s="327">
        <v>806</v>
      </c>
      <c r="H279" s="327">
        <v>1</v>
      </c>
      <c r="I279" s="327">
        <v>403</v>
      </c>
      <c r="J279" s="327">
        <v>2</v>
      </c>
      <c r="K279" s="327">
        <v>808</v>
      </c>
      <c r="L279" s="327">
        <v>1.0024813895781637</v>
      </c>
      <c r="M279" s="327">
        <v>404</v>
      </c>
      <c r="N279" s="327"/>
      <c r="O279" s="327"/>
      <c r="P279" s="348"/>
      <c r="Q279" s="328"/>
    </row>
    <row r="280" spans="1:17" ht="14.4" customHeight="1" x14ac:dyDescent="0.3">
      <c r="A280" s="323" t="s">
        <v>1401</v>
      </c>
      <c r="B280" s="324" t="s">
        <v>1237</v>
      </c>
      <c r="C280" s="324" t="s">
        <v>1238</v>
      </c>
      <c r="D280" s="324" t="s">
        <v>1281</v>
      </c>
      <c r="E280" s="324" t="s">
        <v>1282</v>
      </c>
      <c r="F280" s="327">
        <v>374</v>
      </c>
      <c r="G280" s="327">
        <v>14586</v>
      </c>
      <c r="H280" s="327">
        <v>1</v>
      </c>
      <c r="I280" s="327">
        <v>39</v>
      </c>
      <c r="J280" s="327">
        <v>278</v>
      </c>
      <c r="K280" s="327">
        <v>11120</v>
      </c>
      <c r="L280" s="327">
        <v>0.76237488002193887</v>
      </c>
      <c r="M280" s="327">
        <v>40</v>
      </c>
      <c r="N280" s="327">
        <v>401</v>
      </c>
      <c r="O280" s="327">
        <v>16040</v>
      </c>
      <c r="P280" s="348">
        <v>1.0996846290963938</v>
      </c>
      <c r="Q280" s="328">
        <v>40</v>
      </c>
    </row>
    <row r="281" spans="1:17" ht="14.4" customHeight="1" x14ac:dyDescent="0.3">
      <c r="A281" s="323" t="s">
        <v>1401</v>
      </c>
      <c r="B281" s="324" t="s">
        <v>1237</v>
      </c>
      <c r="C281" s="324" t="s">
        <v>1238</v>
      </c>
      <c r="D281" s="324" t="s">
        <v>1283</v>
      </c>
      <c r="E281" s="324" t="s">
        <v>1284</v>
      </c>
      <c r="F281" s="327">
        <v>1334</v>
      </c>
      <c r="G281" s="327">
        <v>148074</v>
      </c>
      <c r="H281" s="327">
        <v>1</v>
      </c>
      <c r="I281" s="327">
        <v>111</v>
      </c>
      <c r="J281" s="327">
        <v>1356</v>
      </c>
      <c r="K281" s="327">
        <v>151872</v>
      </c>
      <c r="L281" s="327">
        <v>1.0256493374934155</v>
      </c>
      <c r="M281" s="327">
        <v>112</v>
      </c>
      <c r="N281" s="327">
        <v>1499</v>
      </c>
      <c r="O281" s="327">
        <v>169387</v>
      </c>
      <c r="P281" s="348">
        <v>1.1439347893620757</v>
      </c>
      <c r="Q281" s="328">
        <v>113</v>
      </c>
    </row>
    <row r="282" spans="1:17" ht="14.4" customHeight="1" x14ac:dyDescent="0.3">
      <c r="A282" s="323" t="s">
        <v>1401</v>
      </c>
      <c r="B282" s="324" t="s">
        <v>1237</v>
      </c>
      <c r="C282" s="324" t="s">
        <v>1238</v>
      </c>
      <c r="D282" s="324" t="s">
        <v>1285</v>
      </c>
      <c r="E282" s="324" t="s">
        <v>1286</v>
      </c>
      <c r="F282" s="327">
        <v>186</v>
      </c>
      <c r="G282" s="327">
        <v>3906</v>
      </c>
      <c r="H282" s="327">
        <v>1</v>
      </c>
      <c r="I282" s="327">
        <v>21</v>
      </c>
      <c r="J282" s="327">
        <v>146</v>
      </c>
      <c r="K282" s="327">
        <v>3066</v>
      </c>
      <c r="L282" s="327">
        <v>0.78494623655913975</v>
      </c>
      <c r="M282" s="327">
        <v>21</v>
      </c>
      <c r="N282" s="327">
        <v>206</v>
      </c>
      <c r="O282" s="327">
        <v>4326</v>
      </c>
      <c r="P282" s="348">
        <v>1.10752688172043</v>
      </c>
      <c r="Q282" s="328">
        <v>21</v>
      </c>
    </row>
    <row r="283" spans="1:17" ht="14.4" customHeight="1" x14ac:dyDescent="0.3">
      <c r="A283" s="323" t="s">
        <v>1401</v>
      </c>
      <c r="B283" s="324" t="s">
        <v>1237</v>
      </c>
      <c r="C283" s="324" t="s">
        <v>1238</v>
      </c>
      <c r="D283" s="324" t="s">
        <v>1289</v>
      </c>
      <c r="E283" s="324" t="s">
        <v>1290</v>
      </c>
      <c r="F283" s="327">
        <v>53</v>
      </c>
      <c r="G283" s="327">
        <v>20246</v>
      </c>
      <c r="H283" s="327">
        <v>1</v>
      </c>
      <c r="I283" s="327">
        <v>382</v>
      </c>
      <c r="J283" s="327">
        <v>53</v>
      </c>
      <c r="K283" s="327">
        <v>20246</v>
      </c>
      <c r="L283" s="327">
        <v>1</v>
      </c>
      <c r="M283" s="327">
        <v>382</v>
      </c>
      <c r="N283" s="327">
        <v>60</v>
      </c>
      <c r="O283" s="327">
        <v>22920</v>
      </c>
      <c r="P283" s="348">
        <v>1.1320754716981132</v>
      </c>
      <c r="Q283" s="328">
        <v>382</v>
      </c>
    </row>
    <row r="284" spans="1:17" ht="14.4" customHeight="1" x14ac:dyDescent="0.3">
      <c r="A284" s="323" t="s">
        <v>1401</v>
      </c>
      <c r="B284" s="324" t="s">
        <v>1237</v>
      </c>
      <c r="C284" s="324" t="s">
        <v>1238</v>
      </c>
      <c r="D284" s="324" t="s">
        <v>1291</v>
      </c>
      <c r="E284" s="324" t="s">
        <v>1292</v>
      </c>
      <c r="F284" s="327">
        <v>1783</v>
      </c>
      <c r="G284" s="327">
        <v>866538</v>
      </c>
      <c r="H284" s="327">
        <v>1</v>
      </c>
      <c r="I284" s="327">
        <v>486</v>
      </c>
      <c r="J284" s="327">
        <v>1887</v>
      </c>
      <c r="K284" s="327">
        <v>917082</v>
      </c>
      <c r="L284" s="327">
        <v>1.058328659562535</v>
      </c>
      <c r="M284" s="327">
        <v>486</v>
      </c>
      <c r="N284" s="327">
        <v>2195</v>
      </c>
      <c r="O284" s="327">
        <v>1066770</v>
      </c>
      <c r="P284" s="348">
        <v>1.2310712282669658</v>
      </c>
      <c r="Q284" s="328">
        <v>486</v>
      </c>
    </row>
    <row r="285" spans="1:17" ht="14.4" customHeight="1" x14ac:dyDescent="0.3">
      <c r="A285" s="323" t="s">
        <v>1401</v>
      </c>
      <c r="B285" s="324" t="s">
        <v>1237</v>
      </c>
      <c r="C285" s="324" t="s">
        <v>1238</v>
      </c>
      <c r="D285" s="324" t="s">
        <v>1293</v>
      </c>
      <c r="E285" s="324" t="s">
        <v>1294</v>
      </c>
      <c r="F285" s="327">
        <v>45</v>
      </c>
      <c r="G285" s="327">
        <v>27045</v>
      </c>
      <c r="H285" s="327">
        <v>1</v>
      </c>
      <c r="I285" s="327">
        <v>601</v>
      </c>
      <c r="J285" s="327">
        <v>86</v>
      </c>
      <c r="K285" s="327">
        <v>51858</v>
      </c>
      <c r="L285" s="327">
        <v>1.9174708818635606</v>
      </c>
      <c r="M285" s="327">
        <v>603</v>
      </c>
      <c r="N285" s="327">
        <v>76</v>
      </c>
      <c r="O285" s="327">
        <v>45904</v>
      </c>
      <c r="P285" s="348">
        <v>1.6973192826770198</v>
      </c>
      <c r="Q285" s="328">
        <v>604</v>
      </c>
    </row>
    <row r="286" spans="1:17" ht="14.4" customHeight="1" x14ac:dyDescent="0.3">
      <c r="A286" s="323" t="s">
        <v>1401</v>
      </c>
      <c r="B286" s="324" t="s">
        <v>1237</v>
      </c>
      <c r="C286" s="324" t="s">
        <v>1238</v>
      </c>
      <c r="D286" s="324" t="s">
        <v>1295</v>
      </c>
      <c r="E286" s="324" t="s">
        <v>1296</v>
      </c>
      <c r="F286" s="327">
        <v>536</v>
      </c>
      <c r="G286" s="327">
        <v>19296</v>
      </c>
      <c r="H286" s="327">
        <v>1</v>
      </c>
      <c r="I286" s="327">
        <v>36</v>
      </c>
      <c r="J286" s="327">
        <v>1012</v>
      </c>
      <c r="K286" s="327">
        <v>36432</v>
      </c>
      <c r="L286" s="327">
        <v>1.8880597014925373</v>
      </c>
      <c r="M286" s="327">
        <v>36</v>
      </c>
      <c r="N286" s="327">
        <v>584</v>
      </c>
      <c r="O286" s="327">
        <v>21608</v>
      </c>
      <c r="P286" s="348">
        <v>1.1198175787728026</v>
      </c>
      <c r="Q286" s="328">
        <v>37</v>
      </c>
    </row>
    <row r="287" spans="1:17" ht="14.4" customHeight="1" x14ac:dyDescent="0.3">
      <c r="A287" s="323" t="s">
        <v>1401</v>
      </c>
      <c r="B287" s="324" t="s">
        <v>1237</v>
      </c>
      <c r="C287" s="324" t="s">
        <v>1238</v>
      </c>
      <c r="D287" s="324" t="s">
        <v>1299</v>
      </c>
      <c r="E287" s="324" t="s">
        <v>1300</v>
      </c>
      <c r="F287" s="327">
        <v>14</v>
      </c>
      <c r="G287" s="327">
        <v>2758</v>
      </c>
      <c r="H287" s="327">
        <v>1</v>
      </c>
      <c r="I287" s="327">
        <v>197</v>
      </c>
      <c r="J287" s="327"/>
      <c r="K287" s="327"/>
      <c r="L287" s="327"/>
      <c r="M287" s="327"/>
      <c r="N287" s="327"/>
      <c r="O287" s="327"/>
      <c r="P287" s="348"/>
      <c r="Q287" s="328"/>
    </row>
    <row r="288" spans="1:17" ht="14.4" customHeight="1" x14ac:dyDescent="0.3">
      <c r="A288" s="323" t="s">
        <v>1401</v>
      </c>
      <c r="B288" s="324" t="s">
        <v>1237</v>
      </c>
      <c r="C288" s="324" t="s">
        <v>1238</v>
      </c>
      <c r="D288" s="324" t="s">
        <v>1301</v>
      </c>
      <c r="E288" s="324" t="s">
        <v>1302</v>
      </c>
      <c r="F288" s="327">
        <v>341</v>
      </c>
      <c r="G288" s="327">
        <v>151404</v>
      </c>
      <c r="H288" s="327">
        <v>1</v>
      </c>
      <c r="I288" s="327">
        <v>444</v>
      </c>
      <c r="J288" s="327">
        <v>450</v>
      </c>
      <c r="K288" s="327">
        <v>199800</v>
      </c>
      <c r="L288" s="327">
        <v>1.3196480938416422</v>
      </c>
      <c r="M288" s="327">
        <v>444</v>
      </c>
      <c r="N288" s="327">
        <v>502</v>
      </c>
      <c r="O288" s="327">
        <v>222888</v>
      </c>
      <c r="P288" s="348">
        <v>1.4721407624633431</v>
      </c>
      <c r="Q288" s="328">
        <v>444</v>
      </c>
    </row>
    <row r="289" spans="1:17" ht="14.4" customHeight="1" x14ac:dyDescent="0.3">
      <c r="A289" s="323" t="s">
        <v>1401</v>
      </c>
      <c r="B289" s="324" t="s">
        <v>1237</v>
      </c>
      <c r="C289" s="324" t="s">
        <v>1238</v>
      </c>
      <c r="D289" s="324" t="s">
        <v>1305</v>
      </c>
      <c r="E289" s="324" t="s">
        <v>1306</v>
      </c>
      <c r="F289" s="327">
        <v>3</v>
      </c>
      <c r="G289" s="327">
        <v>120</v>
      </c>
      <c r="H289" s="327">
        <v>1</v>
      </c>
      <c r="I289" s="327">
        <v>40</v>
      </c>
      <c r="J289" s="327">
        <v>2</v>
      </c>
      <c r="K289" s="327">
        <v>80</v>
      </c>
      <c r="L289" s="327">
        <v>0.66666666666666663</v>
      </c>
      <c r="M289" s="327">
        <v>40</v>
      </c>
      <c r="N289" s="327">
        <v>1</v>
      </c>
      <c r="O289" s="327">
        <v>41</v>
      </c>
      <c r="P289" s="348">
        <v>0.34166666666666667</v>
      </c>
      <c r="Q289" s="328">
        <v>41</v>
      </c>
    </row>
    <row r="290" spans="1:17" ht="14.4" customHeight="1" x14ac:dyDescent="0.3">
      <c r="A290" s="323" t="s">
        <v>1401</v>
      </c>
      <c r="B290" s="324" t="s">
        <v>1237</v>
      </c>
      <c r="C290" s="324" t="s">
        <v>1238</v>
      </c>
      <c r="D290" s="324" t="s">
        <v>1307</v>
      </c>
      <c r="E290" s="324" t="s">
        <v>1308</v>
      </c>
      <c r="F290" s="327">
        <v>580</v>
      </c>
      <c r="G290" s="327">
        <v>87580</v>
      </c>
      <c r="H290" s="327">
        <v>1</v>
      </c>
      <c r="I290" s="327">
        <v>151</v>
      </c>
      <c r="J290" s="327">
        <v>634</v>
      </c>
      <c r="K290" s="327">
        <v>95734</v>
      </c>
      <c r="L290" s="327">
        <v>1.0931034482758621</v>
      </c>
      <c r="M290" s="327">
        <v>151</v>
      </c>
      <c r="N290" s="327">
        <v>426</v>
      </c>
      <c r="O290" s="327">
        <v>64752</v>
      </c>
      <c r="P290" s="348">
        <v>0.73934688284996575</v>
      </c>
      <c r="Q290" s="328">
        <v>152</v>
      </c>
    </row>
    <row r="291" spans="1:17" ht="14.4" customHeight="1" x14ac:dyDescent="0.3">
      <c r="A291" s="323" t="s">
        <v>1401</v>
      </c>
      <c r="B291" s="324" t="s">
        <v>1237</v>
      </c>
      <c r="C291" s="324" t="s">
        <v>1238</v>
      </c>
      <c r="D291" s="324" t="s">
        <v>1309</v>
      </c>
      <c r="E291" s="324" t="s">
        <v>1310</v>
      </c>
      <c r="F291" s="327">
        <v>35</v>
      </c>
      <c r="G291" s="327">
        <v>17150</v>
      </c>
      <c r="H291" s="327">
        <v>1</v>
      </c>
      <c r="I291" s="327">
        <v>490</v>
      </c>
      <c r="J291" s="327">
        <v>47</v>
      </c>
      <c r="K291" s="327">
        <v>23030</v>
      </c>
      <c r="L291" s="327">
        <v>1.3428571428571427</v>
      </c>
      <c r="M291" s="327">
        <v>490</v>
      </c>
      <c r="N291" s="327">
        <v>46</v>
      </c>
      <c r="O291" s="327">
        <v>22540</v>
      </c>
      <c r="P291" s="348">
        <v>1.3142857142857143</v>
      </c>
      <c r="Q291" s="328">
        <v>490</v>
      </c>
    </row>
    <row r="292" spans="1:17" ht="14.4" customHeight="1" x14ac:dyDescent="0.3">
      <c r="A292" s="323" t="s">
        <v>1401</v>
      </c>
      <c r="B292" s="324" t="s">
        <v>1237</v>
      </c>
      <c r="C292" s="324" t="s">
        <v>1238</v>
      </c>
      <c r="D292" s="324" t="s">
        <v>1313</v>
      </c>
      <c r="E292" s="324" t="s">
        <v>1314</v>
      </c>
      <c r="F292" s="327">
        <v>5</v>
      </c>
      <c r="G292" s="327">
        <v>1635</v>
      </c>
      <c r="H292" s="327">
        <v>1</v>
      </c>
      <c r="I292" s="327">
        <v>327</v>
      </c>
      <c r="J292" s="327">
        <v>4</v>
      </c>
      <c r="K292" s="327">
        <v>1308</v>
      </c>
      <c r="L292" s="327">
        <v>0.8</v>
      </c>
      <c r="M292" s="327">
        <v>327</v>
      </c>
      <c r="N292" s="327">
        <v>3</v>
      </c>
      <c r="O292" s="327">
        <v>981</v>
      </c>
      <c r="P292" s="348">
        <v>0.6</v>
      </c>
      <c r="Q292" s="328">
        <v>327</v>
      </c>
    </row>
    <row r="293" spans="1:17" ht="14.4" customHeight="1" x14ac:dyDescent="0.3">
      <c r="A293" s="323" t="s">
        <v>1401</v>
      </c>
      <c r="B293" s="324" t="s">
        <v>1237</v>
      </c>
      <c r="C293" s="324" t="s">
        <v>1238</v>
      </c>
      <c r="D293" s="324" t="s">
        <v>1315</v>
      </c>
      <c r="E293" s="324" t="s">
        <v>1316</v>
      </c>
      <c r="F293" s="327">
        <v>102</v>
      </c>
      <c r="G293" s="327">
        <v>3162</v>
      </c>
      <c r="H293" s="327">
        <v>1</v>
      </c>
      <c r="I293" s="327">
        <v>31</v>
      </c>
      <c r="J293" s="327">
        <v>110</v>
      </c>
      <c r="K293" s="327">
        <v>3410</v>
      </c>
      <c r="L293" s="327">
        <v>1.0784313725490196</v>
      </c>
      <c r="M293" s="327">
        <v>31</v>
      </c>
      <c r="N293" s="327">
        <v>141</v>
      </c>
      <c r="O293" s="327">
        <v>4371</v>
      </c>
      <c r="P293" s="348">
        <v>1.3823529411764706</v>
      </c>
      <c r="Q293" s="328">
        <v>31</v>
      </c>
    </row>
    <row r="294" spans="1:17" ht="14.4" customHeight="1" x14ac:dyDescent="0.3">
      <c r="A294" s="323" t="s">
        <v>1401</v>
      </c>
      <c r="B294" s="324" t="s">
        <v>1237</v>
      </c>
      <c r="C294" s="324" t="s">
        <v>1238</v>
      </c>
      <c r="D294" s="324" t="s">
        <v>1317</v>
      </c>
      <c r="E294" s="324" t="s">
        <v>1318</v>
      </c>
      <c r="F294" s="327">
        <v>2</v>
      </c>
      <c r="G294" s="327">
        <v>1922</v>
      </c>
      <c r="H294" s="327">
        <v>1</v>
      </c>
      <c r="I294" s="327">
        <v>961</v>
      </c>
      <c r="J294" s="327">
        <v>3</v>
      </c>
      <c r="K294" s="327">
        <v>2883</v>
      </c>
      <c r="L294" s="327">
        <v>1.5</v>
      </c>
      <c r="M294" s="327">
        <v>961</v>
      </c>
      <c r="N294" s="327">
        <v>1</v>
      </c>
      <c r="O294" s="327">
        <v>961</v>
      </c>
      <c r="P294" s="348">
        <v>0.5</v>
      </c>
      <c r="Q294" s="328">
        <v>961</v>
      </c>
    </row>
    <row r="295" spans="1:17" ht="14.4" customHeight="1" x14ac:dyDescent="0.3">
      <c r="A295" s="323" t="s">
        <v>1401</v>
      </c>
      <c r="B295" s="324" t="s">
        <v>1237</v>
      </c>
      <c r="C295" s="324" t="s">
        <v>1238</v>
      </c>
      <c r="D295" s="324" t="s">
        <v>1319</v>
      </c>
      <c r="E295" s="324" t="s">
        <v>1320</v>
      </c>
      <c r="F295" s="327">
        <v>7</v>
      </c>
      <c r="G295" s="327">
        <v>385</v>
      </c>
      <c r="H295" s="327">
        <v>1</v>
      </c>
      <c r="I295" s="327">
        <v>55</v>
      </c>
      <c r="J295" s="327">
        <v>2</v>
      </c>
      <c r="K295" s="327">
        <v>112</v>
      </c>
      <c r="L295" s="327">
        <v>0.29090909090909089</v>
      </c>
      <c r="M295" s="327">
        <v>56</v>
      </c>
      <c r="N295" s="327"/>
      <c r="O295" s="327"/>
      <c r="P295" s="348"/>
      <c r="Q295" s="328"/>
    </row>
    <row r="296" spans="1:17" ht="14.4" customHeight="1" x14ac:dyDescent="0.3">
      <c r="A296" s="323" t="s">
        <v>1401</v>
      </c>
      <c r="B296" s="324" t="s">
        <v>1237</v>
      </c>
      <c r="C296" s="324" t="s">
        <v>1238</v>
      </c>
      <c r="D296" s="324" t="s">
        <v>1325</v>
      </c>
      <c r="E296" s="324" t="s">
        <v>1326</v>
      </c>
      <c r="F296" s="327">
        <v>71</v>
      </c>
      <c r="G296" s="327">
        <v>1917</v>
      </c>
      <c r="H296" s="327">
        <v>1</v>
      </c>
      <c r="I296" s="327">
        <v>27</v>
      </c>
      <c r="J296" s="327">
        <v>92</v>
      </c>
      <c r="K296" s="327">
        <v>2484</v>
      </c>
      <c r="L296" s="327">
        <v>1.295774647887324</v>
      </c>
      <c r="M296" s="327">
        <v>27</v>
      </c>
      <c r="N296" s="327">
        <v>81</v>
      </c>
      <c r="O296" s="327">
        <v>2187</v>
      </c>
      <c r="P296" s="348">
        <v>1.1408450704225352</v>
      </c>
      <c r="Q296" s="328">
        <v>27</v>
      </c>
    </row>
    <row r="297" spans="1:17" ht="14.4" customHeight="1" x14ac:dyDescent="0.3">
      <c r="A297" s="323" t="s">
        <v>1401</v>
      </c>
      <c r="B297" s="324" t="s">
        <v>1237</v>
      </c>
      <c r="C297" s="324" t="s">
        <v>1238</v>
      </c>
      <c r="D297" s="324" t="s">
        <v>1327</v>
      </c>
      <c r="E297" s="324" t="s">
        <v>1328</v>
      </c>
      <c r="F297" s="327">
        <v>14</v>
      </c>
      <c r="G297" s="327">
        <v>2842</v>
      </c>
      <c r="H297" s="327">
        <v>1</v>
      </c>
      <c r="I297" s="327">
        <v>203</v>
      </c>
      <c r="J297" s="327">
        <v>3</v>
      </c>
      <c r="K297" s="327">
        <v>612</v>
      </c>
      <c r="L297" s="327">
        <v>0.21534130893736805</v>
      </c>
      <c r="M297" s="327">
        <v>204</v>
      </c>
      <c r="N297" s="327">
        <v>16</v>
      </c>
      <c r="O297" s="327">
        <v>3280</v>
      </c>
      <c r="P297" s="348">
        <v>1.1541168191414497</v>
      </c>
      <c r="Q297" s="328">
        <v>205</v>
      </c>
    </row>
    <row r="298" spans="1:17" ht="14.4" customHeight="1" x14ac:dyDescent="0.3">
      <c r="A298" s="323" t="s">
        <v>1401</v>
      </c>
      <c r="B298" s="324" t="s">
        <v>1237</v>
      </c>
      <c r="C298" s="324" t="s">
        <v>1238</v>
      </c>
      <c r="D298" s="324" t="s">
        <v>1329</v>
      </c>
      <c r="E298" s="324" t="s">
        <v>1330</v>
      </c>
      <c r="F298" s="327">
        <v>13</v>
      </c>
      <c r="G298" s="327">
        <v>4888</v>
      </c>
      <c r="H298" s="327">
        <v>1</v>
      </c>
      <c r="I298" s="327">
        <v>376</v>
      </c>
      <c r="J298" s="327">
        <v>3</v>
      </c>
      <c r="K298" s="327">
        <v>1128</v>
      </c>
      <c r="L298" s="327">
        <v>0.23076923076923078</v>
      </c>
      <c r="M298" s="327">
        <v>376</v>
      </c>
      <c r="N298" s="327">
        <v>16</v>
      </c>
      <c r="O298" s="327">
        <v>6032</v>
      </c>
      <c r="P298" s="348">
        <v>1.2340425531914894</v>
      </c>
      <c r="Q298" s="328">
        <v>377</v>
      </c>
    </row>
    <row r="299" spans="1:17" ht="14.4" customHeight="1" x14ac:dyDescent="0.3">
      <c r="A299" s="323" t="s">
        <v>1401</v>
      </c>
      <c r="B299" s="324" t="s">
        <v>1237</v>
      </c>
      <c r="C299" s="324" t="s">
        <v>1238</v>
      </c>
      <c r="D299" s="324" t="s">
        <v>1333</v>
      </c>
      <c r="E299" s="324" t="s">
        <v>1334</v>
      </c>
      <c r="F299" s="327">
        <v>2</v>
      </c>
      <c r="G299" s="327">
        <v>458</v>
      </c>
      <c r="H299" s="327">
        <v>1</v>
      </c>
      <c r="I299" s="327">
        <v>229</v>
      </c>
      <c r="J299" s="327">
        <v>3</v>
      </c>
      <c r="K299" s="327">
        <v>690</v>
      </c>
      <c r="L299" s="327">
        <v>1.5065502183406114</v>
      </c>
      <c r="M299" s="327">
        <v>230</v>
      </c>
      <c r="N299" s="327">
        <v>1</v>
      </c>
      <c r="O299" s="327">
        <v>231</v>
      </c>
      <c r="P299" s="348">
        <v>0.50436681222707425</v>
      </c>
      <c r="Q299" s="328">
        <v>231</v>
      </c>
    </row>
    <row r="300" spans="1:17" ht="14.4" customHeight="1" x14ac:dyDescent="0.3">
      <c r="A300" s="323" t="s">
        <v>1401</v>
      </c>
      <c r="B300" s="324" t="s">
        <v>1237</v>
      </c>
      <c r="C300" s="324" t="s">
        <v>1238</v>
      </c>
      <c r="D300" s="324" t="s">
        <v>1335</v>
      </c>
      <c r="E300" s="324" t="s">
        <v>1336</v>
      </c>
      <c r="F300" s="327">
        <v>2</v>
      </c>
      <c r="G300" s="327">
        <v>486</v>
      </c>
      <c r="H300" s="327">
        <v>1</v>
      </c>
      <c r="I300" s="327">
        <v>243</v>
      </c>
      <c r="J300" s="327">
        <v>3</v>
      </c>
      <c r="K300" s="327">
        <v>732</v>
      </c>
      <c r="L300" s="327">
        <v>1.5061728395061729</v>
      </c>
      <c r="M300" s="327">
        <v>244</v>
      </c>
      <c r="N300" s="327">
        <v>1</v>
      </c>
      <c r="O300" s="327">
        <v>245</v>
      </c>
      <c r="P300" s="348">
        <v>0.50411522633744854</v>
      </c>
      <c r="Q300" s="328">
        <v>245</v>
      </c>
    </row>
    <row r="301" spans="1:17" ht="14.4" customHeight="1" x14ac:dyDescent="0.3">
      <c r="A301" s="323" t="s">
        <v>1401</v>
      </c>
      <c r="B301" s="324" t="s">
        <v>1237</v>
      </c>
      <c r="C301" s="324" t="s">
        <v>1238</v>
      </c>
      <c r="D301" s="324" t="s">
        <v>1337</v>
      </c>
      <c r="E301" s="324" t="s">
        <v>1338</v>
      </c>
      <c r="F301" s="327">
        <v>79</v>
      </c>
      <c r="G301" s="327">
        <v>10112</v>
      </c>
      <c r="H301" s="327">
        <v>1</v>
      </c>
      <c r="I301" s="327">
        <v>128</v>
      </c>
      <c r="J301" s="327">
        <v>103</v>
      </c>
      <c r="K301" s="327">
        <v>13184</v>
      </c>
      <c r="L301" s="327">
        <v>1.3037974683544304</v>
      </c>
      <c r="M301" s="327">
        <v>128</v>
      </c>
      <c r="N301" s="327">
        <v>58</v>
      </c>
      <c r="O301" s="327">
        <v>7482</v>
      </c>
      <c r="P301" s="348">
        <v>0.73991297468354433</v>
      </c>
      <c r="Q301" s="328">
        <v>129</v>
      </c>
    </row>
    <row r="302" spans="1:17" ht="14.4" customHeight="1" x14ac:dyDescent="0.3">
      <c r="A302" s="323" t="s">
        <v>1401</v>
      </c>
      <c r="B302" s="324" t="s">
        <v>1237</v>
      </c>
      <c r="C302" s="324" t="s">
        <v>1238</v>
      </c>
      <c r="D302" s="324" t="s">
        <v>1339</v>
      </c>
      <c r="E302" s="324" t="s">
        <v>1340</v>
      </c>
      <c r="F302" s="327"/>
      <c r="G302" s="327"/>
      <c r="H302" s="327"/>
      <c r="I302" s="327"/>
      <c r="J302" s="327">
        <v>4</v>
      </c>
      <c r="K302" s="327">
        <v>156</v>
      </c>
      <c r="L302" s="327"/>
      <c r="M302" s="327">
        <v>39</v>
      </c>
      <c r="N302" s="327"/>
      <c r="O302" s="327"/>
      <c r="P302" s="348"/>
      <c r="Q302" s="328"/>
    </row>
    <row r="303" spans="1:17" ht="14.4" customHeight="1" x14ac:dyDescent="0.3">
      <c r="A303" s="323" t="s">
        <v>1401</v>
      </c>
      <c r="B303" s="324" t="s">
        <v>1237</v>
      </c>
      <c r="C303" s="324" t="s">
        <v>1238</v>
      </c>
      <c r="D303" s="324" t="s">
        <v>1341</v>
      </c>
      <c r="E303" s="324" t="s">
        <v>1342</v>
      </c>
      <c r="F303" s="327">
        <v>11</v>
      </c>
      <c r="G303" s="327">
        <v>21989</v>
      </c>
      <c r="H303" s="327">
        <v>1</v>
      </c>
      <c r="I303" s="327">
        <v>1999</v>
      </c>
      <c r="J303" s="327">
        <v>21</v>
      </c>
      <c r="K303" s="327">
        <v>42273</v>
      </c>
      <c r="L303" s="327">
        <v>1.9224612306153077</v>
      </c>
      <c r="M303" s="327">
        <v>2013</v>
      </c>
      <c r="N303" s="327">
        <v>18</v>
      </c>
      <c r="O303" s="327">
        <v>36522</v>
      </c>
      <c r="P303" s="348">
        <v>1.660921369775797</v>
      </c>
      <c r="Q303" s="328">
        <v>2029</v>
      </c>
    </row>
    <row r="304" spans="1:17" ht="14.4" customHeight="1" x14ac:dyDescent="0.3">
      <c r="A304" s="323" t="s">
        <v>1401</v>
      </c>
      <c r="B304" s="324" t="s">
        <v>1237</v>
      </c>
      <c r="C304" s="324" t="s">
        <v>1238</v>
      </c>
      <c r="D304" s="324" t="s">
        <v>1343</v>
      </c>
      <c r="E304" s="324" t="s">
        <v>1344</v>
      </c>
      <c r="F304" s="327">
        <v>4</v>
      </c>
      <c r="G304" s="327">
        <v>6720</v>
      </c>
      <c r="H304" s="327">
        <v>1</v>
      </c>
      <c r="I304" s="327">
        <v>1680</v>
      </c>
      <c r="J304" s="327">
        <v>1</v>
      </c>
      <c r="K304" s="327">
        <v>1691</v>
      </c>
      <c r="L304" s="327">
        <v>0.25163690476190476</v>
      </c>
      <c r="M304" s="327">
        <v>1691</v>
      </c>
      <c r="N304" s="327">
        <v>3</v>
      </c>
      <c r="O304" s="327">
        <v>5115</v>
      </c>
      <c r="P304" s="348">
        <v>0.7611607142857143</v>
      </c>
      <c r="Q304" s="328">
        <v>1705</v>
      </c>
    </row>
    <row r="305" spans="1:17" ht="14.4" customHeight="1" x14ac:dyDescent="0.3">
      <c r="A305" s="323" t="s">
        <v>1401</v>
      </c>
      <c r="B305" s="324" t="s">
        <v>1237</v>
      </c>
      <c r="C305" s="324" t="s">
        <v>1238</v>
      </c>
      <c r="D305" s="324" t="s">
        <v>1347</v>
      </c>
      <c r="E305" s="324" t="s">
        <v>1348</v>
      </c>
      <c r="F305" s="327">
        <v>16</v>
      </c>
      <c r="G305" s="327">
        <v>12176</v>
      </c>
      <c r="H305" s="327">
        <v>1</v>
      </c>
      <c r="I305" s="327">
        <v>761</v>
      </c>
      <c r="J305" s="327">
        <v>24</v>
      </c>
      <c r="K305" s="327">
        <v>18264</v>
      </c>
      <c r="L305" s="327">
        <v>1.5</v>
      </c>
      <c r="M305" s="327">
        <v>761</v>
      </c>
      <c r="N305" s="327">
        <v>19</v>
      </c>
      <c r="O305" s="327">
        <v>14459</v>
      </c>
      <c r="P305" s="348">
        <v>1.1875</v>
      </c>
      <c r="Q305" s="328">
        <v>761</v>
      </c>
    </row>
    <row r="306" spans="1:17" ht="14.4" customHeight="1" x14ac:dyDescent="0.3">
      <c r="A306" s="323" t="s">
        <v>1401</v>
      </c>
      <c r="B306" s="324" t="s">
        <v>1237</v>
      </c>
      <c r="C306" s="324" t="s">
        <v>1238</v>
      </c>
      <c r="D306" s="324" t="s">
        <v>1349</v>
      </c>
      <c r="E306" s="324" t="s">
        <v>1350</v>
      </c>
      <c r="F306" s="327">
        <v>1152</v>
      </c>
      <c r="G306" s="327">
        <v>18432</v>
      </c>
      <c r="H306" s="327">
        <v>1</v>
      </c>
      <c r="I306" s="327">
        <v>16</v>
      </c>
      <c r="J306" s="327">
        <v>1374</v>
      </c>
      <c r="K306" s="327">
        <v>21984</v>
      </c>
      <c r="L306" s="327">
        <v>1.1927083333333333</v>
      </c>
      <c r="M306" s="327">
        <v>16</v>
      </c>
      <c r="N306" s="327">
        <v>1422</v>
      </c>
      <c r="O306" s="327">
        <v>22752</v>
      </c>
      <c r="P306" s="348">
        <v>1.234375</v>
      </c>
      <c r="Q306" s="328">
        <v>16</v>
      </c>
    </row>
    <row r="307" spans="1:17" ht="14.4" customHeight="1" x14ac:dyDescent="0.3">
      <c r="A307" s="323" t="s">
        <v>1401</v>
      </c>
      <c r="B307" s="324" t="s">
        <v>1237</v>
      </c>
      <c r="C307" s="324" t="s">
        <v>1238</v>
      </c>
      <c r="D307" s="324" t="s">
        <v>1351</v>
      </c>
      <c r="E307" s="324" t="s">
        <v>1352</v>
      </c>
      <c r="F307" s="327">
        <v>46</v>
      </c>
      <c r="G307" s="327">
        <v>5980</v>
      </c>
      <c r="H307" s="327">
        <v>1</v>
      </c>
      <c r="I307" s="327">
        <v>130</v>
      </c>
      <c r="J307" s="327">
        <v>22</v>
      </c>
      <c r="K307" s="327">
        <v>2882</v>
      </c>
      <c r="L307" s="327">
        <v>0.4819397993311037</v>
      </c>
      <c r="M307" s="327">
        <v>131</v>
      </c>
      <c r="N307" s="327">
        <v>38</v>
      </c>
      <c r="O307" s="327">
        <v>5054</v>
      </c>
      <c r="P307" s="348">
        <v>0.84515050167224082</v>
      </c>
      <c r="Q307" s="328">
        <v>133</v>
      </c>
    </row>
    <row r="308" spans="1:17" ht="14.4" customHeight="1" x14ac:dyDescent="0.3">
      <c r="A308" s="323" t="s">
        <v>1401</v>
      </c>
      <c r="B308" s="324" t="s">
        <v>1237</v>
      </c>
      <c r="C308" s="324" t="s">
        <v>1238</v>
      </c>
      <c r="D308" s="324" t="s">
        <v>1353</v>
      </c>
      <c r="E308" s="324" t="s">
        <v>1354</v>
      </c>
      <c r="F308" s="327">
        <v>38</v>
      </c>
      <c r="G308" s="327">
        <v>19152</v>
      </c>
      <c r="H308" s="327">
        <v>1</v>
      </c>
      <c r="I308" s="327">
        <v>504</v>
      </c>
      <c r="J308" s="327">
        <v>17</v>
      </c>
      <c r="K308" s="327">
        <v>8585</v>
      </c>
      <c r="L308" s="327">
        <v>0.44825605680868841</v>
      </c>
      <c r="M308" s="327">
        <v>505</v>
      </c>
      <c r="N308" s="327">
        <v>31</v>
      </c>
      <c r="O308" s="327">
        <v>15686</v>
      </c>
      <c r="P308" s="348">
        <v>0.81902673350041766</v>
      </c>
      <c r="Q308" s="328">
        <v>506</v>
      </c>
    </row>
    <row r="309" spans="1:17" ht="14.4" customHeight="1" x14ac:dyDescent="0.3">
      <c r="A309" s="323" t="s">
        <v>1401</v>
      </c>
      <c r="B309" s="324" t="s">
        <v>1237</v>
      </c>
      <c r="C309" s="324" t="s">
        <v>1238</v>
      </c>
      <c r="D309" s="324" t="s">
        <v>1355</v>
      </c>
      <c r="E309" s="324" t="s">
        <v>1356</v>
      </c>
      <c r="F309" s="327">
        <v>90</v>
      </c>
      <c r="G309" s="327">
        <v>9090</v>
      </c>
      <c r="H309" s="327">
        <v>1</v>
      </c>
      <c r="I309" s="327">
        <v>101</v>
      </c>
      <c r="J309" s="327">
        <v>54</v>
      </c>
      <c r="K309" s="327">
        <v>5454</v>
      </c>
      <c r="L309" s="327">
        <v>0.6</v>
      </c>
      <c r="M309" s="327">
        <v>101</v>
      </c>
      <c r="N309" s="327">
        <v>68</v>
      </c>
      <c r="O309" s="327">
        <v>6936</v>
      </c>
      <c r="P309" s="348">
        <v>0.76303630363036301</v>
      </c>
      <c r="Q309" s="328">
        <v>102</v>
      </c>
    </row>
    <row r="310" spans="1:17" ht="14.4" customHeight="1" x14ac:dyDescent="0.3">
      <c r="A310" s="323" t="s">
        <v>1401</v>
      </c>
      <c r="B310" s="324" t="s">
        <v>1237</v>
      </c>
      <c r="C310" s="324" t="s">
        <v>1238</v>
      </c>
      <c r="D310" s="324" t="s">
        <v>1357</v>
      </c>
      <c r="E310" s="324" t="s">
        <v>1358</v>
      </c>
      <c r="F310" s="327">
        <v>2</v>
      </c>
      <c r="G310" s="327">
        <v>424</v>
      </c>
      <c r="H310" s="327">
        <v>1</v>
      </c>
      <c r="I310" s="327">
        <v>212</v>
      </c>
      <c r="J310" s="327"/>
      <c r="K310" s="327"/>
      <c r="L310" s="327"/>
      <c r="M310" s="327"/>
      <c r="N310" s="327">
        <v>1</v>
      </c>
      <c r="O310" s="327">
        <v>215</v>
      </c>
      <c r="P310" s="348">
        <v>0.50707547169811318</v>
      </c>
      <c r="Q310" s="328">
        <v>215</v>
      </c>
    </row>
    <row r="311" spans="1:17" ht="14.4" customHeight="1" x14ac:dyDescent="0.3">
      <c r="A311" s="323" t="s">
        <v>1402</v>
      </c>
      <c r="B311" s="324" t="s">
        <v>1237</v>
      </c>
      <c r="C311" s="324" t="s">
        <v>1238</v>
      </c>
      <c r="D311" s="324" t="s">
        <v>1239</v>
      </c>
      <c r="E311" s="324" t="s">
        <v>1240</v>
      </c>
      <c r="F311" s="327">
        <v>1471</v>
      </c>
      <c r="G311" s="327">
        <v>232418</v>
      </c>
      <c r="H311" s="327">
        <v>1</v>
      </c>
      <c r="I311" s="327">
        <v>158</v>
      </c>
      <c r="J311" s="327">
        <v>1476</v>
      </c>
      <c r="K311" s="327">
        <v>233208</v>
      </c>
      <c r="L311" s="327">
        <v>1.0033990482664854</v>
      </c>
      <c r="M311" s="327">
        <v>158</v>
      </c>
      <c r="N311" s="327">
        <v>1704</v>
      </c>
      <c r="O311" s="327">
        <v>270936</v>
      </c>
      <c r="P311" s="348">
        <v>1.1657272672512455</v>
      </c>
      <c r="Q311" s="328">
        <v>159</v>
      </c>
    </row>
    <row r="312" spans="1:17" ht="14.4" customHeight="1" x14ac:dyDescent="0.3">
      <c r="A312" s="323" t="s">
        <v>1402</v>
      </c>
      <c r="B312" s="324" t="s">
        <v>1237</v>
      </c>
      <c r="C312" s="324" t="s">
        <v>1238</v>
      </c>
      <c r="D312" s="324" t="s">
        <v>1241</v>
      </c>
      <c r="E312" s="324" t="s">
        <v>1242</v>
      </c>
      <c r="F312" s="327">
        <v>22</v>
      </c>
      <c r="G312" s="327">
        <v>1826</v>
      </c>
      <c r="H312" s="327">
        <v>1</v>
      </c>
      <c r="I312" s="327">
        <v>83</v>
      </c>
      <c r="J312" s="327">
        <v>52</v>
      </c>
      <c r="K312" s="327">
        <v>4316</v>
      </c>
      <c r="L312" s="327">
        <v>2.3636363636363638</v>
      </c>
      <c r="M312" s="327">
        <v>83</v>
      </c>
      <c r="N312" s="327">
        <v>179</v>
      </c>
      <c r="O312" s="327">
        <v>15036</v>
      </c>
      <c r="P312" s="348">
        <v>8.2343921139101859</v>
      </c>
      <c r="Q312" s="328">
        <v>84</v>
      </c>
    </row>
    <row r="313" spans="1:17" ht="14.4" customHeight="1" x14ac:dyDescent="0.3">
      <c r="A313" s="323" t="s">
        <v>1402</v>
      </c>
      <c r="B313" s="324" t="s">
        <v>1237</v>
      </c>
      <c r="C313" s="324" t="s">
        <v>1238</v>
      </c>
      <c r="D313" s="324" t="s">
        <v>1255</v>
      </c>
      <c r="E313" s="324" t="s">
        <v>1256</v>
      </c>
      <c r="F313" s="327"/>
      <c r="G313" s="327"/>
      <c r="H313" s="327"/>
      <c r="I313" s="327"/>
      <c r="J313" s="327">
        <v>1</v>
      </c>
      <c r="K313" s="327">
        <v>95</v>
      </c>
      <c r="L313" s="327"/>
      <c r="M313" s="327">
        <v>95</v>
      </c>
      <c r="N313" s="327"/>
      <c r="O313" s="327"/>
      <c r="P313" s="348"/>
      <c r="Q313" s="328"/>
    </row>
    <row r="314" spans="1:17" ht="14.4" customHeight="1" x14ac:dyDescent="0.3">
      <c r="A314" s="323" t="s">
        <v>1402</v>
      </c>
      <c r="B314" s="324" t="s">
        <v>1237</v>
      </c>
      <c r="C314" s="324" t="s">
        <v>1238</v>
      </c>
      <c r="D314" s="324" t="s">
        <v>1397</v>
      </c>
      <c r="E314" s="324" t="s">
        <v>1398</v>
      </c>
      <c r="F314" s="327"/>
      <c r="G314" s="327"/>
      <c r="H314" s="327"/>
      <c r="I314" s="327"/>
      <c r="J314" s="327">
        <v>232</v>
      </c>
      <c r="K314" s="327">
        <v>9048</v>
      </c>
      <c r="L314" s="327"/>
      <c r="M314" s="327">
        <v>39</v>
      </c>
      <c r="N314" s="327">
        <v>284</v>
      </c>
      <c r="O314" s="327">
        <v>11360</v>
      </c>
      <c r="P314" s="348"/>
      <c r="Q314" s="328">
        <v>40</v>
      </c>
    </row>
    <row r="315" spans="1:17" ht="14.4" customHeight="1" x14ac:dyDescent="0.3">
      <c r="A315" s="323" t="s">
        <v>1402</v>
      </c>
      <c r="B315" s="324" t="s">
        <v>1237</v>
      </c>
      <c r="C315" s="324" t="s">
        <v>1238</v>
      </c>
      <c r="D315" s="324" t="s">
        <v>1267</v>
      </c>
      <c r="E315" s="324" t="s">
        <v>1268</v>
      </c>
      <c r="F315" s="327">
        <v>7</v>
      </c>
      <c r="G315" s="327">
        <v>8134</v>
      </c>
      <c r="H315" s="327">
        <v>1</v>
      </c>
      <c r="I315" s="327">
        <v>1162</v>
      </c>
      <c r="J315" s="327">
        <v>46</v>
      </c>
      <c r="K315" s="327">
        <v>53544</v>
      </c>
      <c r="L315" s="327">
        <v>6.5827391197442831</v>
      </c>
      <c r="M315" s="327">
        <v>1164</v>
      </c>
      <c r="N315" s="327">
        <v>21</v>
      </c>
      <c r="O315" s="327">
        <v>24465</v>
      </c>
      <c r="P315" s="348">
        <v>3.0077452667814115</v>
      </c>
      <c r="Q315" s="328">
        <v>1165</v>
      </c>
    </row>
    <row r="316" spans="1:17" ht="14.4" customHeight="1" x14ac:dyDescent="0.3">
      <c r="A316" s="323" t="s">
        <v>1402</v>
      </c>
      <c r="B316" s="324" t="s">
        <v>1237</v>
      </c>
      <c r="C316" s="324" t="s">
        <v>1238</v>
      </c>
      <c r="D316" s="324" t="s">
        <v>1275</v>
      </c>
      <c r="E316" s="324" t="s">
        <v>1276</v>
      </c>
      <c r="F316" s="327">
        <v>80</v>
      </c>
      <c r="G316" s="327">
        <v>3040</v>
      </c>
      <c r="H316" s="327">
        <v>1</v>
      </c>
      <c r="I316" s="327">
        <v>38</v>
      </c>
      <c r="J316" s="327">
        <v>55</v>
      </c>
      <c r="K316" s="327">
        <v>2145</v>
      </c>
      <c r="L316" s="327">
        <v>0.70559210526315785</v>
      </c>
      <c r="M316" s="327">
        <v>39</v>
      </c>
      <c r="N316" s="327">
        <v>73</v>
      </c>
      <c r="O316" s="327">
        <v>2847</v>
      </c>
      <c r="P316" s="348">
        <v>0.93651315789473688</v>
      </c>
      <c r="Q316" s="328">
        <v>39</v>
      </c>
    </row>
    <row r="317" spans="1:17" ht="14.4" customHeight="1" x14ac:dyDescent="0.3">
      <c r="A317" s="323" t="s">
        <v>1402</v>
      </c>
      <c r="B317" s="324" t="s">
        <v>1237</v>
      </c>
      <c r="C317" s="324" t="s">
        <v>1238</v>
      </c>
      <c r="D317" s="324" t="s">
        <v>1281</v>
      </c>
      <c r="E317" s="324" t="s">
        <v>1282</v>
      </c>
      <c r="F317" s="327">
        <v>32</v>
      </c>
      <c r="G317" s="327">
        <v>1248</v>
      </c>
      <c r="H317" s="327">
        <v>1</v>
      </c>
      <c r="I317" s="327">
        <v>39</v>
      </c>
      <c r="J317" s="327">
        <v>16</v>
      </c>
      <c r="K317" s="327">
        <v>640</v>
      </c>
      <c r="L317" s="327">
        <v>0.51282051282051277</v>
      </c>
      <c r="M317" s="327">
        <v>40</v>
      </c>
      <c r="N317" s="327">
        <v>46</v>
      </c>
      <c r="O317" s="327">
        <v>1840</v>
      </c>
      <c r="P317" s="348">
        <v>1.4743589743589745</v>
      </c>
      <c r="Q317" s="328">
        <v>40</v>
      </c>
    </row>
    <row r="318" spans="1:17" ht="14.4" customHeight="1" x14ac:dyDescent="0.3">
      <c r="A318" s="323" t="s">
        <v>1402</v>
      </c>
      <c r="B318" s="324" t="s">
        <v>1237</v>
      </c>
      <c r="C318" s="324" t="s">
        <v>1238</v>
      </c>
      <c r="D318" s="324" t="s">
        <v>1283</v>
      </c>
      <c r="E318" s="324" t="s">
        <v>1284</v>
      </c>
      <c r="F318" s="327">
        <v>115</v>
      </c>
      <c r="G318" s="327">
        <v>12765</v>
      </c>
      <c r="H318" s="327">
        <v>1</v>
      </c>
      <c r="I318" s="327">
        <v>111</v>
      </c>
      <c r="J318" s="327">
        <v>119</v>
      </c>
      <c r="K318" s="327">
        <v>13328</v>
      </c>
      <c r="L318" s="327">
        <v>1.0441049745397573</v>
      </c>
      <c r="M318" s="327">
        <v>112</v>
      </c>
      <c r="N318" s="327">
        <v>198</v>
      </c>
      <c r="O318" s="327">
        <v>22374</v>
      </c>
      <c r="P318" s="348">
        <v>1.7527614571092831</v>
      </c>
      <c r="Q318" s="328">
        <v>113</v>
      </c>
    </row>
    <row r="319" spans="1:17" ht="14.4" customHeight="1" x14ac:dyDescent="0.3">
      <c r="A319" s="323" t="s">
        <v>1402</v>
      </c>
      <c r="B319" s="324" t="s">
        <v>1237</v>
      </c>
      <c r="C319" s="324" t="s">
        <v>1238</v>
      </c>
      <c r="D319" s="324" t="s">
        <v>1285</v>
      </c>
      <c r="E319" s="324" t="s">
        <v>1286</v>
      </c>
      <c r="F319" s="327">
        <v>8</v>
      </c>
      <c r="G319" s="327">
        <v>168</v>
      </c>
      <c r="H319" s="327">
        <v>1</v>
      </c>
      <c r="I319" s="327">
        <v>21</v>
      </c>
      <c r="J319" s="327">
        <v>17</v>
      </c>
      <c r="K319" s="327">
        <v>357</v>
      </c>
      <c r="L319" s="327">
        <v>2.125</v>
      </c>
      <c r="M319" s="327">
        <v>21</v>
      </c>
      <c r="N319" s="327">
        <v>14</v>
      </c>
      <c r="O319" s="327">
        <v>294</v>
      </c>
      <c r="P319" s="348">
        <v>1.75</v>
      </c>
      <c r="Q319" s="328">
        <v>21</v>
      </c>
    </row>
    <row r="320" spans="1:17" ht="14.4" customHeight="1" x14ac:dyDescent="0.3">
      <c r="A320" s="323" t="s">
        <v>1402</v>
      </c>
      <c r="B320" s="324" t="s">
        <v>1237</v>
      </c>
      <c r="C320" s="324" t="s">
        <v>1238</v>
      </c>
      <c r="D320" s="324" t="s">
        <v>1289</v>
      </c>
      <c r="E320" s="324" t="s">
        <v>1290</v>
      </c>
      <c r="F320" s="327">
        <v>4</v>
      </c>
      <c r="G320" s="327">
        <v>1528</v>
      </c>
      <c r="H320" s="327">
        <v>1</v>
      </c>
      <c r="I320" s="327">
        <v>382</v>
      </c>
      <c r="J320" s="327">
        <v>3</v>
      </c>
      <c r="K320" s="327">
        <v>1146</v>
      </c>
      <c r="L320" s="327">
        <v>0.75</v>
      </c>
      <c r="M320" s="327">
        <v>382</v>
      </c>
      <c r="N320" s="327">
        <v>9</v>
      </c>
      <c r="O320" s="327">
        <v>3438</v>
      </c>
      <c r="P320" s="348">
        <v>2.25</v>
      </c>
      <c r="Q320" s="328">
        <v>382</v>
      </c>
    </row>
    <row r="321" spans="1:17" ht="14.4" customHeight="1" x14ac:dyDescent="0.3">
      <c r="A321" s="323" t="s">
        <v>1402</v>
      </c>
      <c r="B321" s="324" t="s">
        <v>1237</v>
      </c>
      <c r="C321" s="324" t="s">
        <v>1238</v>
      </c>
      <c r="D321" s="324" t="s">
        <v>1291</v>
      </c>
      <c r="E321" s="324" t="s">
        <v>1292</v>
      </c>
      <c r="F321" s="327">
        <v>26</v>
      </c>
      <c r="G321" s="327">
        <v>12636</v>
      </c>
      <c r="H321" s="327">
        <v>1</v>
      </c>
      <c r="I321" s="327">
        <v>486</v>
      </c>
      <c r="J321" s="327">
        <v>56</v>
      </c>
      <c r="K321" s="327">
        <v>27216</v>
      </c>
      <c r="L321" s="327">
        <v>2.1538461538461537</v>
      </c>
      <c r="M321" s="327">
        <v>486</v>
      </c>
      <c r="N321" s="327">
        <v>76</v>
      </c>
      <c r="O321" s="327">
        <v>36936</v>
      </c>
      <c r="P321" s="348">
        <v>2.9230769230769229</v>
      </c>
      <c r="Q321" s="328">
        <v>486</v>
      </c>
    </row>
    <row r="322" spans="1:17" ht="14.4" customHeight="1" x14ac:dyDescent="0.3">
      <c r="A322" s="323" t="s">
        <v>1402</v>
      </c>
      <c r="B322" s="324" t="s">
        <v>1237</v>
      </c>
      <c r="C322" s="324" t="s">
        <v>1238</v>
      </c>
      <c r="D322" s="324" t="s">
        <v>1293</v>
      </c>
      <c r="E322" s="324" t="s">
        <v>1294</v>
      </c>
      <c r="F322" s="327"/>
      <c r="G322" s="327"/>
      <c r="H322" s="327"/>
      <c r="I322" s="327"/>
      <c r="J322" s="327">
        <v>2</v>
      </c>
      <c r="K322" s="327">
        <v>1206</v>
      </c>
      <c r="L322" s="327"/>
      <c r="M322" s="327">
        <v>603</v>
      </c>
      <c r="N322" s="327">
        <v>1</v>
      </c>
      <c r="O322" s="327">
        <v>604</v>
      </c>
      <c r="P322" s="348"/>
      <c r="Q322" s="328">
        <v>604</v>
      </c>
    </row>
    <row r="323" spans="1:17" ht="14.4" customHeight="1" x14ac:dyDescent="0.3">
      <c r="A323" s="323" t="s">
        <v>1402</v>
      </c>
      <c r="B323" s="324" t="s">
        <v>1237</v>
      </c>
      <c r="C323" s="324" t="s">
        <v>1238</v>
      </c>
      <c r="D323" s="324" t="s">
        <v>1295</v>
      </c>
      <c r="E323" s="324" t="s">
        <v>1296</v>
      </c>
      <c r="F323" s="327">
        <v>6</v>
      </c>
      <c r="G323" s="327">
        <v>216</v>
      </c>
      <c r="H323" s="327">
        <v>1</v>
      </c>
      <c r="I323" s="327">
        <v>36</v>
      </c>
      <c r="J323" s="327">
        <v>30</v>
      </c>
      <c r="K323" s="327">
        <v>1080</v>
      </c>
      <c r="L323" s="327">
        <v>5</v>
      </c>
      <c r="M323" s="327">
        <v>36</v>
      </c>
      <c r="N323" s="327">
        <v>48</v>
      </c>
      <c r="O323" s="327">
        <v>1776</v>
      </c>
      <c r="P323" s="348">
        <v>8.2222222222222214</v>
      </c>
      <c r="Q323" s="328">
        <v>37</v>
      </c>
    </row>
    <row r="324" spans="1:17" ht="14.4" customHeight="1" x14ac:dyDescent="0.3">
      <c r="A324" s="323" t="s">
        <v>1402</v>
      </c>
      <c r="B324" s="324" t="s">
        <v>1237</v>
      </c>
      <c r="C324" s="324" t="s">
        <v>1238</v>
      </c>
      <c r="D324" s="324" t="s">
        <v>1301</v>
      </c>
      <c r="E324" s="324" t="s">
        <v>1302</v>
      </c>
      <c r="F324" s="327">
        <v>3</v>
      </c>
      <c r="G324" s="327">
        <v>1332</v>
      </c>
      <c r="H324" s="327">
        <v>1</v>
      </c>
      <c r="I324" s="327">
        <v>444</v>
      </c>
      <c r="J324" s="327">
        <v>3</v>
      </c>
      <c r="K324" s="327">
        <v>1332</v>
      </c>
      <c r="L324" s="327">
        <v>1</v>
      </c>
      <c r="M324" s="327">
        <v>444</v>
      </c>
      <c r="N324" s="327"/>
      <c r="O324" s="327"/>
      <c r="P324" s="348"/>
      <c r="Q324" s="328"/>
    </row>
    <row r="325" spans="1:17" ht="14.4" customHeight="1" x14ac:dyDescent="0.3">
      <c r="A325" s="323" t="s">
        <v>1402</v>
      </c>
      <c r="B325" s="324" t="s">
        <v>1237</v>
      </c>
      <c r="C325" s="324" t="s">
        <v>1238</v>
      </c>
      <c r="D325" s="324" t="s">
        <v>1305</v>
      </c>
      <c r="E325" s="324" t="s">
        <v>1306</v>
      </c>
      <c r="F325" s="327">
        <v>46</v>
      </c>
      <c r="G325" s="327">
        <v>1840</v>
      </c>
      <c r="H325" s="327">
        <v>1</v>
      </c>
      <c r="I325" s="327">
        <v>40</v>
      </c>
      <c r="J325" s="327">
        <v>37</v>
      </c>
      <c r="K325" s="327">
        <v>1480</v>
      </c>
      <c r="L325" s="327">
        <v>0.80434782608695654</v>
      </c>
      <c r="M325" s="327">
        <v>40</v>
      </c>
      <c r="N325" s="327">
        <v>27</v>
      </c>
      <c r="O325" s="327">
        <v>1107</v>
      </c>
      <c r="P325" s="348">
        <v>0.60163043478260869</v>
      </c>
      <c r="Q325" s="328">
        <v>41</v>
      </c>
    </row>
    <row r="326" spans="1:17" ht="14.4" customHeight="1" x14ac:dyDescent="0.3">
      <c r="A326" s="323" t="s">
        <v>1402</v>
      </c>
      <c r="B326" s="324" t="s">
        <v>1237</v>
      </c>
      <c r="C326" s="324" t="s">
        <v>1238</v>
      </c>
      <c r="D326" s="324" t="s">
        <v>1309</v>
      </c>
      <c r="E326" s="324" t="s">
        <v>1310</v>
      </c>
      <c r="F326" s="327"/>
      <c r="G326" s="327"/>
      <c r="H326" s="327"/>
      <c r="I326" s="327"/>
      <c r="J326" s="327">
        <v>8</v>
      </c>
      <c r="K326" s="327">
        <v>3920</v>
      </c>
      <c r="L326" s="327"/>
      <c r="M326" s="327">
        <v>490</v>
      </c>
      <c r="N326" s="327">
        <v>5</v>
      </c>
      <c r="O326" s="327">
        <v>2450</v>
      </c>
      <c r="P326" s="348"/>
      <c r="Q326" s="328">
        <v>490</v>
      </c>
    </row>
    <row r="327" spans="1:17" ht="14.4" customHeight="1" x14ac:dyDescent="0.3">
      <c r="A327" s="323" t="s">
        <v>1402</v>
      </c>
      <c r="B327" s="324" t="s">
        <v>1237</v>
      </c>
      <c r="C327" s="324" t="s">
        <v>1238</v>
      </c>
      <c r="D327" s="324" t="s">
        <v>1315</v>
      </c>
      <c r="E327" s="324" t="s">
        <v>1316</v>
      </c>
      <c r="F327" s="327">
        <v>19</v>
      </c>
      <c r="G327" s="327">
        <v>589</v>
      </c>
      <c r="H327" s="327">
        <v>1</v>
      </c>
      <c r="I327" s="327">
        <v>31</v>
      </c>
      <c r="J327" s="327">
        <v>3</v>
      </c>
      <c r="K327" s="327">
        <v>93</v>
      </c>
      <c r="L327" s="327">
        <v>0.15789473684210525</v>
      </c>
      <c r="M327" s="327">
        <v>31</v>
      </c>
      <c r="N327" s="327">
        <v>16</v>
      </c>
      <c r="O327" s="327">
        <v>496</v>
      </c>
      <c r="P327" s="348">
        <v>0.84210526315789469</v>
      </c>
      <c r="Q327" s="328">
        <v>31</v>
      </c>
    </row>
    <row r="328" spans="1:17" ht="14.4" customHeight="1" x14ac:dyDescent="0.3">
      <c r="A328" s="323" t="s">
        <v>1402</v>
      </c>
      <c r="B328" s="324" t="s">
        <v>1237</v>
      </c>
      <c r="C328" s="324" t="s">
        <v>1238</v>
      </c>
      <c r="D328" s="324" t="s">
        <v>1317</v>
      </c>
      <c r="E328" s="324" t="s">
        <v>1318</v>
      </c>
      <c r="F328" s="327"/>
      <c r="G328" s="327"/>
      <c r="H328" s="327"/>
      <c r="I328" s="327"/>
      <c r="J328" s="327"/>
      <c r="K328" s="327"/>
      <c r="L328" s="327"/>
      <c r="M328" s="327"/>
      <c r="N328" s="327">
        <v>1</v>
      </c>
      <c r="O328" s="327">
        <v>961</v>
      </c>
      <c r="P328" s="348"/>
      <c r="Q328" s="328">
        <v>961</v>
      </c>
    </row>
    <row r="329" spans="1:17" ht="14.4" customHeight="1" x14ac:dyDescent="0.3">
      <c r="A329" s="323" t="s">
        <v>1402</v>
      </c>
      <c r="B329" s="324" t="s">
        <v>1237</v>
      </c>
      <c r="C329" s="324" t="s">
        <v>1238</v>
      </c>
      <c r="D329" s="324" t="s">
        <v>1327</v>
      </c>
      <c r="E329" s="324" t="s">
        <v>1328</v>
      </c>
      <c r="F329" s="327">
        <v>48</v>
      </c>
      <c r="G329" s="327">
        <v>9744</v>
      </c>
      <c r="H329" s="327">
        <v>1</v>
      </c>
      <c r="I329" s="327">
        <v>203</v>
      </c>
      <c r="J329" s="327">
        <v>38</v>
      </c>
      <c r="K329" s="327">
        <v>7752</v>
      </c>
      <c r="L329" s="327">
        <v>0.79556650246305416</v>
      </c>
      <c r="M329" s="327">
        <v>204</v>
      </c>
      <c r="N329" s="327">
        <v>46</v>
      </c>
      <c r="O329" s="327">
        <v>9430</v>
      </c>
      <c r="P329" s="348">
        <v>0.96777504105090317</v>
      </c>
      <c r="Q329" s="328">
        <v>205</v>
      </c>
    </row>
    <row r="330" spans="1:17" ht="14.4" customHeight="1" x14ac:dyDescent="0.3">
      <c r="A330" s="323" t="s">
        <v>1402</v>
      </c>
      <c r="B330" s="324" t="s">
        <v>1237</v>
      </c>
      <c r="C330" s="324" t="s">
        <v>1238</v>
      </c>
      <c r="D330" s="324" t="s">
        <v>1329</v>
      </c>
      <c r="E330" s="324" t="s">
        <v>1330</v>
      </c>
      <c r="F330" s="327">
        <v>46</v>
      </c>
      <c r="G330" s="327">
        <v>17296</v>
      </c>
      <c r="H330" s="327">
        <v>1</v>
      </c>
      <c r="I330" s="327">
        <v>376</v>
      </c>
      <c r="J330" s="327">
        <v>38</v>
      </c>
      <c r="K330" s="327">
        <v>14288</v>
      </c>
      <c r="L330" s="327">
        <v>0.82608695652173914</v>
      </c>
      <c r="M330" s="327">
        <v>376</v>
      </c>
      <c r="N330" s="327">
        <v>47</v>
      </c>
      <c r="O330" s="327">
        <v>17719</v>
      </c>
      <c r="P330" s="348">
        <v>1.0244565217391304</v>
      </c>
      <c r="Q330" s="328">
        <v>377</v>
      </c>
    </row>
    <row r="331" spans="1:17" ht="14.4" customHeight="1" x14ac:dyDescent="0.3">
      <c r="A331" s="323" t="s">
        <v>1402</v>
      </c>
      <c r="B331" s="324" t="s">
        <v>1237</v>
      </c>
      <c r="C331" s="324" t="s">
        <v>1238</v>
      </c>
      <c r="D331" s="324" t="s">
        <v>1337</v>
      </c>
      <c r="E331" s="324" t="s">
        <v>1338</v>
      </c>
      <c r="F331" s="327"/>
      <c r="G331" s="327"/>
      <c r="H331" s="327"/>
      <c r="I331" s="327"/>
      <c r="J331" s="327">
        <v>2</v>
      </c>
      <c r="K331" s="327">
        <v>256</v>
      </c>
      <c r="L331" s="327"/>
      <c r="M331" s="327">
        <v>128</v>
      </c>
      <c r="N331" s="327"/>
      <c r="O331" s="327"/>
      <c r="P331" s="348"/>
      <c r="Q331" s="328"/>
    </row>
    <row r="332" spans="1:17" ht="14.4" customHeight="1" x14ac:dyDescent="0.3">
      <c r="A332" s="323" t="s">
        <v>1402</v>
      </c>
      <c r="B332" s="324" t="s">
        <v>1237</v>
      </c>
      <c r="C332" s="324" t="s">
        <v>1238</v>
      </c>
      <c r="D332" s="324" t="s">
        <v>1341</v>
      </c>
      <c r="E332" s="324" t="s">
        <v>1342</v>
      </c>
      <c r="F332" s="327">
        <v>1</v>
      </c>
      <c r="G332" s="327">
        <v>1999</v>
      </c>
      <c r="H332" s="327">
        <v>1</v>
      </c>
      <c r="I332" s="327">
        <v>1999</v>
      </c>
      <c r="J332" s="327">
        <v>2</v>
      </c>
      <c r="K332" s="327">
        <v>4026</v>
      </c>
      <c r="L332" s="327">
        <v>2.0140070035017508</v>
      </c>
      <c r="M332" s="327">
        <v>2013</v>
      </c>
      <c r="N332" s="327">
        <v>2</v>
      </c>
      <c r="O332" s="327">
        <v>4058</v>
      </c>
      <c r="P332" s="348">
        <v>2.030015007503752</v>
      </c>
      <c r="Q332" s="328">
        <v>2029</v>
      </c>
    </row>
    <row r="333" spans="1:17" ht="14.4" customHeight="1" x14ac:dyDescent="0.3">
      <c r="A333" s="323" t="s">
        <v>1402</v>
      </c>
      <c r="B333" s="324" t="s">
        <v>1237</v>
      </c>
      <c r="C333" s="324" t="s">
        <v>1238</v>
      </c>
      <c r="D333" s="324" t="s">
        <v>1349</v>
      </c>
      <c r="E333" s="324" t="s">
        <v>1350</v>
      </c>
      <c r="F333" s="327">
        <v>136</v>
      </c>
      <c r="G333" s="327">
        <v>2176</v>
      </c>
      <c r="H333" s="327">
        <v>1</v>
      </c>
      <c r="I333" s="327">
        <v>16</v>
      </c>
      <c r="J333" s="327">
        <v>149</v>
      </c>
      <c r="K333" s="327">
        <v>2384</v>
      </c>
      <c r="L333" s="327">
        <v>1.0955882352941178</v>
      </c>
      <c r="M333" s="327">
        <v>16</v>
      </c>
      <c r="N333" s="327">
        <v>118</v>
      </c>
      <c r="O333" s="327">
        <v>1888</v>
      </c>
      <c r="P333" s="348">
        <v>0.86764705882352944</v>
      </c>
      <c r="Q333" s="328">
        <v>16</v>
      </c>
    </row>
    <row r="334" spans="1:17" ht="14.4" customHeight="1" x14ac:dyDescent="0.3">
      <c r="A334" s="323" t="s">
        <v>1402</v>
      </c>
      <c r="B334" s="324" t="s">
        <v>1237</v>
      </c>
      <c r="C334" s="324" t="s">
        <v>1238</v>
      </c>
      <c r="D334" s="324" t="s">
        <v>1351</v>
      </c>
      <c r="E334" s="324" t="s">
        <v>1352</v>
      </c>
      <c r="F334" s="327"/>
      <c r="G334" s="327"/>
      <c r="H334" s="327"/>
      <c r="I334" s="327"/>
      <c r="J334" s="327">
        <v>1</v>
      </c>
      <c r="K334" s="327">
        <v>131</v>
      </c>
      <c r="L334" s="327"/>
      <c r="M334" s="327">
        <v>131</v>
      </c>
      <c r="N334" s="327">
        <v>1</v>
      </c>
      <c r="O334" s="327">
        <v>133</v>
      </c>
      <c r="P334" s="348"/>
      <c r="Q334" s="328">
        <v>133</v>
      </c>
    </row>
    <row r="335" spans="1:17" ht="14.4" customHeight="1" x14ac:dyDescent="0.3">
      <c r="A335" s="323" t="s">
        <v>1402</v>
      </c>
      <c r="B335" s="324" t="s">
        <v>1237</v>
      </c>
      <c r="C335" s="324" t="s">
        <v>1238</v>
      </c>
      <c r="D335" s="324" t="s">
        <v>1355</v>
      </c>
      <c r="E335" s="324" t="s">
        <v>1356</v>
      </c>
      <c r="F335" s="327">
        <v>1</v>
      </c>
      <c r="G335" s="327">
        <v>101</v>
      </c>
      <c r="H335" s="327">
        <v>1</v>
      </c>
      <c r="I335" s="327">
        <v>101</v>
      </c>
      <c r="J335" s="327"/>
      <c r="K335" s="327"/>
      <c r="L335" s="327"/>
      <c r="M335" s="327"/>
      <c r="N335" s="327">
        <v>3</v>
      </c>
      <c r="O335" s="327">
        <v>306</v>
      </c>
      <c r="P335" s="348">
        <v>3.0297029702970297</v>
      </c>
      <c r="Q335" s="328">
        <v>102</v>
      </c>
    </row>
    <row r="336" spans="1:17" ht="14.4" customHeight="1" x14ac:dyDescent="0.3">
      <c r="A336" s="323" t="s">
        <v>1403</v>
      </c>
      <c r="B336" s="324" t="s">
        <v>1237</v>
      </c>
      <c r="C336" s="324" t="s">
        <v>1238</v>
      </c>
      <c r="D336" s="324" t="s">
        <v>1239</v>
      </c>
      <c r="E336" s="324" t="s">
        <v>1240</v>
      </c>
      <c r="F336" s="327">
        <v>307</v>
      </c>
      <c r="G336" s="327">
        <v>48506</v>
      </c>
      <c r="H336" s="327">
        <v>1</v>
      </c>
      <c r="I336" s="327">
        <v>158</v>
      </c>
      <c r="J336" s="327">
        <v>373</v>
      </c>
      <c r="K336" s="327">
        <v>58934</v>
      </c>
      <c r="L336" s="327">
        <v>1.214983713355049</v>
      </c>
      <c r="M336" s="327">
        <v>158</v>
      </c>
      <c r="N336" s="327">
        <v>400</v>
      </c>
      <c r="O336" s="327">
        <v>63600</v>
      </c>
      <c r="P336" s="348">
        <v>1.3111779985981116</v>
      </c>
      <c r="Q336" s="328">
        <v>159</v>
      </c>
    </row>
    <row r="337" spans="1:17" ht="14.4" customHeight="1" x14ac:dyDescent="0.3">
      <c r="A337" s="323" t="s">
        <v>1403</v>
      </c>
      <c r="B337" s="324" t="s">
        <v>1237</v>
      </c>
      <c r="C337" s="324" t="s">
        <v>1238</v>
      </c>
      <c r="D337" s="324" t="s">
        <v>1241</v>
      </c>
      <c r="E337" s="324" t="s">
        <v>1242</v>
      </c>
      <c r="F337" s="327">
        <v>28</v>
      </c>
      <c r="G337" s="327">
        <v>2324</v>
      </c>
      <c r="H337" s="327">
        <v>1</v>
      </c>
      <c r="I337" s="327">
        <v>83</v>
      </c>
      <c r="J337" s="327">
        <v>40</v>
      </c>
      <c r="K337" s="327">
        <v>3320</v>
      </c>
      <c r="L337" s="327">
        <v>1.4285714285714286</v>
      </c>
      <c r="M337" s="327">
        <v>83</v>
      </c>
      <c r="N337" s="327">
        <v>26</v>
      </c>
      <c r="O337" s="327">
        <v>2184</v>
      </c>
      <c r="P337" s="348">
        <v>0.93975903614457834</v>
      </c>
      <c r="Q337" s="328">
        <v>84</v>
      </c>
    </row>
    <row r="338" spans="1:17" ht="14.4" customHeight="1" x14ac:dyDescent="0.3">
      <c r="A338" s="323" t="s">
        <v>1403</v>
      </c>
      <c r="B338" s="324" t="s">
        <v>1237</v>
      </c>
      <c r="C338" s="324" t="s">
        <v>1238</v>
      </c>
      <c r="D338" s="324" t="s">
        <v>1255</v>
      </c>
      <c r="E338" s="324" t="s">
        <v>1256</v>
      </c>
      <c r="F338" s="327"/>
      <c r="G338" s="327"/>
      <c r="H338" s="327"/>
      <c r="I338" s="327"/>
      <c r="J338" s="327">
        <v>3</v>
      </c>
      <c r="K338" s="327">
        <v>285</v>
      </c>
      <c r="L338" s="327"/>
      <c r="M338" s="327">
        <v>95</v>
      </c>
      <c r="N338" s="327">
        <v>1</v>
      </c>
      <c r="O338" s="327">
        <v>96</v>
      </c>
      <c r="P338" s="348"/>
      <c r="Q338" s="328">
        <v>96</v>
      </c>
    </row>
    <row r="339" spans="1:17" ht="14.4" customHeight="1" x14ac:dyDescent="0.3">
      <c r="A339" s="323" t="s">
        <v>1403</v>
      </c>
      <c r="B339" s="324" t="s">
        <v>1237</v>
      </c>
      <c r="C339" s="324" t="s">
        <v>1238</v>
      </c>
      <c r="D339" s="324" t="s">
        <v>1265</v>
      </c>
      <c r="E339" s="324" t="s">
        <v>1266</v>
      </c>
      <c r="F339" s="327"/>
      <c r="G339" s="327"/>
      <c r="H339" s="327"/>
      <c r="I339" s="327"/>
      <c r="J339" s="327">
        <v>3</v>
      </c>
      <c r="K339" s="327">
        <v>1458</v>
      </c>
      <c r="L339" s="327"/>
      <c r="M339" s="327">
        <v>486</v>
      </c>
      <c r="N339" s="327"/>
      <c r="O339" s="327"/>
      <c r="P339" s="348"/>
      <c r="Q339" s="328"/>
    </row>
    <row r="340" spans="1:17" ht="14.4" customHeight="1" x14ac:dyDescent="0.3">
      <c r="A340" s="323" t="s">
        <v>1403</v>
      </c>
      <c r="B340" s="324" t="s">
        <v>1237</v>
      </c>
      <c r="C340" s="324" t="s">
        <v>1238</v>
      </c>
      <c r="D340" s="324" t="s">
        <v>1267</v>
      </c>
      <c r="E340" s="324" t="s">
        <v>1268</v>
      </c>
      <c r="F340" s="327">
        <v>2</v>
      </c>
      <c r="G340" s="327">
        <v>2324</v>
      </c>
      <c r="H340" s="327">
        <v>1</v>
      </c>
      <c r="I340" s="327">
        <v>1162</v>
      </c>
      <c r="J340" s="327">
        <v>4</v>
      </c>
      <c r="K340" s="327">
        <v>4656</v>
      </c>
      <c r="L340" s="327">
        <v>2.0034423407917386</v>
      </c>
      <c r="M340" s="327">
        <v>1164</v>
      </c>
      <c r="N340" s="327"/>
      <c r="O340" s="327"/>
      <c r="P340" s="348"/>
      <c r="Q340" s="328"/>
    </row>
    <row r="341" spans="1:17" ht="14.4" customHeight="1" x14ac:dyDescent="0.3">
      <c r="A341" s="323" t="s">
        <v>1403</v>
      </c>
      <c r="B341" s="324" t="s">
        <v>1237</v>
      </c>
      <c r="C341" s="324" t="s">
        <v>1238</v>
      </c>
      <c r="D341" s="324" t="s">
        <v>1275</v>
      </c>
      <c r="E341" s="324" t="s">
        <v>1276</v>
      </c>
      <c r="F341" s="327">
        <v>56</v>
      </c>
      <c r="G341" s="327">
        <v>2128</v>
      </c>
      <c r="H341" s="327">
        <v>1</v>
      </c>
      <c r="I341" s="327">
        <v>38</v>
      </c>
      <c r="J341" s="327">
        <v>60</v>
      </c>
      <c r="K341" s="327">
        <v>2340</v>
      </c>
      <c r="L341" s="327">
        <v>1.0996240601503759</v>
      </c>
      <c r="M341" s="327">
        <v>39</v>
      </c>
      <c r="N341" s="327">
        <v>30</v>
      </c>
      <c r="O341" s="327">
        <v>1170</v>
      </c>
      <c r="P341" s="348">
        <v>0.54981203007518797</v>
      </c>
      <c r="Q341" s="328">
        <v>39</v>
      </c>
    </row>
    <row r="342" spans="1:17" ht="14.4" customHeight="1" x14ac:dyDescent="0.3">
      <c r="A342" s="323" t="s">
        <v>1403</v>
      </c>
      <c r="B342" s="324" t="s">
        <v>1237</v>
      </c>
      <c r="C342" s="324" t="s">
        <v>1238</v>
      </c>
      <c r="D342" s="324" t="s">
        <v>1281</v>
      </c>
      <c r="E342" s="324" t="s">
        <v>1282</v>
      </c>
      <c r="F342" s="327">
        <v>38</v>
      </c>
      <c r="G342" s="327">
        <v>1482</v>
      </c>
      <c r="H342" s="327">
        <v>1</v>
      </c>
      <c r="I342" s="327">
        <v>39</v>
      </c>
      <c r="J342" s="327">
        <v>31</v>
      </c>
      <c r="K342" s="327">
        <v>1240</v>
      </c>
      <c r="L342" s="327">
        <v>0.83670715249662619</v>
      </c>
      <c r="M342" s="327">
        <v>40</v>
      </c>
      <c r="N342" s="327">
        <v>20</v>
      </c>
      <c r="O342" s="327">
        <v>800</v>
      </c>
      <c r="P342" s="348">
        <v>0.53981106612685559</v>
      </c>
      <c r="Q342" s="328">
        <v>40</v>
      </c>
    </row>
    <row r="343" spans="1:17" ht="14.4" customHeight="1" x14ac:dyDescent="0.3">
      <c r="A343" s="323" t="s">
        <v>1403</v>
      </c>
      <c r="B343" s="324" t="s">
        <v>1237</v>
      </c>
      <c r="C343" s="324" t="s">
        <v>1238</v>
      </c>
      <c r="D343" s="324" t="s">
        <v>1283</v>
      </c>
      <c r="E343" s="324" t="s">
        <v>1284</v>
      </c>
      <c r="F343" s="327">
        <v>319</v>
      </c>
      <c r="G343" s="327">
        <v>35409</v>
      </c>
      <c r="H343" s="327">
        <v>1</v>
      </c>
      <c r="I343" s="327">
        <v>111</v>
      </c>
      <c r="J343" s="327">
        <v>373</v>
      </c>
      <c r="K343" s="327">
        <v>41776</v>
      </c>
      <c r="L343" s="327">
        <v>1.1798130418820074</v>
      </c>
      <c r="M343" s="327">
        <v>112</v>
      </c>
      <c r="N343" s="327">
        <v>285</v>
      </c>
      <c r="O343" s="327">
        <v>32205</v>
      </c>
      <c r="P343" s="348">
        <v>0.90951453020418538</v>
      </c>
      <c r="Q343" s="328">
        <v>113</v>
      </c>
    </row>
    <row r="344" spans="1:17" ht="14.4" customHeight="1" x14ac:dyDescent="0.3">
      <c r="A344" s="323" t="s">
        <v>1403</v>
      </c>
      <c r="B344" s="324" t="s">
        <v>1237</v>
      </c>
      <c r="C344" s="324" t="s">
        <v>1238</v>
      </c>
      <c r="D344" s="324" t="s">
        <v>1285</v>
      </c>
      <c r="E344" s="324" t="s">
        <v>1286</v>
      </c>
      <c r="F344" s="327">
        <v>35</v>
      </c>
      <c r="G344" s="327">
        <v>735</v>
      </c>
      <c r="H344" s="327">
        <v>1</v>
      </c>
      <c r="I344" s="327">
        <v>21</v>
      </c>
      <c r="J344" s="327">
        <v>15</v>
      </c>
      <c r="K344" s="327">
        <v>315</v>
      </c>
      <c r="L344" s="327">
        <v>0.42857142857142855</v>
      </c>
      <c r="M344" s="327">
        <v>21</v>
      </c>
      <c r="N344" s="327">
        <v>16</v>
      </c>
      <c r="O344" s="327">
        <v>336</v>
      </c>
      <c r="P344" s="348">
        <v>0.45714285714285713</v>
      </c>
      <c r="Q344" s="328">
        <v>21</v>
      </c>
    </row>
    <row r="345" spans="1:17" ht="14.4" customHeight="1" x14ac:dyDescent="0.3">
      <c r="A345" s="323" t="s">
        <v>1403</v>
      </c>
      <c r="B345" s="324" t="s">
        <v>1237</v>
      </c>
      <c r="C345" s="324" t="s">
        <v>1238</v>
      </c>
      <c r="D345" s="324" t="s">
        <v>1289</v>
      </c>
      <c r="E345" s="324" t="s">
        <v>1290</v>
      </c>
      <c r="F345" s="327">
        <v>6</v>
      </c>
      <c r="G345" s="327">
        <v>2292</v>
      </c>
      <c r="H345" s="327">
        <v>1</v>
      </c>
      <c r="I345" s="327">
        <v>382</v>
      </c>
      <c r="J345" s="327"/>
      <c r="K345" s="327"/>
      <c r="L345" s="327"/>
      <c r="M345" s="327"/>
      <c r="N345" s="327">
        <v>11</v>
      </c>
      <c r="O345" s="327">
        <v>4202</v>
      </c>
      <c r="P345" s="348">
        <v>1.8333333333333333</v>
      </c>
      <c r="Q345" s="328">
        <v>382</v>
      </c>
    </row>
    <row r="346" spans="1:17" ht="14.4" customHeight="1" x14ac:dyDescent="0.3">
      <c r="A346" s="323" t="s">
        <v>1403</v>
      </c>
      <c r="B346" s="324" t="s">
        <v>1237</v>
      </c>
      <c r="C346" s="324" t="s">
        <v>1238</v>
      </c>
      <c r="D346" s="324" t="s">
        <v>1291</v>
      </c>
      <c r="E346" s="324" t="s">
        <v>1292</v>
      </c>
      <c r="F346" s="327">
        <v>26</v>
      </c>
      <c r="G346" s="327">
        <v>12636</v>
      </c>
      <c r="H346" s="327">
        <v>1</v>
      </c>
      <c r="I346" s="327">
        <v>486</v>
      </c>
      <c r="J346" s="327">
        <v>25</v>
      </c>
      <c r="K346" s="327">
        <v>12150</v>
      </c>
      <c r="L346" s="327">
        <v>0.96153846153846156</v>
      </c>
      <c r="M346" s="327">
        <v>486</v>
      </c>
      <c r="N346" s="327">
        <v>31</v>
      </c>
      <c r="O346" s="327">
        <v>15066</v>
      </c>
      <c r="P346" s="348">
        <v>1.1923076923076923</v>
      </c>
      <c r="Q346" s="328">
        <v>486</v>
      </c>
    </row>
    <row r="347" spans="1:17" ht="14.4" customHeight="1" x14ac:dyDescent="0.3">
      <c r="A347" s="323" t="s">
        <v>1403</v>
      </c>
      <c r="B347" s="324" t="s">
        <v>1237</v>
      </c>
      <c r="C347" s="324" t="s">
        <v>1238</v>
      </c>
      <c r="D347" s="324" t="s">
        <v>1293</v>
      </c>
      <c r="E347" s="324" t="s">
        <v>1294</v>
      </c>
      <c r="F347" s="327"/>
      <c r="G347" s="327"/>
      <c r="H347" s="327"/>
      <c r="I347" s="327"/>
      <c r="J347" s="327">
        <v>1</v>
      </c>
      <c r="K347" s="327">
        <v>603</v>
      </c>
      <c r="L347" s="327"/>
      <c r="M347" s="327">
        <v>603</v>
      </c>
      <c r="N347" s="327"/>
      <c r="O347" s="327"/>
      <c r="P347" s="348"/>
      <c r="Q347" s="328"/>
    </row>
    <row r="348" spans="1:17" ht="14.4" customHeight="1" x14ac:dyDescent="0.3">
      <c r="A348" s="323" t="s">
        <v>1403</v>
      </c>
      <c r="B348" s="324" t="s">
        <v>1237</v>
      </c>
      <c r="C348" s="324" t="s">
        <v>1238</v>
      </c>
      <c r="D348" s="324" t="s">
        <v>1301</v>
      </c>
      <c r="E348" s="324" t="s">
        <v>1302</v>
      </c>
      <c r="F348" s="327">
        <v>3</v>
      </c>
      <c r="G348" s="327">
        <v>1332</v>
      </c>
      <c r="H348" s="327">
        <v>1</v>
      </c>
      <c r="I348" s="327">
        <v>444</v>
      </c>
      <c r="J348" s="327"/>
      <c r="K348" s="327"/>
      <c r="L348" s="327"/>
      <c r="M348" s="327"/>
      <c r="N348" s="327">
        <v>6</v>
      </c>
      <c r="O348" s="327">
        <v>2664</v>
      </c>
      <c r="P348" s="348">
        <v>2</v>
      </c>
      <c r="Q348" s="328">
        <v>444</v>
      </c>
    </row>
    <row r="349" spans="1:17" ht="14.4" customHeight="1" x14ac:dyDescent="0.3">
      <c r="A349" s="323" t="s">
        <v>1403</v>
      </c>
      <c r="B349" s="324" t="s">
        <v>1237</v>
      </c>
      <c r="C349" s="324" t="s">
        <v>1238</v>
      </c>
      <c r="D349" s="324" t="s">
        <v>1305</v>
      </c>
      <c r="E349" s="324" t="s">
        <v>1306</v>
      </c>
      <c r="F349" s="327">
        <v>1</v>
      </c>
      <c r="G349" s="327">
        <v>40</v>
      </c>
      <c r="H349" s="327">
        <v>1</v>
      </c>
      <c r="I349" s="327">
        <v>40</v>
      </c>
      <c r="J349" s="327"/>
      <c r="K349" s="327"/>
      <c r="L349" s="327"/>
      <c r="M349" s="327"/>
      <c r="N349" s="327">
        <v>2</v>
      </c>
      <c r="O349" s="327">
        <v>82</v>
      </c>
      <c r="P349" s="348">
        <v>2.0499999999999998</v>
      </c>
      <c r="Q349" s="328">
        <v>41</v>
      </c>
    </row>
    <row r="350" spans="1:17" ht="14.4" customHeight="1" x14ac:dyDescent="0.3">
      <c r="A350" s="323" t="s">
        <v>1403</v>
      </c>
      <c r="B350" s="324" t="s">
        <v>1237</v>
      </c>
      <c r="C350" s="324" t="s">
        <v>1238</v>
      </c>
      <c r="D350" s="324" t="s">
        <v>1309</v>
      </c>
      <c r="E350" s="324" t="s">
        <v>1310</v>
      </c>
      <c r="F350" s="327"/>
      <c r="G350" s="327"/>
      <c r="H350" s="327"/>
      <c r="I350" s="327"/>
      <c r="J350" s="327">
        <v>1</v>
      </c>
      <c r="K350" s="327">
        <v>490</v>
      </c>
      <c r="L350" s="327"/>
      <c r="M350" s="327">
        <v>490</v>
      </c>
      <c r="N350" s="327">
        <v>3</v>
      </c>
      <c r="O350" s="327">
        <v>1470</v>
      </c>
      <c r="P350" s="348"/>
      <c r="Q350" s="328">
        <v>490</v>
      </c>
    </row>
    <row r="351" spans="1:17" ht="14.4" customHeight="1" x14ac:dyDescent="0.3">
      <c r="A351" s="323" t="s">
        <v>1403</v>
      </c>
      <c r="B351" s="324" t="s">
        <v>1237</v>
      </c>
      <c r="C351" s="324" t="s">
        <v>1238</v>
      </c>
      <c r="D351" s="324" t="s">
        <v>1315</v>
      </c>
      <c r="E351" s="324" t="s">
        <v>1316</v>
      </c>
      <c r="F351" s="327">
        <v>3</v>
      </c>
      <c r="G351" s="327">
        <v>93</v>
      </c>
      <c r="H351" s="327">
        <v>1</v>
      </c>
      <c r="I351" s="327">
        <v>31</v>
      </c>
      <c r="J351" s="327">
        <v>4</v>
      </c>
      <c r="K351" s="327">
        <v>124</v>
      </c>
      <c r="L351" s="327">
        <v>1.3333333333333333</v>
      </c>
      <c r="M351" s="327">
        <v>31</v>
      </c>
      <c r="N351" s="327">
        <v>1</v>
      </c>
      <c r="O351" s="327">
        <v>31</v>
      </c>
      <c r="P351" s="348">
        <v>0.33333333333333331</v>
      </c>
      <c r="Q351" s="328">
        <v>31</v>
      </c>
    </row>
    <row r="352" spans="1:17" ht="14.4" customHeight="1" x14ac:dyDescent="0.3">
      <c r="A352" s="323" t="s">
        <v>1403</v>
      </c>
      <c r="B352" s="324" t="s">
        <v>1237</v>
      </c>
      <c r="C352" s="324" t="s">
        <v>1238</v>
      </c>
      <c r="D352" s="324" t="s">
        <v>1327</v>
      </c>
      <c r="E352" s="324" t="s">
        <v>1328</v>
      </c>
      <c r="F352" s="327">
        <v>2</v>
      </c>
      <c r="G352" s="327">
        <v>406</v>
      </c>
      <c r="H352" s="327">
        <v>1</v>
      </c>
      <c r="I352" s="327">
        <v>203</v>
      </c>
      <c r="J352" s="327">
        <v>8</v>
      </c>
      <c r="K352" s="327">
        <v>1632</v>
      </c>
      <c r="L352" s="327">
        <v>4.0197044334975374</v>
      </c>
      <c r="M352" s="327">
        <v>204</v>
      </c>
      <c r="N352" s="327">
        <v>1</v>
      </c>
      <c r="O352" s="327">
        <v>205</v>
      </c>
      <c r="P352" s="348">
        <v>0.50492610837438423</v>
      </c>
      <c r="Q352" s="328">
        <v>205</v>
      </c>
    </row>
    <row r="353" spans="1:17" ht="14.4" customHeight="1" x14ac:dyDescent="0.3">
      <c r="A353" s="323" t="s">
        <v>1403</v>
      </c>
      <c r="B353" s="324" t="s">
        <v>1237</v>
      </c>
      <c r="C353" s="324" t="s">
        <v>1238</v>
      </c>
      <c r="D353" s="324" t="s">
        <v>1329</v>
      </c>
      <c r="E353" s="324" t="s">
        <v>1330</v>
      </c>
      <c r="F353" s="327">
        <v>2</v>
      </c>
      <c r="G353" s="327">
        <v>752</v>
      </c>
      <c r="H353" s="327">
        <v>1</v>
      </c>
      <c r="I353" s="327">
        <v>376</v>
      </c>
      <c r="J353" s="327">
        <v>7</v>
      </c>
      <c r="K353" s="327">
        <v>2632</v>
      </c>
      <c r="L353" s="327">
        <v>3.5</v>
      </c>
      <c r="M353" s="327">
        <v>376</v>
      </c>
      <c r="N353" s="327">
        <v>1</v>
      </c>
      <c r="O353" s="327">
        <v>377</v>
      </c>
      <c r="P353" s="348">
        <v>0.50132978723404253</v>
      </c>
      <c r="Q353" s="328">
        <v>377</v>
      </c>
    </row>
    <row r="354" spans="1:17" ht="14.4" customHeight="1" x14ac:dyDescent="0.3">
      <c r="A354" s="323" t="s">
        <v>1403</v>
      </c>
      <c r="B354" s="324" t="s">
        <v>1237</v>
      </c>
      <c r="C354" s="324" t="s">
        <v>1238</v>
      </c>
      <c r="D354" s="324" t="s">
        <v>1333</v>
      </c>
      <c r="E354" s="324" t="s">
        <v>1334</v>
      </c>
      <c r="F354" s="327"/>
      <c r="G354" s="327"/>
      <c r="H354" s="327"/>
      <c r="I354" s="327"/>
      <c r="J354" s="327"/>
      <c r="K354" s="327"/>
      <c r="L354" s="327"/>
      <c r="M354" s="327"/>
      <c r="N354" s="327">
        <v>1</v>
      </c>
      <c r="O354" s="327">
        <v>231</v>
      </c>
      <c r="P354" s="348"/>
      <c r="Q354" s="328">
        <v>231</v>
      </c>
    </row>
    <row r="355" spans="1:17" ht="14.4" customHeight="1" x14ac:dyDescent="0.3">
      <c r="A355" s="323" t="s">
        <v>1403</v>
      </c>
      <c r="B355" s="324" t="s">
        <v>1237</v>
      </c>
      <c r="C355" s="324" t="s">
        <v>1238</v>
      </c>
      <c r="D355" s="324" t="s">
        <v>1335</v>
      </c>
      <c r="E355" s="324" t="s">
        <v>1336</v>
      </c>
      <c r="F355" s="327"/>
      <c r="G355" s="327"/>
      <c r="H355" s="327"/>
      <c r="I355" s="327"/>
      <c r="J355" s="327"/>
      <c r="K355" s="327"/>
      <c r="L355" s="327"/>
      <c r="M355" s="327"/>
      <c r="N355" s="327">
        <v>1</v>
      </c>
      <c r="O355" s="327">
        <v>245</v>
      </c>
      <c r="P355" s="348"/>
      <c r="Q355" s="328">
        <v>245</v>
      </c>
    </row>
    <row r="356" spans="1:17" ht="14.4" customHeight="1" x14ac:dyDescent="0.3">
      <c r="A356" s="323" t="s">
        <v>1403</v>
      </c>
      <c r="B356" s="324" t="s">
        <v>1237</v>
      </c>
      <c r="C356" s="324" t="s">
        <v>1238</v>
      </c>
      <c r="D356" s="324" t="s">
        <v>1337</v>
      </c>
      <c r="E356" s="324" t="s">
        <v>1338</v>
      </c>
      <c r="F356" s="327"/>
      <c r="G356" s="327"/>
      <c r="H356" s="327"/>
      <c r="I356" s="327"/>
      <c r="J356" s="327"/>
      <c r="K356" s="327"/>
      <c r="L356" s="327"/>
      <c r="M356" s="327"/>
      <c r="N356" s="327">
        <v>2</v>
      </c>
      <c r="O356" s="327">
        <v>258</v>
      </c>
      <c r="P356" s="348"/>
      <c r="Q356" s="328">
        <v>129</v>
      </c>
    </row>
    <row r="357" spans="1:17" ht="14.4" customHeight="1" x14ac:dyDescent="0.3">
      <c r="A357" s="323" t="s">
        <v>1403</v>
      </c>
      <c r="B357" s="324" t="s">
        <v>1237</v>
      </c>
      <c r="C357" s="324" t="s">
        <v>1238</v>
      </c>
      <c r="D357" s="324" t="s">
        <v>1341</v>
      </c>
      <c r="E357" s="324" t="s">
        <v>1342</v>
      </c>
      <c r="F357" s="327"/>
      <c r="G357" s="327"/>
      <c r="H357" s="327"/>
      <c r="I357" s="327"/>
      <c r="J357" s="327"/>
      <c r="K357" s="327"/>
      <c r="L357" s="327"/>
      <c r="M357" s="327"/>
      <c r="N357" s="327">
        <v>1</v>
      </c>
      <c r="O357" s="327">
        <v>2029</v>
      </c>
      <c r="P357" s="348"/>
      <c r="Q357" s="328">
        <v>2029</v>
      </c>
    </row>
    <row r="358" spans="1:17" ht="14.4" customHeight="1" x14ac:dyDescent="0.3">
      <c r="A358" s="323" t="s">
        <v>1403</v>
      </c>
      <c r="B358" s="324" t="s">
        <v>1237</v>
      </c>
      <c r="C358" s="324" t="s">
        <v>1238</v>
      </c>
      <c r="D358" s="324" t="s">
        <v>1343</v>
      </c>
      <c r="E358" s="324" t="s">
        <v>1344</v>
      </c>
      <c r="F358" s="327"/>
      <c r="G358" s="327"/>
      <c r="H358" s="327"/>
      <c r="I358" s="327"/>
      <c r="J358" s="327">
        <v>1</v>
      </c>
      <c r="K358" s="327">
        <v>1691</v>
      </c>
      <c r="L358" s="327"/>
      <c r="M358" s="327">
        <v>1691</v>
      </c>
      <c r="N358" s="327">
        <v>1</v>
      </c>
      <c r="O358" s="327">
        <v>1705</v>
      </c>
      <c r="P358" s="348"/>
      <c r="Q358" s="328">
        <v>1705</v>
      </c>
    </row>
    <row r="359" spans="1:17" ht="14.4" customHeight="1" x14ac:dyDescent="0.3">
      <c r="A359" s="323" t="s">
        <v>1403</v>
      </c>
      <c r="B359" s="324" t="s">
        <v>1237</v>
      </c>
      <c r="C359" s="324" t="s">
        <v>1238</v>
      </c>
      <c r="D359" s="324" t="s">
        <v>1349</v>
      </c>
      <c r="E359" s="324" t="s">
        <v>1350</v>
      </c>
      <c r="F359" s="327">
        <v>20</v>
      </c>
      <c r="G359" s="327">
        <v>320</v>
      </c>
      <c r="H359" s="327">
        <v>1</v>
      </c>
      <c r="I359" s="327">
        <v>16</v>
      </c>
      <c r="J359" s="327">
        <v>12</v>
      </c>
      <c r="K359" s="327">
        <v>192</v>
      </c>
      <c r="L359" s="327">
        <v>0.6</v>
      </c>
      <c r="M359" s="327">
        <v>16</v>
      </c>
      <c r="N359" s="327">
        <v>33</v>
      </c>
      <c r="O359" s="327">
        <v>528</v>
      </c>
      <c r="P359" s="348">
        <v>1.65</v>
      </c>
      <c r="Q359" s="328">
        <v>16</v>
      </c>
    </row>
    <row r="360" spans="1:17" ht="14.4" customHeight="1" x14ac:dyDescent="0.3">
      <c r="A360" s="323" t="s">
        <v>1403</v>
      </c>
      <c r="B360" s="324" t="s">
        <v>1237</v>
      </c>
      <c r="C360" s="324" t="s">
        <v>1238</v>
      </c>
      <c r="D360" s="324" t="s">
        <v>1351</v>
      </c>
      <c r="E360" s="324" t="s">
        <v>1352</v>
      </c>
      <c r="F360" s="327">
        <v>1</v>
      </c>
      <c r="G360" s="327">
        <v>130</v>
      </c>
      <c r="H360" s="327">
        <v>1</v>
      </c>
      <c r="I360" s="327">
        <v>130</v>
      </c>
      <c r="J360" s="327">
        <v>1</v>
      </c>
      <c r="K360" s="327">
        <v>131</v>
      </c>
      <c r="L360" s="327">
        <v>1.0076923076923077</v>
      </c>
      <c r="M360" s="327">
        <v>131</v>
      </c>
      <c r="N360" s="327">
        <v>1</v>
      </c>
      <c r="O360" s="327">
        <v>133</v>
      </c>
      <c r="P360" s="348">
        <v>1.023076923076923</v>
      </c>
      <c r="Q360" s="328">
        <v>133</v>
      </c>
    </row>
    <row r="361" spans="1:17" ht="14.4" customHeight="1" x14ac:dyDescent="0.3">
      <c r="A361" s="323" t="s">
        <v>1403</v>
      </c>
      <c r="B361" s="324" t="s">
        <v>1237</v>
      </c>
      <c r="C361" s="324" t="s">
        <v>1238</v>
      </c>
      <c r="D361" s="324" t="s">
        <v>1353</v>
      </c>
      <c r="E361" s="324" t="s">
        <v>1354</v>
      </c>
      <c r="F361" s="327">
        <v>2</v>
      </c>
      <c r="G361" s="327">
        <v>1008</v>
      </c>
      <c r="H361" s="327">
        <v>1</v>
      </c>
      <c r="I361" s="327">
        <v>504</v>
      </c>
      <c r="J361" s="327">
        <v>7</v>
      </c>
      <c r="K361" s="327">
        <v>3535</v>
      </c>
      <c r="L361" s="327">
        <v>3.5069444444444446</v>
      </c>
      <c r="M361" s="327">
        <v>505</v>
      </c>
      <c r="N361" s="327">
        <v>2</v>
      </c>
      <c r="O361" s="327">
        <v>1012</v>
      </c>
      <c r="P361" s="348">
        <v>1.003968253968254</v>
      </c>
      <c r="Q361" s="328">
        <v>506</v>
      </c>
    </row>
    <row r="362" spans="1:17" ht="14.4" customHeight="1" x14ac:dyDescent="0.3">
      <c r="A362" s="323" t="s">
        <v>1403</v>
      </c>
      <c r="B362" s="324" t="s">
        <v>1237</v>
      </c>
      <c r="C362" s="324" t="s">
        <v>1238</v>
      </c>
      <c r="D362" s="324" t="s">
        <v>1355</v>
      </c>
      <c r="E362" s="324" t="s">
        <v>1356</v>
      </c>
      <c r="F362" s="327">
        <v>4</v>
      </c>
      <c r="G362" s="327">
        <v>404</v>
      </c>
      <c r="H362" s="327">
        <v>1</v>
      </c>
      <c r="I362" s="327">
        <v>101</v>
      </c>
      <c r="J362" s="327">
        <v>15</v>
      </c>
      <c r="K362" s="327">
        <v>1515</v>
      </c>
      <c r="L362" s="327">
        <v>3.75</v>
      </c>
      <c r="M362" s="327">
        <v>101</v>
      </c>
      <c r="N362" s="327">
        <v>7</v>
      </c>
      <c r="O362" s="327">
        <v>714</v>
      </c>
      <c r="P362" s="348">
        <v>1.7673267326732673</v>
      </c>
      <c r="Q362" s="328">
        <v>102</v>
      </c>
    </row>
    <row r="363" spans="1:17" ht="14.4" customHeight="1" x14ac:dyDescent="0.3">
      <c r="A363" s="323" t="s">
        <v>1404</v>
      </c>
      <c r="B363" s="324" t="s">
        <v>1237</v>
      </c>
      <c r="C363" s="324" t="s">
        <v>1238</v>
      </c>
      <c r="D363" s="324" t="s">
        <v>1239</v>
      </c>
      <c r="E363" s="324" t="s">
        <v>1240</v>
      </c>
      <c r="F363" s="327">
        <v>150</v>
      </c>
      <c r="G363" s="327">
        <v>23700</v>
      </c>
      <c r="H363" s="327">
        <v>1</v>
      </c>
      <c r="I363" s="327">
        <v>158</v>
      </c>
      <c r="J363" s="327">
        <v>118</v>
      </c>
      <c r="K363" s="327">
        <v>18644</v>
      </c>
      <c r="L363" s="327">
        <v>0.78666666666666663</v>
      </c>
      <c r="M363" s="327">
        <v>158</v>
      </c>
      <c r="N363" s="327">
        <v>97</v>
      </c>
      <c r="O363" s="327">
        <v>15423</v>
      </c>
      <c r="P363" s="348">
        <v>0.65075949367088604</v>
      </c>
      <c r="Q363" s="328">
        <v>159</v>
      </c>
    </row>
    <row r="364" spans="1:17" ht="14.4" customHeight="1" x14ac:dyDescent="0.3">
      <c r="A364" s="323" t="s">
        <v>1404</v>
      </c>
      <c r="B364" s="324" t="s">
        <v>1237</v>
      </c>
      <c r="C364" s="324" t="s">
        <v>1238</v>
      </c>
      <c r="D364" s="324" t="s">
        <v>1241</v>
      </c>
      <c r="E364" s="324" t="s">
        <v>1242</v>
      </c>
      <c r="F364" s="327">
        <v>13</v>
      </c>
      <c r="G364" s="327">
        <v>1079</v>
      </c>
      <c r="H364" s="327">
        <v>1</v>
      </c>
      <c r="I364" s="327">
        <v>83</v>
      </c>
      <c r="J364" s="327">
        <v>9</v>
      </c>
      <c r="K364" s="327">
        <v>747</v>
      </c>
      <c r="L364" s="327">
        <v>0.69230769230769229</v>
      </c>
      <c r="M364" s="327">
        <v>83</v>
      </c>
      <c r="N364" s="327">
        <v>4</v>
      </c>
      <c r="O364" s="327">
        <v>336</v>
      </c>
      <c r="P364" s="348">
        <v>0.31139944392956442</v>
      </c>
      <c r="Q364" s="328">
        <v>84</v>
      </c>
    </row>
    <row r="365" spans="1:17" ht="14.4" customHeight="1" x14ac:dyDescent="0.3">
      <c r="A365" s="323" t="s">
        <v>1404</v>
      </c>
      <c r="B365" s="324" t="s">
        <v>1237</v>
      </c>
      <c r="C365" s="324" t="s">
        <v>1238</v>
      </c>
      <c r="D365" s="324" t="s">
        <v>1255</v>
      </c>
      <c r="E365" s="324" t="s">
        <v>1256</v>
      </c>
      <c r="F365" s="327"/>
      <c r="G365" s="327"/>
      <c r="H365" s="327"/>
      <c r="I365" s="327"/>
      <c r="J365" s="327">
        <v>1</v>
      </c>
      <c r="K365" s="327">
        <v>95</v>
      </c>
      <c r="L365" s="327"/>
      <c r="M365" s="327">
        <v>95</v>
      </c>
      <c r="N365" s="327"/>
      <c r="O365" s="327"/>
      <c r="P365" s="348"/>
      <c r="Q365" s="328"/>
    </row>
    <row r="366" spans="1:17" ht="14.4" customHeight="1" x14ac:dyDescent="0.3">
      <c r="A366" s="323" t="s">
        <v>1404</v>
      </c>
      <c r="B366" s="324" t="s">
        <v>1237</v>
      </c>
      <c r="C366" s="324" t="s">
        <v>1238</v>
      </c>
      <c r="D366" s="324" t="s">
        <v>1267</v>
      </c>
      <c r="E366" s="324" t="s">
        <v>1268</v>
      </c>
      <c r="F366" s="327">
        <v>2</v>
      </c>
      <c r="G366" s="327">
        <v>2324</v>
      </c>
      <c r="H366" s="327">
        <v>1</v>
      </c>
      <c r="I366" s="327">
        <v>1162</v>
      </c>
      <c r="J366" s="327">
        <v>1</v>
      </c>
      <c r="K366" s="327">
        <v>1164</v>
      </c>
      <c r="L366" s="327">
        <v>0.50086058519793464</v>
      </c>
      <c r="M366" s="327">
        <v>1164</v>
      </c>
      <c r="N366" s="327"/>
      <c r="O366" s="327"/>
      <c r="P366" s="348"/>
      <c r="Q366" s="328"/>
    </row>
    <row r="367" spans="1:17" ht="14.4" customHeight="1" x14ac:dyDescent="0.3">
      <c r="A367" s="323" t="s">
        <v>1404</v>
      </c>
      <c r="B367" s="324" t="s">
        <v>1237</v>
      </c>
      <c r="C367" s="324" t="s">
        <v>1238</v>
      </c>
      <c r="D367" s="324" t="s">
        <v>1275</v>
      </c>
      <c r="E367" s="324" t="s">
        <v>1276</v>
      </c>
      <c r="F367" s="327">
        <v>420</v>
      </c>
      <c r="G367" s="327">
        <v>15960</v>
      </c>
      <c r="H367" s="327">
        <v>1</v>
      </c>
      <c r="I367" s="327">
        <v>38</v>
      </c>
      <c r="J367" s="327">
        <v>150</v>
      </c>
      <c r="K367" s="327">
        <v>5850</v>
      </c>
      <c r="L367" s="327">
        <v>0.36654135338345867</v>
      </c>
      <c r="M367" s="327">
        <v>39</v>
      </c>
      <c r="N367" s="327">
        <v>128</v>
      </c>
      <c r="O367" s="327">
        <v>4992</v>
      </c>
      <c r="P367" s="348">
        <v>0.31278195488721805</v>
      </c>
      <c r="Q367" s="328">
        <v>39</v>
      </c>
    </row>
    <row r="368" spans="1:17" ht="14.4" customHeight="1" x14ac:dyDescent="0.3">
      <c r="A368" s="323" t="s">
        <v>1404</v>
      </c>
      <c r="B368" s="324" t="s">
        <v>1237</v>
      </c>
      <c r="C368" s="324" t="s">
        <v>1238</v>
      </c>
      <c r="D368" s="324" t="s">
        <v>1279</v>
      </c>
      <c r="E368" s="324" t="s">
        <v>1280</v>
      </c>
      <c r="F368" s="327">
        <v>1</v>
      </c>
      <c r="G368" s="327">
        <v>403</v>
      </c>
      <c r="H368" s="327">
        <v>1</v>
      </c>
      <c r="I368" s="327">
        <v>403</v>
      </c>
      <c r="J368" s="327"/>
      <c r="K368" s="327"/>
      <c r="L368" s="327"/>
      <c r="M368" s="327"/>
      <c r="N368" s="327"/>
      <c r="O368" s="327"/>
      <c r="P368" s="348"/>
      <c r="Q368" s="328"/>
    </row>
    <row r="369" spans="1:17" ht="14.4" customHeight="1" x14ac:dyDescent="0.3">
      <c r="A369" s="323" t="s">
        <v>1404</v>
      </c>
      <c r="B369" s="324" t="s">
        <v>1237</v>
      </c>
      <c r="C369" s="324" t="s">
        <v>1238</v>
      </c>
      <c r="D369" s="324" t="s">
        <v>1281</v>
      </c>
      <c r="E369" s="324" t="s">
        <v>1282</v>
      </c>
      <c r="F369" s="327">
        <v>46</v>
      </c>
      <c r="G369" s="327">
        <v>1794</v>
      </c>
      <c r="H369" s="327">
        <v>1</v>
      </c>
      <c r="I369" s="327">
        <v>39</v>
      </c>
      <c r="J369" s="327">
        <v>26</v>
      </c>
      <c r="K369" s="327">
        <v>1040</v>
      </c>
      <c r="L369" s="327">
        <v>0.57971014492753625</v>
      </c>
      <c r="M369" s="327">
        <v>40</v>
      </c>
      <c r="N369" s="327">
        <v>38</v>
      </c>
      <c r="O369" s="327">
        <v>1520</v>
      </c>
      <c r="P369" s="348">
        <v>0.84726867335562983</v>
      </c>
      <c r="Q369" s="328">
        <v>40</v>
      </c>
    </row>
    <row r="370" spans="1:17" ht="14.4" customHeight="1" x14ac:dyDescent="0.3">
      <c r="A370" s="323" t="s">
        <v>1404</v>
      </c>
      <c r="B370" s="324" t="s">
        <v>1237</v>
      </c>
      <c r="C370" s="324" t="s">
        <v>1238</v>
      </c>
      <c r="D370" s="324" t="s">
        <v>1283</v>
      </c>
      <c r="E370" s="324" t="s">
        <v>1284</v>
      </c>
      <c r="F370" s="327">
        <v>78</v>
      </c>
      <c r="G370" s="327">
        <v>8658</v>
      </c>
      <c r="H370" s="327">
        <v>1</v>
      </c>
      <c r="I370" s="327">
        <v>111</v>
      </c>
      <c r="J370" s="327">
        <v>45</v>
      </c>
      <c r="K370" s="327">
        <v>5040</v>
      </c>
      <c r="L370" s="327">
        <v>0.58212058212058215</v>
      </c>
      <c r="M370" s="327">
        <v>112</v>
      </c>
      <c r="N370" s="327">
        <v>44</v>
      </c>
      <c r="O370" s="327">
        <v>4972</v>
      </c>
      <c r="P370" s="348">
        <v>0.57426657426657424</v>
      </c>
      <c r="Q370" s="328">
        <v>113</v>
      </c>
    </row>
    <row r="371" spans="1:17" ht="14.4" customHeight="1" x14ac:dyDescent="0.3">
      <c r="A371" s="323" t="s">
        <v>1404</v>
      </c>
      <c r="B371" s="324" t="s">
        <v>1237</v>
      </c>
      <c r="C371" s="324" t="s">
        <v>1238</v>
      </c>
      <c r="D371" s="324" t="s">
        <v>1285</v>
      </c>
      <c r="E371" s="324" t="s">
        <v>1286</v>
      </c>
      <c r="F371" s="327">
        <v>4</v>
      </c>
      <c r="G371" s="327">
        <v>84</v>
      </c>
      <c r="H371" s="327">
        <v>1</v>
      </c>
      <c r="I371" s="327">
        <v>21</v>
      </c>
      <c r="J371" s="327">
        <v>5</v>
      </c>
      <c r="K371" s="327">
        <v>105</v>
      </c>
      <c r="L371" s="327">
        <v>1.25</v>
      </c>
      <c r="M371" s="327">
        <v>21</v>
      </c>
      <c r="N371" s="327">
        <v>13</v>
      </c>
      <c r="O371" s="327">
        <v>273</v>
      </c>
      <c r="P371" s="348">
        <v>3.25</v>
      </c>
      <c r="Q371" s="328">
        <v>21</v>
      </c>
    </row>
    <row r="372" spans="1:17" ht="14.4" customHeight="1" x14ac:dyDescent="0.3">
      <c r="A372" s="323" t="s">
        <v>1404</v>
      </c>
      <c r="B372" s="324" t="s">
        <v>1237</v>
      </c>
      <c r="C372" s="324" t="s">
        <v>1238</v>
      </c>
      <c r="D372" s="324" t="s">
        <v>1289</v>
      </c>
      <c r="E372" s="324" t="s">
        <v>1290</v>
      </c>
      <c r="F372" s="327">
        <v>7</v>
      </c>
      <c r="G372" s="327">
        <v>2674</v>
      </c>
      <c r="H372" s="327">
        <v>1</v>
      </c>
      <c r="I372" s="327">
        <v>382</v>
      </c>
      <c r="J372" s="327">
        <v>2</v>
      </c>
      <c r="K372" s="327">
        <v>764</v>
      </c>
      <c r="L372" s="327">
        <v>0.2857142857142857</v>
      </c>
      <c r="M372" s="327">
        <v>382</v>
      </c>
      <c r="N372" s="327">
        <v>3</v>
      </c>
      <c r="O372" s="327">
        <v>1146</v>
      </c>
      <c r="P372" s="348">
        <v>0.42857142857142855</v>
      </c>
      <c r="Q372" s="328">
        <v>382</v>
      </c>
    </row>
    <row r="373" spans="1:17" ht="14.4" customHeight="1" x14ac:dyDescent="0.3">
      <c r="A373" s="323" t="s">
        <v>1404</v>
      </c>
      <c r="B373" s="324" t="s">
        <v>1237</v>
      </c>
      <c r="C373" s="324" t="s">
        <v>1238</v>
      </c>
      <c r="D373" s="324" t="s">
        <v>1291</v>
      </c>
      <c r="E373" s="324" t="s">
        <v>1292</v>
      </c>
      <c r="F373" s="327">
        <v>72</v>
      </c>
      <c r="G373" s="327">
        <v>34992</v>
      </c>
      <c r="H373" s="327">
        <v>1</v>
      </c>
      <c r="I373" s="327">
        <v>486</v>
      </c>
      <c r="J373" s="327">
        <v>26</v>
      </c>
      <c r="K373" s="327">
        <v>12636</v>
      </c>
      <c r="L373" s="327">
        <v>0.3611111111111111</v>
      </c>
      <c r="M373" s="327">
        <v>486</v>
      </c>
      <c r="N373" s="327">
        <v>24</v>
      </c>
      <c r="O373" s="327">
        <v>11664</v>
      </c>
      <c r="P373" s="348">
        <v>0.33333333333333331</v>
      </c>
      <c r="Q373" s="328">
        <v>486</v>
      </c>
    </row>
    <row r="374" spans="1:17" ht="14.4" customHeight="1" x14ac:dyDescent="0.3">
      <c r="A374" s="323" t="s">
        <v>1404</v>
      </c>
      <c r="B374" s="324" t="s">
        <v>1237</v>
      </c>
      <c r="C374" s="324" t="s">
        <v>1238</v>
      </c>
      <c r="D374" s="324" t="s">
        <v>1293</v>
      </c>
      <c r="E374" s="324" t="s">
        <v>1294</v>
      </c>
      <c r="F374" s="327"/>
      <c r="G374" s="327"/>
      <c r="H374" s="327"/>
      <c r="I374" s="327"/>
      <c r="J374" s="327">
        <v>1</v>
      </c>
      <c r="K374" s="327">
        <v>603</v>
      </c>
      <c r="L374" s="327"/>
      <c r="M374" s="327">
        <v>603</v>
      </c>
      <c r="N374" s="327">
        <v>3</v>
      </c>
      <c r="O374" s="327">
        <v>1812</v>
      </c>
      <c r="P374" s="348"/>
      <c r="Q374" s="328">
        <v>604</v>
      </c>
    </row>
    <row r="375" spans="1:17" ht="14.4" customHeight="1" x14ac:dyDescent="0.3">
      <c r="A375" s="323" t="s">
        <v>1404</v>
      </c>
      <c r="B375" s="324" t="s">
        <v>1237</v>
      </c>
      <c r="C375" s="324" t="s">
        <v>1238</v>
      </c>
      <c r="D375" s="324" t="s">
        <v>1295</v>
      </c>
      <c r="E375" s="324" t="s">
        <v>1296</v>
      </c>
      <c r="F375" s="327">
        <v>5</v>
      </c>
      <c r="G375" s="327">
        <v>180</v>
      </c>
      <c r="H375" s="327">
        <v>1</v>
      </c>
      <c r="I375" s="327">
        <v>36</v>
      </c>
      <c r="J375" s="327"/>
      <c r="K375" s="327"/>
      <c r="L375" s="327"/>
      <c r="M375" s="327"/>
      <c r="N375" s="327">
        <v>3</v>
      </c>
      <c r="O375" s="327">
        <v>111</v>
      </c>
      <c r="P375" s="348">
        <v>0.6166666666666667</v>
      </c>
      <c r="Q375" s="328">
        <v>37</v>
      </c>
    </row>
    <row r="376" spans="1:17" ht="14.4" customHeight="1" x14ac:dyDescent="0.3">
      <c r="A376" s="323" t="s">
        <v>1404</v>
      </c>
      <c r="B376" s="324" t="s">
        <v>1237</v>
      </c>
      <c r="C376" s="324" t="s">
        <v>1238</v>
      </c>
      <c r="D376" s="324" t="s">
        <v>1299</v>
      </c>
      <c r="E376" s="324" t="s">
        <v>1300</v>
      </c>
      <c r="F376" s="327">
        <v>5</v>
      </c>
      <c r="G376" s="327">
        <v>985</v>
      </c>
      <c r="H376" s="327">
        <v>1</v>
      </c>
      <c r="I376" s="327">
        <v>197</v>
      </c>
      <c r="J376" s="327"/>
      <c r="K376" s="327"/>
      <c r="L376" s="327"/>
      <c r="M376" s="327"/>
      <c r="N376" s="327"/>
      <c r="O376" s="327"/>
      <c r="P376" s="348"/>
      <c r="Q376" s="328"/>
    </row>
    <row r="377" spans="1:17" ht="14.4" customHeight="1" x14ac:dyDescent="0.3">
      <c r="A377" s="323" t="s">
        <v>1404</v>
      </c>
      <c r="B377" s="324" t="s">
        <v>1237</v>
      </c>
      <c r="C377" s="324" t="s">
        <v>1238</v>
      </c>
      <c r="D377" s="324" t="s">
        <v>1301</v>
      </c>
      <c r="E377" s="324" t="s">
        <v>1302</v>
      </c>
      <c r="F377" s="327">
        <v>27</v>
      </c>
      <c r="G377" s="327">
        <v>11988</v>
      </c>
      <c r="H377" s="327">
        <v>1</v>
      </c>
      <c r="I377" s="327">
        <v>444</v>
      </c>
      <c r="J377" s="327">
        <v>9</v>
      </c>
      <c r="K377" s="327">
        <v>3996</v>
      </c>
      <c r="L377" s="327">
        <v>0.33333333333333331</v>
      </c>
      <c r="M377" s="327">
        <v>444</v>
      </c>
      <c r="N377" s="327">
        <v>21</v>
      </c>
      <c r="O377" s="327">
        <v>9324</v>
      </c>
      <c r="P377" s="348">
        <v>0.77777777777777779</v>
      </c>
      <c r="Q377" s="328">
        <v>444</v>
      </c>
    </row>
    <row r="378" spans="1:17" ht="14.4" customHeight="1" x14ac:dyDescent="0.3">
      <c r="A378" s="323" t="s">
        <v>1404</v>
      </c>
      <c r="B378" s="324" t="s">
        <v>1237</v>
      </c>
      <c r="C378" s="324" t="s">
        <v>1238</v>
      </c>
      <c r="D378" s="324" t="s">
        <v>1305</v>
      </c>
      <c r="E378" s="324" t="s">
        <v>1306</v>
      </c>
      <c r="F378" s="327">
        <v>1</v>
      </c>
      <c r="G378" s="327">
        <v>40</v>
      </c>
      <c r="H378" s="327">
        <v>1</v>
      </c>
      <c r="I378" s="327">
        <v>40</v>
      </c>
      <c r="J378" s="327"/>
      <c r="K378" s="327"/>
      <c r="L378" s="327"/>
      <c r="M378" s="327"/>
      <c r="N378" s="327">
        <v>1</v>
      </c>
      <c r="O378" s="327">
        <v>41</v>
      </c>
      <c r="P378" s="348">
        <v>1.0249999999999999</v>
      </c>
      <c r="Q378" s="328">
        <v>41</v>
      </c>
    </row>
    <row r="379" spans="1:17" ht="14.4" customHeight="1" x14ac:dyDescent="0.3">
      <c r="A379" s="323" t="s">
        <v>1404</v>
      </c>
      <c r="B379" s="324" t="s">
        <v>1237</v>
      </c>
      <c r="C379" s="324" t="s">
        <v>1238</v>
      </c>
      <c r="D379" s="324" t="s">
        <v>1309</v>
      </c>
      <c r="E379" s="324" t="s">
        <v>1310</v>
      </c>
      <c r="F379" s="327">
        <v>1</v>
      </c>
      <c r="G379" s="327">
        <v>490</v>
      </c>
      <c r="H379" s="327">
        <v>1</v>
      </c>
      <c r="I379" s="327">
        <v>490</v>
      </c>
      <c r="J379" s="327"/>
      <c r="K379" s="327"/>
      <c r="L379" s="327"/>
      <c r="M379" s="327"/>
      <c r="N379" s="327">
        <v>2</v>
      </c>
      <c r="O379" s="327">
        <v>980</v>
      </c>
      <c r="P379" s="348">
        <v>2</v>
      </c>
      <c r="Q379" s="328">
        <v>490</v>
      </c>
    </row>
    <row r="380" spans="1:17" ht="14.4" customHeight="1" x14ac:dyDescent="0.3">
      <c r="A380" s="323" t="s">
        <v>1404</v>
      </c>
      <c r="B380" s="324" t="s">
        <v>1237</v>
      </c>
      <c r="C380" s="324" t="s">
        <v>1238</v>
      </c>
      <c r="D380" s="324" t="s">
        <v>1315</v>
      </c>
      <c r="E380" s="324" t="s">
        <v>1316</v>
      </c>
      <c r="F380" s="327">
        <v>75</v>
      </c>
      <c r="G380" s="327">
        <v>2325</v>
      </c>
      <c r="H380" s="327">
        <v>1</v>
      </c>
      <c r="I380" s="327">
        <v>31</v>
      </c>
      <c r="J380" s="327">
        <v>30</v>
      </c>
      <c r="K380" s="327">
        <v>930</v>
      </c>
      <c r="L380" s="327">
        <v>0.4</v>
      </c>
      <c r="M380" s="327">
        <v>31</v>
      </c>
      <c r="N380" s="327">
        <v>17</v>
      </c>
      <c r="O380" s="327">
        <v>527</v>
      </c>
      <c r="P380" s="348">
        <v>0.22666666666666666</v>
      </c>
      <c r="Q380" s="328">
        <v>31</v>
      </c>
    </row>
    <row r="381" spans="1:17" ht="14.4" customHeight="1" x14ac:dyDescent="0.3">
      <c r="A381" s="323" t="s">
        <v>1404</v>
      </c>
      <c r="B381" s="324" t="s">
        <v>1237</v>
      </c>
      <c r="C381" s="324" t="s">
        <v>1238</v>
      </c>
      <c r="D381" s="324" t="s">
        <v>1327</v>
      </c>
      <c r="E381" s="324" t="s">
        <v>1328</v>
      </c>
      <c r="F381" s="327">
        <v>5</v>
      </c>
      <c r="G381" s="327">
        <v>1015</v>
      </c>
      <c r="H381" s="327">
        <v>1</v>
      </c>
      <c r="I381" s="327">
        <v>203</v>
      </c>
      <c r="J381" s="327">
        <v>4</v>
      </c>
      <c r="K381" s="327">
        <v>816</v>
      </c>
      <c r="L381" s="327">
        <v>0.80394088669950736</v>
      </c>
      <c r="M381" s="327">
        <v>204</v>
      </c>
      <c r="N381" s="327"/>
      <c r="O381" s="327"/>
      <c r="P381" s="348"/>
      <c r="Q381" s="328"/>
    </row>
    <row r="382" spans="1:17" ht="14.4" customHeight="1" x14ac:dyDescent="0.3">
      <c r="A382" s="323" t="s">
        <v>1404</v>
      </c>
      <c r="B382" s="324" t="s">
        <v>1237</v>
      </c>
      <c r="C382" s="324" t="s">
        <v>1238</v>
      </c>
      <c r="D382" s="324" t="s">
        <v>1329</v>
      </c>
      <c r="E382" s="324" t="s">
        <v>1330</v>
      </c>
      <c r="F382" s="327">
        <v>5</v>
      </c>
      <c r="G382" s="327">
        <v>1880</v>
      </c>
      <c r="H382" s="327">
        <v>1</v>
      </c>
      <c r="I382" s="327">
        <v>376</v>
      </c>
      <c r="J382" s="327">
        <v>5</v>
      </c>
      <c r="K382" s="327">
        <v>1880</v>
      </c>
      <c r="L382" s="327">
        <v>1</v>
      </c>
      <c r="M382" s="327">
        <v>376</v>
      </c>
      <c r="N382" s="327"/>
      <c r="O382" s="327"/>
      <c r="P382" s="348"/>
      <c r="Q382" s="328"/>
    </row>
    <row r="383" spans="1:17" ht="14.4" customHeight="1" x14ac:dyDescent="0.3">
      <c r="A383" s="323" t="s">
        <v>1404</v>
      </c>
      <c r="B383" s="324" t="s">
        <v>1237</v>
      </c>
      <c r="C383" s="324" t="s">
        <v>1238</v>
      </c>
      <c r="D383" s="324" t="s">
        <v>1343</v>
      </c>
      <c r="E383" s="324" t="s">
        <v>1344</v>
      </c>
      <c r="F383" s="327">
        <v>115</v>
      </c>
      <c r="G383" s="327">
        <v>193200</v>
      </c>
      <c r="H383" s="327">
        <v>1</v>
      </c>
      <c r="I383" s="327">
        <v>1680</v>
      </c>
      <c r="J383" s="327">
        <v>10</v>
      </c>
      <c r="K383" s="327">
        <v>16910</v>
      </c>
      <c r="L383" s="327">
        <v>8.752587991718426E-2</v>
      </c>
      <c r="M383" s="327">
        <v>1691</v>
      </c>
      <c r="N383" s="327">
        <v>2</v>
      </c>
      <c r="O383" s="327">
        <v>3410</v>
      </c>
      <c r="P383" s="348">
        <v>1.7650103519668735E-2</v>
      </c>
      <c r="Q383" s="328">
        <v>1705</v>
      </c>
    </row>
    <row r="384" spans="1:17" ht="14.4" customHeight="1" x14ac:dyDescent="0.3">
      <c r="A384" s="323" t="s">
        <v>1404</v>
      </c>
      <c r="B384" s="324" t="s">
        <v>1237</v>
      </c>
      <c r="C384" s="324" t="s">
        <v>1238</v>
      </c>
      <c r="D384" s="324" t="s">
        <v>1349</v>
      </c>
      <c r="E384" s="324" t="s">
        <v>1350</v>
      </c>
      <c r="F384" s="327">
        <v>71</v>
      </c>
      <c r="G384" s="327">
        <v>1136</v>
      </c>
      <c r="H384" s="327">
        <v>1</v>
      </c>
      <c r="I384" s="327">
        <v>16</v>
      </c>
      <c r="J384" s="327">
        <v>20</v>
      </c>
      <c r="K384" s="327">
        <v>320</v>
      </c>
      <c r="L384" s="327">
        <v>0.28169014084507044</v>
      </c>
      <c r="M384" s="327">
        <v>16</v>
      </c>
      <c r="N384" s="327">
        <v>26</v>
      </c>
      <c r="O384" s="327">
        <v>416</v>
      </c>
      <c r="P384" s="348">
        <v>0.36619718309859156</v>
      </c>
      <c r="Q384" s="328">
        <v>16</v>
      </c>
    </row>
    <row r="385" spans="1:17" ht="14.4" customHeight="1" x14ac:dyDescent="0.3">
      <c r="A385" s="323" t="s">
        <v>1404</v>
      </c>
      <c r="B385" s="324" t="s">
        <v>1237</v>
      </c>
      <c r="C385" s="324" t="s">
        <v>1238</v>
      </c>
      <c r="D385" s="324" t="s">
        <v>1351</v>
      </c>
      <c r="E385" s="324" t="s">
        <v>1352</v>
      </c>
      <c r="F385" s="327">
        <v>4</v>
      </c>
      <c r="G385" s="327">
        <v>520</v>
      </c>
      <c r="H385" s="327">
        <v>1</v>
      </c>
      <c r="I385" s="327">
        <v>130</v>
      </c>
      <c r="J385" s="327">
        <v>3</v>
      </c>
      <c r="K385" s="327">
        <v>393</v>
      </c>
      <c r="L385" s="327">
        <v>0.75576923076923075</v>
      </c>
      <c r="M385" s="327">
        <v>131</v>
      </c>
      <c r="N385" s="327">
        <v>2</v>
      </c>
      <c r="O385" s="327">
        <v>266</v>
      </c>
      <c r="P385" s="348">
        <v>0.5115384615384615</v>
      </c>
      <c r="Q385" s="328">
        <v>133</v>
      </c>
    </row>
    <row r="386" spans="1:17" ht="14.4" customHeight="1" x14ac:dyDescent="0.3">
      <c r="A386" s="323" t="s">
        <v>1404</v>
      </c>
      <c r="B386" s="324" t="s">
        <v>1237</v>
      </c>
      <c r="C386" s="324" t="s">
        <v>1238</v>
      </c>
      <c r="D386" s="324" t="s">
        <v>1353</v>
      </c>
      <c r="E386" s="324" t="s">
        <v>1354</v>
      </c>
      <c r="F386" s="327">
        <v>7</v>
      </c>
      <c r="G386" s="327">
        <v>3528</v>
      </c>
      <c r="H386" s="327">
        <v>1</v>
      </c>
      <c r="I386" s="327">
        <v>504</v>
      </c>
      <c r="J386" s="327"/>
      <c r="K386" s="327"/>
      <c r="L386" s="327"/>
      <c r="M386" s="327"/>
      <c r="N386" s="327"/>
      <c r="O386" s="327"/>
      <c r="P386" s="348"/>
      <c r="Q386" s="328"/>
    </row>
    <row r="387" spans="1:17" ht="14.4" customHeight="1" x14ac:dyDescent="0.3">
      <c r="A387" s="323" t="s">
        <v>1404</v>
      </c>
      <c r="B387" s="324" t="s">
        <v>1237</v>
      </c>
      <c r="C387" s="324" t="s">
        <v>1238</v>
      </c>
      <c r="D387" s="324" t="s">
        <v>1355</v>
      </c>
      <c r="E387" s="324" t="s">
        <v>1356</v>
      </c>
      <c r="F387" s="327">
        <v>9</v>
      </c>
      <c r="G387" s="327">
        <v>909</v>
      </c>
      <c r="H387" s="327">
        <v>1</v>
      </c>
      <c r="I387" s="327">
        <v>101</v>
      </c>
      <c r="J387" s="327">
        <v>1</v>
      </c>
      <c r="K387" s="327">
        <v>101</v>
      </c>
      <c r="L387" s="327">
        <v>0.1111111111111111</v>
      </c>
      <c r="M387" s="327">
        <v>101</v>
      </c>
      <c r="N387" s="327">
        <v>1</v>
      </c>
      <c r="O387" s="327">
        <v>102</v>
      </c>
      <c r="P387" s="348">
        <v>0.11221122112211221</v>
      </c>
      <c r="Q387" s="328">
        <v>102</v>
      </c>
    </row>
    <row r="388" spans="1:17" ht="14.4" customHeight="1" x14ac:dyDescent="0.3">
      <c r="A388" s="323" t="s">
        <v>1405</v>
      </c>
      <c r="B388" s="324" t="s">
        <v>1237</v>
      </c>
      <c r="C388" s="324" t="s">
        <v>1238</v>
      </c>
      <c r="D388" s="324" t="s">
        <v>1239</v>
      </c>
      <c r="E388" s="324" t="s">
        <v>1240</v>
      </c>
      <c r="F388" s="327">
        <v>107</v>
      </c>
      <c r="G388" s="327">
        <v>16906</v>
      </c>
      <c r="H388" s="327">
        <v>1</v>
      </c>
      <c r="I388" s="327">
        <v>158</v>
      </c>
      <c r="J388" s="327">
        <v>77</v>
      </c>
      <c r="K388" s="327">
        <v>12166</v>
      </c>
      <c r="L388" s="327">
        <v>0.71962616822429903</v>
      </c>
      <c r="M388" s="327">
        <v>158</v>
      </c>
      <c r="N388" s="327">
        <v>112</v>
      </c>
      <c r="O388" s="327">
        <v>17808</v>
      </c>
      <c r="P388" s="348">
        <v>1.0533538388737727</v>
      </c>
      <c r="Q388" s="328">
        <v>159</v>
      </c>
    </row>
    <row r="389" spans="1:17" ht="14.4" customHeight="1" x14ac:dyDescent="0.3">
      <c r="A389" s="323" t="s">
        <v>1405</v>
      </c>
      <c r="B389" s="324" t="s">
        <v>1237</v>
      </c>
      <c r="C389" s="324" t="s">
        <v>1238</v>
      </c>
      <c r="D389" s="324" t="s">
        <v>1241</v>
      </c>
      <c r="E389" s="324" t="s">
        <v>1242</v>
      </c>
      <c r="F389" s="327">
        <v>9</v>
      </c>
      <c r="G389" s="327">
        <v>747</v>
      </c>
      <c r="H389" s="327">
        <v>1</v>
      </c>
      <c r="I389" s="327">
        <v>83</v>
      </c>
      <c r="J389" s="327">
        <v>2</v>
      </c>
      <c r="K389" s="327">
        <v>166</v>
      </c>
      <c r="L389" s="327">
        <v>0.22222222222222221</v>
      </c>
      <c r="M389" s="327">
        <v>83</v>
      </c>
      <c r="N389" s="327">
        <v>10</v>
      </c>
      <c r="O389" s="327">
        <v>840</v>
      </c>
      <c r="P389" s="348">
        <v>1.1244979919678715</v>
      </c>
      <c r="Q389" s="328">
        <v>84</v>
      </c>
    </row>
    <row r="390" spans="1:17" ht="14.4" customHeight="1" x14ac:dyDescent="0.3">
      <c r="A390" s="323" t="s">
        <v>1405</v>
      </c>
      <c r="B390" s="324" t="s">
        <v>1237</v>
      </c>
      <c r="C390" s="324" t="s">
        <v>1238</v>
      </c>
      <c r="D390" s="324" t="s">
        <v>1255</v>
      </c>
      <c r="E390" s="324" t="s">
        <v>1256</v>
      </c>
      <c r="F390" s="327">
        <v>21</v>
      </c>
      <c r="G390" s="327">
        <v>1974</v>
      </c>
      <c r="H390" s="327">
        <v>1</v>
      </c>
      <c r="I390" s="327">
        <v>94</v>
      </c>
      <c r="J390" s="327">
        <v>21</v>
      </c>
      <c r="K390" s="327">
        <v>1995</v>
      </c>
      <c r="L390" s="327">
        <v>1.0106382978723405</v>
      </c>
      <c r="M390" s="327">
        <v>95</v>
      </c>
      <c r="N390" s="327">
        <v>25</v>
      </c>
      <c r="O390" s="327">
        <v>2400</v>
      </c>
      <c r="P390" s="348">
        <v>1.21580547112462</v>
      </c>
      <c r="Q390" s="328">
        <v>96</v>
      </c>
    </row>
    <row r="391" spans="1:17" ht="14.4" customHeight="1" x14ac:dyDescent="0.3">
      <c r="A391" s="323" t="s">
        <v>1405</v>
      </c>
      <c r="B391" s="324" t="s">
        <v>1237</v>
      </c>
      <c r="C391" s="324" t="s">
        <v>1238</v>
      </c>
      <c r="D391" s="324" t="s">
        <v>1267</v>
      </c>
      <c r="E391" s="324" t="s">
        <v>1268</v>
      </c>
      <c r="F391" s="327"/>
      <c r="G391" s="327"/>
      <c r="H391" s="327"/>
      <c r="I391" s="327"/>
      <c r="J391" s="327"/>
      <c r="K391" s="327"/>
      <c r="L391" s="327"/>
      <c r="M391" s="327"/>
      <c r="N391" s="327">
        <v>2</v>
      </c>
      <c r="O391" s="327">
        <v>2330</v>
      </c>
      <c r="P391" s="348"/>
      <c r="Q391" s="328">
        <v>1165</v>
      </c>
    </row>
    <row r="392" spans="1:17" ht="14.4" customHeight="1" x14ac:dyDescent="0.3">
      <c r="A392" s="323" t="s">
        <v>1405</v>
      </c>
      <c r="B392" s="324" t="s">
        <v>1237</v>
      </c>
      <c r="C392" s="324" t="s">
        <v>1238</v>
      </c>
      <c r="D392" s="324" t="s">
        <v>1271</v>
      </c>
      <c r="E392" s="324" t="s">
        <v>1272</v>
      </c>
      <c r="F392" s="327"/>
      <c r="G392" s="327"/>
      <c r="H392" s="327"/>
      <c r="I392" s="327"/>
      <c r="J392" s="327"/>
      <c r="K392" s="327"/>
      <c r="L392" s="327"/>
      <c r="M392" s="327"/>
      <c r="N392" s="327">
        <v>6</v>
      </c>
      <c r="O392" s="327">
        <v>168</v>
      </c>
      <c r="P392" s="348"/>
      <c r="Q392" s="328">
        <v>28</v>
      </c>
    </row>
    <row r="393" spans="1:17" ht="14.4" customHeight="1" x14ac:dyDescent="0.3">
      <c r="A393" s="323" t="s">
        <v>1405</v>
      </c>
      <c r="B393" s="324" t="s">
        <v>1237</v>
      </c>
      <c r="C393" s="324" t="s">
        <v>1238</v>
      </c>
      <c r="D393" s="324" t="s">
        <v>1275</v>
      </c>
      <c r="E393" s="324" t="s">
        <v>1276</v>
      </c>
      <c r="F393" s="327">
        <v>5</v>
      </c>
      <c r="G393" s="327">
        <v>190</v>
      </c>
      <c r="H393" s="327">
        <v>1</v>
      </c>
      <c r="I393" s="327">
        <v>38</v>
      </c>
      <c r="J393" s="327">
        <v>5</v>
      </c>
      <c r="K393" s="327">
        <v>195</v>
      </c>
      <c r="L393" s="327">
        <v>1.0263157894736843</v>
      </c>
      <c r="M393" s="327">
        <v>39</v>
      </c>
      <c r="N393" s="327"/>
      <c r="O393" s="327"/>
      <c r="P393" s="348"/>
      <c r="Q393" s="328"/>
    </row>
    <row r="394" spans="1:17" ht="14.4" customHeight="1" x14ac:dyDescent="0.3">
      <c r="A394" s="323" t="s">
        <v>1405</v>
      </c>
      <c r="B394" s="324" t="s">
        <v>1237</v>
      </c>
      <c r="C394" s="324" t="s">
        <v>1238</v>
      </c>
      <c r="D394" s="324" t="s">
        <v>1281</v>
      </c>
      <c r="E394" s="324" t="s">
        <v>1282</v>
      </c>
      <c r="F394" s="327">
        <v>5</v>
      </c>
      <c r="G394" s="327">
        <v>195</v>
      </c>
      <c r="H394" s="327">
        <v>1</v>
      </c>
      <c r="I394" s="327">
        <v>39</v>
      </c>
      <c r="J394" s="327">
        <v>5</v>
      </c>
      <c r="K394" s="327">
        <v>200</v>
      </c>
      <c r="L394" s="327">
        <v>1.0256410256410255</v>
      </c>
      <c r="M394" s="327">
        <v>40</v>
      </c>
      <c r="N394" s="327">
        <v>4</v>
      </c>
      <c r="O394" s="327">
        <v>160</v>
      </c>
      <c r="P394" s="348">
        <v>0.82051282051282048</v>
      </c>
      <c r="Q394" s="328">
        <v>40</v>
      </c>
    </row>
    <row r="395" spans="1:17" ht="14.4" customHeight="1" x14ac:dyDescent="0.3">
      <c r="A395" s="323" t="s">
        <v>1405</v>
      </c>
      <c r="B395" s="324" t="s">
        <v>1237</v>
      </c>
      <c r="C395" s="324" t="s">
        <v>1238</v>
      </c>
      <c r="D395" s="324" t="s">
        <v>1283</v>
      </c>
      <c r="E395" s="324" t="s">
        <v>1284</v>
      </c>
      <c r="F395" s="327">
        <v>14</v>
      </c>
      <c r="G395" s="327">
        <v>1554</v>
      </c>
      <c r="H395" s="327">
        <v>1</v>
      </c>
      <c r="I395" s="327">
        <v>111</v>
      </c>
      <c r="J395" s="327">
        <v>20</v>
      </c>
      <c r="K395" s="327">
        <v>2240</v>
      </c>
      <c r="L395" s="327">
        <v>1.4414414414414414</v>
      </c>
      <c r="M395" s="327">
        <v>112</v>
      </c>
      <c r="N395" s="327">
        <v>16</v>
      </c>
      <c r="O395" s="327">
        <v>1808</v>
      </c>
      <c r="P395" s="348">
        <v>1.1634491634491635</v>
      </c>
      <c r="Q395" s="328">
        <v>113</v>
      </c>
    </row>
    <row r="396" spans="1:17" ht="14.4" customHeight="1" x14ac:dyDescent="0.3">
      <c r="A396" s="323" t="s">
        <v>1405</v>
      </c>
      <c r="B396" s="324" t="s">
        <v>1237</v>
      </c>
      <c r="C396" s="324" t="s">
        <v>1238</v>
      </c>
      <c r="D396" s="324" t="s">
        <v>1285</v>
      </c>
      <c r="E396" s="324" t="s">
        <v>1286</v>
      </c>
      <c r="F396" s="327"/>
      <c r="G396" s="327"/>
      <c r="H396" s="327"/>
      <c r="I396" s="327"/>
      <c r="J396" s="327">
        <v>2</v>
      </c>
      <c r="K396" s="327">
        <v>42</v>
      </c>
      <c r="L396" s="327"/>
      <c r="M396" s="327">
        <v>21</v>
      </c>
      <c r="N396" s="327">
        <v>6</v>
      </c>
      <c r="O396" s="327">
        <v>126</v>
      </c>
      <c r="P396" s="348"/>
      <c r="Q396" s="328">
        <v>21</v>
      </c>
    </row>
    <row r="397" spans="1:17" ht="14.4" customHeight="1" x14ac:dyDescent="0.3">
      <c r="A397" s="323" t="s">
        <v>1405</v>
      </c>
      <c r="B397" s="324" t="s">
        <v>1237</v>
      </c>
      <c r="C397" s="324" t="s">
        <v>1238</v>
      </c>
      <c r="D397" s="324" t="s">
        <v>1289</v>
      </c>
      <c r="E397" s="324" t="s">
        <v>1290</v>
      </c>
      <c r="F397" s="327">
        <v>3</v>
      </c>
      <c r="G397" s="327">
        <v>1146</v>
      </c>
      <c r="H397" s="327">
        <v>1</v>
      </c>
      <c r="I397" s="327">
        <v>382</v>
      </c>
      <c r="J397" s="327"/>
      <c r="K397" s="327"/>
      <c r="L397" s="327"/>
      <c r="M397" s="327"/>
      <c r="N397" s="327"/>
      <c r="O397" s="327"/>
      <c r="P397" s="348"/>
      <c r="Q397" s="328"/>
    </row>
    <row r="398" spans="1:17" ht="14.4" customHeight="1" x14ac:dyDescent="0.3">
      <c r="A398" s="323" t="s">
        <v>1405</v>
      </c>
      <c r="B398" s="324" t="s">
        <v>1237</v>
      </c>
      <c r="C398" s="324" t="s">
        <v>1238</v>
      </c>
      <c r="D398" s="324" t="s">
        <v>1291</v>
      </c>
      <c r="E398" s="324" t="s">
        <v>1292</v>
      </c>
      <c r="F398" s="327">
        <v>121</v>
      </c>
      <c r="G398" s="327">
        <v>58806</v>
      </c>
      <c r="H398" s="327">
        <v>1</v>
      </c>
      <c r="I398" s="327">
        <v>486</v>
      </c>
      <c r="J398" s="327">
        <v>41</v>
      </c>
      <c r="K398" s="327">
        <v>19926</v>
      </c>
      <c r="L398" s="327">
        <v>0.33884297520661155</v>
      </c>
      <c r="M398" s="327">
        <v>486</v>
      </c>
      <c r="N398" s="327">
        <v>38</v>
      </c>
      <c r="O398" s="327">
        <v>18468</v>
      </c>
      <c r="P398" s="348">
        <v>0.31404958677685951</v>
      </c>
      <c r="Q398" s="328">
        <v>486</v>
      </c>
    </row>
    <row r="399" spans="1:17" ht="14.4" customHeight="1" x14ac:dyDescent="0.3">
      <c r="A399" s="323" t="s">
        <v>1405</v>
      </c>
      <c r="B399" s="324" t="s">
        <v>1237</v>
      </c>
      <c r="C399" s="324" t="s">
        <v>1238</v>
      </c>
      <c r="D399" s="324" t="s">
        <v>1299</v>
      </c>
      <c r="E399" s="324" t="s">
        <v>1300</v>
      </c>
      <c r="F399" s="327">
        <v>8</v>
      </c>
      <c r="G399" s="327">
        <v>1576</v>
      </c>
      <c r="H399" s="327">
        <v>1</v>
      </c>
      <c r="I399" s="327">
        <v>197</v>
      </c>
      <c r="J399" s="327"/>
      <c r="K399" s="327"/>
      <c r="L399" s="327"/>
      <c r="M399" s="327"/>
      <c r="N399" s="327"/>
      <c r="O399" s="327"/>
      <c r="P399" s="348"/>
      <c r="Q399" s="328"/>
    </row>
    <row r="400" spans="1:17" ht="14.4" customHeight="1" x14ac:dyDescent="0.3">
      <c r="A400" s="323" t="s">
        <v>1405</v>
      </c>
      <c r="B400" s="324" t="s">
        <v>1237</v>
      </c>
      <c r="C400" s="324" t="s">
        <v>1238</v>
      </c>
      <c r="D400" s="324" t="s">
        <v>1301</v>
      </c>
      <c r="E400" s="324" t="s">
        <v>1302</v>
      </c>
      <c r="F400" s="327">
        <v>12</v>
      </c>
      <c r="G400" s="327">
        <v>5328</v>
      </c>
      <c r="H400" s="327">
        <v>1</v>
      </c>
      <c r="I400" s="327">
        <v>444</v>
      </c>
      <c r="J400" s="327">
        <v>9</v>
      </c>
      <c r="K400" s="327">
        <v>3996</v>
      </c>
      <c r="L400" s="327">
        <v>0.75</v>
      </c>
      <c r="M400" s="327">
        <v>444</v>
      </c>
      <c r="N400" s="327">
        <v>3</v>
      </c>
      <c r="O400" s="327">
        <v>1332</v>
      </c>
      <c r="P400" s="348">
        <v>0.25</v>
      </c>
      <c r="Q400" s="328">
        <v>444</v>
      </c>
    </row>
    <row r="401" spans="1:17" ht="14.4" customHeight="1" x14ac:dyDescent="0.3">
      <c r="A401" s="323" t="s">
        <v>1405</v>
      </c>
      <c r="B401" s="324" t="s">
        <v>1237</v>
      </c>
      <c r="C401" s="324" t="s">
        <v>1238</v>
      </c>
      <c r="D401" s="324" t="s">
        <v>1305</v>
      </c>
      <c r="E401" s="324" t="s">
        <v>1306</v>
      </c>
      <c r="F401" s="327">
        <v>1</v>
      </c>
      <c r="G401" s="327">
        <v>40</v>
      </c>
      <c r="H401" s="327">
        <v>1</v>
      </c>
      <c r="I401" s="327">
        <v>40</v>
      </c>
      <c r="J401" s="327">
        <v>1</v>
      </c>
      <c r="K401" s="327">
        <v>40</v>
      </c>
      <c r="L401" s="327">
        <v>1</v>
      </c>
      <c r="M401" s="327">
        <v>40</v>
      </c>
      <c r="N401" s="327"/>
      <c r="O401" s="327"/>
      <c r="P401" s="348"/>
      <c r="Q401" s="328"/>
    </row>
    <row r="402" spans="1:17" ht="14.4" customHeight="1" x14ac:dyDescent="0.3">
      <c r="A402" s="323" t="s">
        <v>1405</v>
      </c>
      <c r="B402" s="324" t="s">
        <v>1237</v>
      </c>
      <c r="C402" s="324" t="s">
        <v>1238</v>
      </c>
      <c r="D402" s="324" t="s">
        <v>1309</v>
      </c>
      <c r="E402" s="324" t="s">
        <v>1310</v>
      </c>
      <c r="F402" s="327"/>
      <c r="G402" s="327"/>
      <c r="H402" s="327"/>
      <c r="I402" s="327"/>
      <c r="J402" s="327">
        <v>1</v>
      </c>
      <c r="K402" s="327">
        <v>490</v>
      </c>
      <c r="L402" s="327"/>
      <c r="M402" s="327">
        <v>490</v>
      </c>
      <c r="N402" s="327">
        <v>3</v>
      </c>
      <c r="O402" s="327">
        <v>1470</v>
      </c>
      <c r="P402" s="348"/>
      <c r="Q402" s="328">
        <v>490</v>
      </c>
    </row>
    <row r="403" spans="1:17" ht="14.4" customHeight="1" x14ac:dyDescent="0.3">
      <c r="A403" s="323" t="s">
        <v>1405</v>
      </c>
      <c r="B403" s="324" t="s">
        <v>1237</v>
      </c>
      <c r="C403" s="324" t="s">
        <v>1238</v>
      </c>
      <c r="D403" s="324" t="s">
        <v>1341</v>
      </c>
      <c r="E403" s="324" t="s">
        <v>1342</v>
      </c>
      <c r="F403" s="327">
        <v>3</v>
      </c>
      <c r="G403" s="327">
        <v>5997</v>
      </c>
      <c r="H403" s="327">
        <v>1</v>
      </c>
      <c r="I403" s="327">
        <v>1999</v>
      </c>
      <c r="J403" s="327">
        <v>2</v>
      </c>
      <c r="K403" s="327">
        <v>4026</v>
      </c>
      <c r="L403" s="327">
        <v>0.67133566783391696</v>
      </c>
      <c r="M403" s="327">
        <v>2013</v>
      </c>
      <c r="N403" s="327">
        <v>1</v>
      </c>
      <c r="O403" s="327">
        <v>2029</v>
      </c>
      <c r="P403" s="348">
        <v>0.33833583458395866</v>
      </c>
      <c r="Q403" s="328">
        <v>2029</v>
      </c>
    </row>
    <row r="404" spans="1:17" ht="14.4" customHeight="1" x14ac:dyDescent="0.3">
      <c r="A404" s="323" t="s">
        <v>1405</v>
      </c>
      <c r="B404" s="324" t="s">
        <v>1237</v>
      </c>
      <c r="C404" s="324" t="s">
        <v>1238</v>
      </c>
      <c r="D404" s="324" t="s">
        <v>1349</v>
      </c>
      <c r="E404" s="324" t="s">
        <v>1350</v>
      </c>
      <c r="F404" s="327">
        <v>83</v>
      </c>
      <c r="G404" s="327">
        <v>1328</v>
      </c>
      <c r="H404" s="327">
        <v>1</v>
      </c>
      <c r="I404" s="327">
        <v>16</v>
      </c>
      <c r="J404" s="327">
        <v>28</v>
      </c>
      <c r="K404" s="327">
        <v>448</v>
      </c>
      <c r="L404" s="327">
        <v>0.33734939759036142</v>
      </c>
      <c r="M404" s="327">
        <v>16</v>
      </c>
      <c r="N404" s="327">
        <v>26</v>
      </c>
      <c r="O404" s="327">
        <v>416</v>
      </c>
      <c r="P404" s="348">
        <v>0.31325301204819278</v>
      </c>
      <c r="Q404" s="328">
        <v>16</v>
      </c>
    </row>
    <row r="405" spans="1:17" ht="14.4" customHeight="1" x14ac:dyDescent="0.3">
      <c r="A405" s="323" t="s">
        <v>1405</v>
      </c>
      <c r="B405" s="324" t="s">
        <v>1237</v>
      </c>
      <c r="C405" s="324" t="s">
        <v>1238</v>
      </c>
      <c r="D405" s="324" t="s">
        <v>1351</v>
      </c>
      <c r="E405" s="324" t="s">
        <v>1352</v>
      </c>
      <c r="F405" s="327">
        <v>5</v>
      </c>
      <c r="G405" s="327">
        <v>650</v>
      </c>
      <c r="H405" s="327">
        <v>1</v>
      </c>
      <c r="I405" s="327">
        <v>130</v>
      </c>
      <c r="J405" s="327"/>
      <c r="K405" s="327"/>
      <c r="L405" s="327"/>
      <c r="M405" s="327"/>
      <c r="N405" s="327">
        <v>3</v>
      </c>
      <c r="O405" s="327">
        <v>399</v>
      </c>
      <c r="P405" s="348">
        <v>0.61384615384615382</v>
      </c>
      <c r="Q405" s="328">
        <v>133</v>
      </c>
    </row>
    <row r="406" spans="1:17" ht="14.4" customHeight="1" x14ac:dyDescent="0.3">
      <c r="A406" s="323" t="s">
        <v>1405</v>
      </c>
      <c r="B406" s="324" t="s">
        <v>1237</v>
      </c>
      <c r="C406" s="324" t="s">
        <v>1238</v>
      </c>
      <c r="D406" s="324" t="s">
        <v>1353</v>
      </c>
      <c r="E406" s="324" t="s">
        <v>1354</v>
      </c>
      <c r="F406" s="327"/>
      <c r="G406" s="327"/>
      <c r="H406" s="327"/>
      <c r="I406" s="327"/>
      <c r="J406" s="327"/>
      <c r="K406" s="327"/>
      <c r="L406" s="327"/>
      <c r="M406" s="327"/>
      <c r="N406" s="327">
        <v>2</v>
      </c>
      <c r="O406" s="327">
        <v>1012</v>
      </c>
      <c r="P406" s="348"/>
      <c r="Q406" s="328">
        <v>506</v>
      </c>
    </row>
    <row r="407" spans="1:17" ht="14.4" customHeight="1" x14ac:dyDescent="0.3">
      <c r="A407" s="323" t="s">
        <v>1405</v>
      </c>
      <c r="B407" s="324" t="s">
        <v>1237</v>
      </c>
      <c r="C407" s="324" t="s">
        <v>1238</v>
      </c>
      <c r="D407" s="324" t="s">
        <v>1355</v>
      </c>
      <c r="E407" s="324" t="s">
        <v>1356</v>
      </c>
      <c r="F407" s="327"/>
      <c r="G407" s="327"/>
      <c r="H407" s="327"/>
      <c r="I407" s="327"/>
      <c r="J407" s="327"/>
      <c r="K407" s="327"/>
      <c r="L407" s="327"/>
      <c r="M407" s="327"/>
      <c r="N407" s="327">
        <v>2</v>
      </c>
      <c r="O407" s="327">
        <v>204</v>
      </c>
      <c r="P407" s="348"/>
      <c r="Q407" s="328">
        <v>102</v>
      </c>
    </row>
    <row r="408" spans="1:17" ht="14.4" customHeight="1" x14ac:dyDescent="0.3">
      <c r="A408" s="323" t="s">
        <v>1405</v>
      </c>
      <c r="B408" s="324" t="s">
        <v>1237</v>
      </c>
      <c r="C408" s="324" t="s">
        <v>1238</v>
      </c>
      <c r="D408" s="324" t="s">
        <v>1357</v>
      </c>
      <c r="E408" s="324" t="s">
        <v>1358</v>
      </c>
      <c r="F408" s="327">
        <v>1</v>
      </c>
      <c r="G408" s="327">
        <v>212</v>
      </c>
      <c r="H408" s="327">
        <v>1</v>
      </c>
      <c r="I408" s="327">
        <v>212</v>
      </c>
      <c r="J408" s="327"/>
      <c r="K408" s="327"/>
      <c r="L408" s="327"/>
      <c r="M408" s="327"/>
      <c r="N408" s="327">
        <v>1</v>
      </c>
      <c r="O408" s="327">
        <v>215</v>
      </c>
      <c r="P408" s="348">
        <v>1.0141509433962264</v>
      </c>
      <c r="Q408" s="328">
        <v>215</v>
      </c>
    </row>
    <row r="409" spans="1:17" ht="14.4" customHeight="1" x14ac:dyDescent="0.3">
      <c r="A409" s="323" t="s">
        <v>1405</v>
      </c>
      <c r="B409" s="324" t="s">
        <v>1237</v>
      </c>
      <c r="C409" s="324" t="s">
        <v>1238</v>
      </c>
      <c r="D409" s="324" t="s">
        <v>1406</v>
      </c>
      <c r="E409" s="324" t="s">
        <v>1407</v>
      </c>
      <c r="F409" s="327"/>
      <c r="G409" s="327"/>
      <c r="H409" s="327"/>
      <c r="I409" s="327"/>
      <c r="J409" s="327"/>
      <c r="K409" s="327"/>
      <c r="L409" s="327"/>
      <c r="M409" s="327"/>
      <c r="N409" s="327">
        <v>2</v>
      </c>
      <c r="O409" s="327">
        <v>224</v>
      </c>
      <c r="P409" s="348"/>
      <c r="Q409" s="328">
        <v>112</v>
      </c>
    </row>
    <row r="410" spans="1:17" ht="14.4" customHeight="1" x14ac:dyDescent="0.3">
      <c r="A410" s="323" t="s">
        <v>1408</v>
      </c>
      <c r="B410" s="324" t="s">
        <v>1237</v>
      </c>
      <c r="C410" s="324" t="s">
        <v>1238</v>
      </c>
      <c r="D410" s="324" t="s">
        <v>1239</v>
      </c>
      <c r="E410" s="324" t="s">
        <v>1240</v>
      </c>
      <c r="F410" s="327">
        <v>395</v>
      </c>
      <c r="G410" s="327">
        <v>62410</v>
      </c>
      <c r="H410" s="327">
        <v>1</v>
      </c>
      <c r="I410" s="327">
        <v>158</v>
      </c>
      <c r="J410" s="327">
        <v>386</v>
      </c>
      <c r="K410" s="327">
        <v>60988</v>
      </c>
      <c r="L410" s="327">
        <v>0.97721518987341771</v>
      </c>
      <c r="M410" s="327">
        <v>158</v>
      </c>
      <c r="N410" s="327">
        <v>499</v>
      </c>
      <c r="O410" s="327">
        <v>79341</v>
      </c>
      <c r="P410" s="348">
        <v>1.2712866527800033</v>
      </c>
      <c r="Q410" s="328">
        <v>159</v>
      </c>
    </row>
    <row r="411" spans="1:17" ht="14.4" customHeight="1" x14ac:dyDescent="0.3">
      <c r="A411" s="323" t="s">
        <v>1408</v>
      </c>
      <c r="B411" s="324" t="s">
        <v>1237</v>
      </c>
      <c r="C411" s="324" t="s">
        <v>1238</v>
      </c>
      <c r="D411" s="324" t="s">
        <v>1241</v>
      </c>
      <c r="E411" s="324" t="s">
        <v>1242</v>
      </c>
      <c r="F411" s="327">
        <v>158</v>
      </c>
      <c r="G411" s="327">
        <v>13114</v>
      </c>
      <c r="H411" s="327">
        <v>1</v>
      </c>
      <c r="I411" s="327">
        <v>83</v>
      </c>
      <c r="J411" s="327">
        <v>121</v>
      </c>
      <c r="K411" s="327">
        <v>10043</v>
      </c>
      <c r="L411" s="327">
        <v>0.76582278481012656</v>
      </c>
      <c r="M411" s="327">
        <v>83</v>
      </c>
      <c r="N411" s="327">
        <v>185</v>
      </c>
      <c r="O411" s="327">
        <v>15540</v>
      </c>
      <c r="P411" s="348">
        <v>1.1849931371053835</v>
      </c>
      <c r="Q411" s="328">
        <v>84</v>
      </c>
    </row>
    <row r="412" spans="1:17" ht="14.4" customHeight="1" x14ac:dyDescent="0.3">
      <c r="A412" s="323" t="s">
        <v>1408</v>
      </c>
      <c r="B412" s="324" t="s">
        <v>1237</v>
      </c>
      <c r="C412" s="324" t="s">
        <v>1238</v>
      </c>
      <c r="D412" s="324" t="s">
        <v>1255</v>
      </c>
      <c r="E412" s="324" t="s">
        <v>1256</v>
      </c>
      <c r="F412" s="327">
        <v>3</v>
      </c>
      <c r="G412" s="327">
        <v>282</v>
      </c>
      <c r="H412" s="327">
        <v>1</v>
      </c>
      <c r="I412" s="327">
        <v>94</v>
      </c>
      <c r="J412" s="327">
        <v>2</v>
      </c>
      <c r="K412" s="327">
        <v>190</v>
      </c>
      <c r="L412" s="327">
        <v>0.67375886524822692</v>
      </c>
      <c r="M412" s="327">
        <v>95</v>
      </c>
      <c r="N412" s="327">
        <v>2</v>
      </c>
      <c r="O412" s="327">
        <v>192</v>
      </c>
      <c r="P412" s="348">
        <v>0.68085106382978722</v>
      </c>
      <c r="Q412" s="328">
        <v>96</v>
      </c>
    </row>
    <row r="413" spans="1:17" ht="14.4" customHeight="1" x14ac:dyDescent="0.3">
      <c r="A413" s="323" t="s">
        <v>1408</v>
      </c>
      <c r="B413" s="324" t="s">
        <v>1237</v>
      </c>
      <c r="C413" s="324" t="s">
        <v>1238</v>
      </c>
      <c r="D413" s="324" t="s">
        <v>1267</v>
      </c>
      <c r="E413" s="324" t="s">
        <v>1268</v>
      </c>
      <c r="F413" s="327">
        <v>604</v>
      </c>
      <c r="G413" s="327">
        <v>701848</v>
      </c>
      <c r="H413" s="327">
        <v>1</v>
      </c>
      <c r="I413" s="327">
        <v>1162</v>
      </c>
      <c r="J413" s="327">
        <v>560</v>
      </c>
      <c r="K413" s="327">
        <v>651840</v>
      </c>
      <c r="L413" s="327">
        <v>0.92874810500279259</v>
      </c>
      <c r="M413" s="327">
        <v>1164</v>
      </c>
      <c r="N413" s="327">
        <v>331</v>
      </c>
      <c r="O413" s="327">
        <v>385615</v>
      </c>
      <c r="P413" s="348">
        <v>0.54942808129395537</v>
      </c>
      <c r="Q413" s="328">
        <v>1165</v>
      </c>
    </row>
    <row r="414" spans="1:17" ht="14.4" customHeight="1" x14ac:dyDescent="0.3">
      <c r="A414" s="323" t="s">
        <v>1408</v>
      </c>
      <c r="B414" s="324" t="s">
        <v>1237</v>
      </c>
      <c r="C414" s="324" t="s">
        <v>1238</v>
      </c>
      <c r="D414" s="324" t="s">
        <v>1271</v>
      </c>
      <c r="E414" s="324" t="s">
        <v>1272</v>
      </c>
      <c r="F414" s="327">
        <v>1</v>
      </c>
      <c r="G414" s="327">
        <v>28</v>
      </c>
      <c r="H414" s="327">
        <v>1</v>
      </c>
      <c r="I414" s="327">
        <v>28</v>
      </c>
      <c r="J414" s="327">
        <v>3</v>
      </c>
      <c r="K414" s="327">
        <v>84</v>
      </c>
      <c r="L414" s="327">
        <v>3</v>
      </c>
      <c r="M414" s="327">
        <v>28</v>
      </c>
      <c r="N414" s="327"/>
      <c r="O414" s="327"/>
      <c r="P414" s="348"/>
      <c r="Q414" s="328"/>
    </row>
    <row r="415" spans="1:17" ht="14.4" customHeight="1" x14ac:dyDescent="0.3">
      <c r="A415" s="323" t="s">
        <v>1408</v>
      </c>
      <c r="B415" s="324" t="s">
        <v>1237</v>
      </c>
      <c r="C415" s="324" t="s">
        <v>1238</v>
      </c>
      <c r="D415" s="324" t="s">
        <v>1275</v>
      </c>
      <c r="E415" s="324" t="s">
        <v>1276</v>
      </c>
      <c r="F415" s="327">
        <v>992</v>
      </c>
      <c r="G415" s="327">
        <v>37696</v>
      </c>
      <c r="H415" s="327">
        <v>1</v>
      </c>
      <c r="I415" s="327">
        <v>38</v>
      </c>
      <c r="J415" s="327">
        <v>855</v>
      </c>
      <c r="K415" s="327">
        <v>33345</v>
      </c>
      <c r="L415" s="327">
        <v>0.88457661290322576</v>
      </c>
      <c r="M415" s="327">
        <v>39</v>
      </c>
      <c r="N415" s="327">
        <v>888</v>
      </c>
      <c r="O415" s="327">
        <v>34632</v>
      </c>
      <c r="P415" s="348">
        <v>0.91871816638370118</v>
      </c>
      <c r="Q415" s="328">
        <v>39</v>
      </c>
    </row>
    <row r="416" spans="1:17" ht="14.4" customHeight="1" x14ac:dyDescent="0.3">
      <c r="A416" s="323" t="s">
        <v>1408</v>
      </c>
      <c r="B416" s="324" t="s">
        <v>1237</v>
      </c>
      <c r="C416" s="324" t="s">
        <v>1238</v>
      </c>
      <c r="D416" s="324" t="s">
        <v>1279</v>
      </c>
      <c r="E416" s="324" t="s">
        <v>1280</v>
      </c>
      <c r="F416" s="327"/>
      <c r="G416" s="327"/>
      <c r="H416" s="327"/>
      <c r="I416" s="327"/>
      <c r="J416" s="327">
        <v>1</v>
      </c>
      <c r="K416" s="327">
        <v>404</v>
      </c>
      <c r="L416" s="327"/>
      <c r="M416" s="327">
        <v>404</v>
      </c>
      <c r="N416" s="327"/>
      <c r="O416" s="327"/>
      <c r="P416" s="348"/>
      <c r="Q416" s="328"/>
    </row>
    <row r="417" spans="1:17" ht="14.4" customHeight="1" x14ac:dyDescent="0.3">
      <c r="A417" s="323" t="s">
        <v>1408</v>
      </c>
      <c r="B417" s="324" t="s">
        <v>1237</v>
      </c>
      <c r="C417" s="324" t="s">
        <v>1238</v>
      </c>
      <c r="D417" s="324" t="s">
        <v>1281</v>
      </c>
      <c r="E417" s="324" t="s">
        <v>1282</v>
      </c>
      <c r="F417" s="327">
        <v>176</v>
      </c>
      <c r="G417" s="327">
        <v>6864</v>
      </c>
      <c r="H417" s="327">
        <v>1</v>
      </c>
      <c r="I417" s="327">
        <v>39</v>
      </c>
      <c r="J417" s="327">
        <v>142</v>
      </c>
      <c r="K417" s="327">
        <v>5680</v>
      </c>
      <c r="L417" s="327">
        <v>0.82750582750582746</v>
      </c>
      <c r="M417" s="327">
        <v>40</v>
      </c>
      <c r="N417" s="327">
        <v>195</v>
      </c>
      <c r="O417" s="327">
        <v>7800</v>
      </c>
      <c r="P417" s="348">
        <v>1.1363636363636365</v>
      </c>
      <c r="Q417" s="328">
        <v>40</v>
      </c>
    </row>
    <row r="418" spans="1:17" ht="14.4" customHeight="1" x14ac:dyDescent="0.3">
      <c r="A418" s="323" t="s">
        <v>1408</v>
      </c>
      <c r="B418" s="324" t="s">
        <v>1237</v>
      </c>
      <c r="C418" s="324" t="s">
        <v>1238</v>
      </c>
      <c r="D418" s="324" t="s">
        <v>1283</v>
      </c>
      <c r="E418" s="324" t="s">
        <v>1284</v>
      </c>
      <c r="F418" s="327">
        <v>661</v>
      </c>
      <c r="G418" s="327">
        <v>73371</v>
      </c>
      <c r="H418" s="327">
        <v>1</v>
      </c>
      <c r="I418" s="327">
        <v>111</v>
      </c>
      <c r="J418" s="327">
        <v>595</v>
      </c>
      <c r="K418" s="327">
        <v>66640</v>
      </c>
      <c r="L418" s="327">
        <v>0.90826075697482656</v>
      </c>
      <c r="M418" s="327">
        <v>112</v>
      </c>
      <c r="N418" s="327">
        <v>689</v>
      </c>
      <c r="O418" s="327">
        <v>77857</v>
      </c>
      <c r="P418" s="348">
        <v>1.0611413228659825</v>
      </c>
      <c r="Q418" s="328">
        <v>113</v>
      </c>
    </row>
    <row r="419" spans="1:17" ht="14.4" customHeight="1" x14ac:dyDescent="0.3">
      <c r="A419" s="323" t="s">
        <v>1408</v>
      </c>
      <c r="B419" s="324" t="s">
        <v>1237</v>
      </c>
      <c r="C419" s="324" t="s">
        <v>1238</v>
      </c>
      <c r="D419" s="324" t="s">
        <v>1285</v>
      </c>
      <c r="E419" s="324" t="s">
        <v>1286</v>
      </c>
      <c r="F419" s="327">
        <v>46</v>
      </c>
      <c r="G419" s="327">
        <v>966</v>
      </c>
      <c r="H419" s="327">
        <v>1</v>
      </c>
      <c r="I419" s="327">
        <v>21</v>
      </c>
      <c r="J419" s="327">
        <v>47</v>
      </c>
      <c r="K419" s="327">
        <v>987</v>
      </c>
      <c r="L419" s="327">
        <v>1.0217391304347827</v>
      </c>
      <c r="M419" s="327">
        <v>21</v>
      </c>
      <c r="N419" s="327">
        <v>77</v>
      </c>
      <c r="O419" s="327">
        <v>1617</v>
      </c>
      <c r="P419" s="348">
        <v>1.673913043478261</v>
      </c>
      <c r="Q419" s="328">
        <v>21</v>
      </c>
    </row>
    <row r="420" spans="1:17" ht="14.4" customHeight="1" x14ac:dyDescent="0.3">
      <c r="A420" s="323" t="s">
        <v>1408</v>
      </c>
      <c r="B420" s="324" t="s">
        <v>1237</v>
      </c>
      <c r="C420" s="324" t="s">
        <v>1238</v>
      </c>
      <c r="D420" s="324" t="s">
        <v>1289</v>
      </c>
      <c r="E420" s="324" t="s">
        <v>1290</v>
      </c>
      <c r="F420" s="327">
        <v>29</v>
      </c>
      <c r="G420" s="327">
        <v>11078</v>
      </c>
      <c r="H420" s="327">
        <v>1</v>
      </c>
      <c r="I420" s="327">
        <v>382</v>
      </c>
      <c r="J420" s="327">
        <v>39</v>
      </c>
      <c r="K420" s="327">
        <v>14898</v>
      </c>
      <c r="L420" s="327">
        <v>1.3448275862068966</v>
      </c>
      <c r="M420" s="327">
        <v>382</v>
      </c>
      <c r="N420" s="327">
        <v>18</v>
      </c>
      <c r="O420" s="327">
        <v>6876</v>
      </c>
      <c r="P420" s="348">
        <v>0.62068965517241381</v>
      </c>
      <c r="Q420" s="328">
        <v>382</v>
      </c>
    </row>
    <row r="421" spans="1:17" ht="14.4" customHeight="1" x14ac:dyDescent="0.3">
      <c r="A421" s="323" t="s">
        <v>1408</v>
      </c>
      <c r="B421" s="324" t="s">
        <v>1237</v>
      </c>
      <c r="C421" s="324" t="s">
        <v>1238</v>
      </c>
      <c r="D421" s="324" t="s">
        <v>1291</v>
      </c>
      <c r="E421" s="324" t="s">
        <v>1292</v>
      </c>
      <c r="F421" s="327">
        <v>2042</v>
      </c>
      <c r="G421" s="327">
        <v>992412</v>
      </c>
      <c r="H421" s="327">
        <v>1</v>
      </c>
      <c r="I421" s="327">
        <v>486</v>
      </c>
      <c r="J421" s="327">
        <v>1783</v>
      </c>
      <c r="K421" s="327">
        <v>866538</v>
      </c>
      <c r="L421" s="327">
        <v>0.87316356513222326</v>
      </c>
      <c r="M421" s="327">
        <v>486</v>
      </c>
      <c r="N421" s="327">
        <v>1607</v>
      </c>
      <c r="O421" s="327">
        <v>781002</v>
      </c>
      <c r="P421" s="348">
        <v>0.78697355533790403</v>
      </c>
      <c r="Q421" s="328">
        <v>486</v>
      </c>
    </row>
    <row r="422" spans="1:17" ht="14.4" customHeight="1" x14ac:dyDescent="0.3">
      <c r="A422" s="323" t="s">
        <v>1408</v>
      </c>
      <c r="B422" s="324" t="s">
        <v>1237</v>
      </c>
      <c r="C422" s="324" t="s">
        <v>1238</v>
      </c>
      <c r="D422" s="324" t="s">
        <v>1293</v>
      </c>
      <c r="E422" s="324" t="s">
        <v>1294</v>
      </c>
      <c r="F422" s="327">
        <v>22</v>
      </c>
      <c r="G422" s="327">
        <v>13222</v>
      </c>
      <c r="H422" s="327">
        <v>1</v>
      </c>
      <c r="I422" s="327">
        <v>601</v>
      </c>
      <c r="J422" s="327">
        <v>25</v>
      </c>
      <c r="K422" s="327">
        <v>15075</v>
      </c>
      <c r="L422" s="327">
        <v>1.1401452125245803</v>
      </c>
      <c r="M422" s="327">
        <v>603</v>
      </c>
      <c r="N422" s="327">
        <v>17</v>
      </c>
      <c r="O422" s="327">
        <v>10268</v>
      </c>
      <c r="P422" s="348">
        <v>0.77658448041143546</v>
      </c>
      <c r="Q422" s="328">
        <v>604</v>
      </c>
    </row>
    <row r="423" spans="1:17" ht="14.4" customHeight="1" x14ac:dyDescent="0.3">
      <c r="A423" s="323" t="s">
        <v>1408</v>
      </c>
      <c r="B423" s="324" t="s">
        <v>1237</v>
      </c>
      <c r="C423" s="324" t="s">
        <v>1238</v>
      </c>
      <c r="D423" s="324" t="s">
        <v>1295</v>
      </c>
      <c r="E423" s="324" t="s">
        <v>1296</v>
      </c>
      <c r="F423" s="327">
        <v>13</v>
      </c>
      <c r="G423" s="327">
        <v>468</v>
      </c>
      <c r="H423" s="327">
        <v>1</v>
      </c>
      <c r="I423" s="327">
        <v>36</v>
      </c>
      <c r="J423" s="327">
        <v>49</v>
      </c>
      <c r="K423" s="327">
        <v>1764</v>
      </c>
      <c r="L423" s="327">
        <v>3.7692307692307692</v>
      </c>
      <c r="M423" s="327">
        <v>36</v>
      </c>
      <c r="N423" s="327">
        <v>13</v>
      </c>
      <c r="O423" s="327">
        <v>481</v>
      </c>
      <c r="P423" s="348">
        <v>1.0277777777777777</v>
      </c>
      <c r="Q423" s="328">
        <v>37</v>
      </c>
    </row>
    <row r="424" spans="1:17" ht="14.4" customHeight="1" x14ac:dyDescent="0.3">
      <c r="A424" s="323" t="s">
        <v>1408</v>
      </c>
      <c r="B424" s="324" t="s">
        <v>1237</v>
      </c>
      <c r="C424" s="324" t="s">
        <v>1238</v>
      </c>
      <c r="D424" s="324" t="s">
        <v>1299</v>
      </c>
      <c r="E424" s="324" t="s">
        <v>1300</v>
      </c>
      <c r="F424" s="327">
        <v>12</v>
      </c>
      <c r="G424" s="327">
        <v>2364</v>
      </c>
      <c r="H424" s="327">
        <v>1</v>
      </c>
      <c r="I424" s="327">
        <v>197</v>
      </c>
      <c r="J424" s="327">
        <v>1</v>
      </c>
      <c r="K424" s="327">
        <v>198</v>
      </c>
      <c r="L424" s="327">
        <v>8.3756345177664976E-2</v>
      </c>
      <c r="M424" s="327">
        <v>198</v>
      </c>
      <c r="N424" s="327"/>
      <c r="O424" s="327"/>
      <c r="P424" s="348"/>
      <c r="Q424" s="328"/>
    </row>
    <row r="425" spans="1:17" ht="14.4" customHeight="1" x14ac:dyDescent="0.3">
      <c r="A425" s="323" t="s">
        <v>1408</v>
      </c>
      <c r="B425" s="324" t="s">
        <v>1237</v>
      </c>
      <c r="C425" s="324" t="s">
        <v>1238</v>
      </c>
      <c r="D425" s="324" t="s">
        <v>1301</v>
      </c>
      <c r="E425" s="324" t="s">
        <v>1302</v>
      </c>
      <c r="F425" s="327">
        <v>45</v>
      </c>
      <c r="G425" s="327">
        <v>19980</v>
      </c>
      <c r="H425" s="327">
        <v>1</v>
      </c>
      <c r="I425" s="327">
        <v>444</v>
      </c>
      <c r="J425" s="327">
        <v>43</v>
      </c>
      <c r="K425" s="327">
        <v>19092</v>
      </c>
      <c r="L425" s="327">
        <v>0.9555555555555556</v>
      </c>
      <c r="M425" s="327">
        <v>444</v>
      </c>
      <c r="N425" s="327">
        <v>27</v>
      </c>
      <c r="O425" s="327">
        <v>11988</v>
      </c>
      <c r="P425" s="348">
        <v>0.6</v>
      </c>
      <c r="Q425" s="328">
        <v>444</v>
      </c>
    </row>
    <row r="426" spans="1:17" ht="14.4" customHeight="1" x14ac:dyDescent="0.3">
      <c r="A426" s="323" t="s">
        <v>1408</v>
      </c>
      <c r="B426" s="324" t="s">
        <v>1237</v>
      </c>
      <c r="C426" s="324" t="s">
        <v>1238</v>
      </c>
      <c r="D426" s="324" t="s">
        <v>1305</v>
      </c>
      <c r="E426" s="324" t="s">
        <v>1306</v>
      </c>
      <c r="F426" s="327">
        <v>379</v>
      </c>
      <c r="G426" s="327">
        <v>15160</v>
      </c>
      <c r="H426" s="327">
        <v>1</v>
      </c>
      <c r="I426" s="327">
        <v>40</v>
      </c>
      <c r="J426" s="327">
        <v>390</v>
      </c>
      <c r="K426" s="327">
        <v>15600</v>
      </c>
      <c r="L426" s="327">
        <v>1.029023746701847</v>
      </c>
      <c r="M426" s="327">
        <v>40</v>
      </c>
      <c r="N426" s="327">
        <v>226</v>
      </c>
      <c r="O426" s="327">
        <v>9266</v>
      </c>
      <c r="P426" s="348">
        <v>0.61121372031662269</v>
      </c>
      <c r="Q426" s="328">
        <v>41</v>
      </c>
    </row>
    <row r="427" spans="1:17" ht="14.4" customHeight="1" x14ac:dyDescent="0.3">
      <c r="A427" s="323" t="s">
        <v>1408</v>
      </c>
      <c r="B427" s="324" t="s">
        <v>1237</v>
      </c>
      <c r="C427" s="324" t="s">
        <v>1238</v>
      </c>
      <c r="D427" s="324" t="s">
        <v>1307</v>
      </c>
      <c r="E427" s="324" t="s">
        <v>1308</v>
      </c>
      <c r="F427" s="327">
        <v>2</v>
      </c>
      <c r="G427" s="327">
        <v>302</v>
      </c>
      <c r="H427" s="327">
        <v>1</v>
      </c>
      <c r="I427" s="327">
        <v>151</v>
      </c>
      <c r="J427" s="327"/>
      <c r="K427" s="327"/>
      <c r="L427" s="327"/>
      <c r="M427" s="327"/>
      <c r="N427" s="327"/>
      <c r="O427" s="327"/>
      <c r="P427" s="348"/>
      <c r="Q427" s="328"/>
    </row>
    <row r="428" spans="1:17" ht="14.4" customHeight="1" x14ac:dyDescent="0.3">
      <c r="A428" s="323" t="s">
        <v>1408</v>
      </c>
      <c r="B428" s="324" t="s">
        <v>1237</v>
      </c>
      <c r="C428" s="324" t="s">
        <v>1238</v>
      </c>
      <c r="D428" s="324" t="s">
        <v>1309</v>
      </c>
      <c r="E428" s="324" t="s">
        <v>1310</v>
      </c>
      <c r="F428" s="327">
        <v>264</v>
      </c>
      <c r="G428" s="327">
        <v>129360</v>
      </c>
      <c r="H428" s="327">
        <v>1</v>
      </c>
      <c r="I428" s="327">
        <v>490</v>
      </c>
      <c r="J428" s="327">
        <v>276</v>
      </c>
      <c r="K428" s="327">
        <v>135240</v>
      </c>
      <c r="L428" s="327">
        <v>1.0454545454545454</v>
      </c>
      <c r="M428" s="327">
        <v>490</v>
      </c>
      <c r="N428" s="327">
        <v>182</v>
      </c>
      <c r="O428" s="327">
        <v>89180</v>
      </c>
      <c r="P428" s="348">
        <v>0.68939393939393945</v>
      </c>
      <c r="Q428" s="328">
        <v>490</v>
      </c>
    </row>
    <row r="429" spans="1:17" ht="14.4" customHeight="1" x14ac:dyDescent="0.3">
      <c r="A429" s="323" t="s">
        <v>1408</v>
      </c>
      <c r="B429" s="324" t="s">
        <v>1237</v>
      </c>
      <c r="C429" s="324" t="s">
        <v>1238</v>
      </c>
      <c r="D429" s="324" t="s">
        <v>1313</v>
      </c>
      <c r="E429" s="324" t="s">
        <v>1314</v>
      </c>
      <c r="F429" s="327">
        <v>5</v>
      </c>
      <c r="G429" s="327">
        <v>1635</v>
      </c>
      <c r="H429" s="327">
        <v>1</v>
      </c>
      <c r="I429" s="327">
        <v>327</v>
      </c>
      <c r="J429" s="327">
        <v>6</v>
      </c>
      <c r="K429" s="327">
        <v>1962</v>
      </c>
      <c r="L429" s="327">
        <v>1.2</v>
      </c>
      <c r="M429" s="327">
        <v>327</v>
      </c>
      <c r="N429" s="327">
        <v>4</v>
      </c>
      <c r="O429" s="327">
        <v>1308</v>
      </c>
      <c r="P429" s="348">
        <v>0.8</v>
      </c>
      <c r="Q429" s="328">
        <v>327</v>
      </c>
    </row>
    <row r="430" spans="1:17" ht="14.4" customHeight="1" x14ac:dyDescent="0.3">
      <c r="A430" s="323" t="s">
        <v>1408</v>
      </c>
      <c r="B430" s="324" t="s">
        <v>1237</v>
      </c>
      <c r="C430" s="324" t="s">
        <v>1238</v>
      </c>
      <c r="D430" s="324" t="s">
        <v>1315</v>
      </c>
      <c r="E430" s="324" t="s">
        <v>1316</v>
      </c>
      <c r="F430" s="327">
        <v>79</v>
      </c>
      <c r="G430" s="327">
        <v>2449</v>
      </c>
      <c r="H430" s="327">
        <v>1</v>
      </c>
      <c r="I430" s="327">
        <v>31</v>
      </c>
      <c r="J430" s="327">
        <v>83</v>
      </c>
      <c r="K430" s="327">
        <v>2573</v>
      </c>
      <c r="L430" s="327">
        <v>1.0506329113924051</v>
      </c>
      <c r="M430" s="327">
        <v>31</v>
      </c>
      <c r="N430" s="327">
        <v>107</v>
      </c>
      <c r="O430" s="327">
        <v>3317</v>
      </c>
      <c r="P430" s="348">
        <v>1.3544303797468353</v>
      </c>
      <c r="Q430" s="328">
        <v>31</v>
      </c>
    </row>
    <row r="431" spans="1:17" ht="14.4" customHeight="1" x14ac:dyDescent="0.3">
      <c r="A431" s="323" t="s">
        <v>1408</v>
      </c>
      <c r="B431" s="324" t="s">
        <v>1237</v>
      </c>
      <c r="C431" s="324" t="s">
        <v>1238</v>
      </c>
      <c r="D431" s="324" t="s">
        <v>1317</v>
      </c>
      <c r="E431" s="324" t="s">
        <v>1318</v>
      </c>
      <c r="F431" s="327">
        <v>2</v>
      </c>
      <c r="G431" s="327">
        <v>1922</v>
      </c>
      <c r="H431" s="327">
        <v>1</v>
      </c>
      <c r="I431" s="327">
        <v>961</v>
      </c>
      <c r="J431" s="327">
        <v>14</v>
      </c>
      <c r="K431" s="327">
        <v>13454</v>
      </c>
      <c r="L431" s="327">
        <v>7</v>
      </c>
      <c r="M431" s="327">
        <v>961</v>
      </c>
      <c r="N431" s="327">
        <v>3</v>
      </c>
      <c r="O431" s="327">
        <v>2883</v>
      </c>
      <c r="P431" s="348">
        <v>1.5</v>
      </c>
      <c r="Q431" s="328">
        <v>961</v>
      </c>
    </row>
    <row r="432" spans="1:17" ht="14.4" customHeight="1" x14ac:dyDescent="0.3">
      <c r="A432" s="323" t="s">
        <v>1408</v>
      </c>
      <c r="B432" s="324" t="s">
        <v>1237</v>
      </c>
      <c r="C432" s="324" t="s">
        <v>1238</v>
      </c>
      <c r="D432" s="324" t="s">
        <v>1325</v>
      </c>
      <c r="E432" s="324" t="s">
        <v>1326</v>
      </c>
      <c r="F432" s="327"/>
      <c r="G432" s="327"/>
      <c r="H432" s="327"/>
      <c r="I432" s="327"/>
      <c r="J432" s="327">
        <v>2</v>
      </c>
      <c r="K432" s="327">
        <v>54</v>
      </c>
      <c r="L432" s="327"/>
      <c r="M432" s="327">
        <v>27</v>
      </c>
      <c r="N432" s="327">
        <v>1</v>
      </c>
      <c r="O432" s="327">
        <v>27</v>
      </c>
      <c r="P432" s="348"/>
      <c r="Q432" s="328">
        <v>27</v>
      </c>
    </row>
    <row r="433" spans="1:17" ht="14.4" customHeight="1" x14ac:dyDescent="0.3">
      <c r="A433" s="323" t="s">
        <v>1408</v>
      </c>
      <c r="B433" s="324" t="s">
        <v>1237</v>
      </c>
      <c r="C433" s="324" t="s">
        <v>1238</v>
      </c>
      <c r="D433" s="324" t="s">
        <v>1327</v>
      </c>
      <c r="E433" s="324" t="s">
        <v>1328</v>
      </c>
      <c r="F433" s="327">
        <v>625</v>
      </c>
      <c r="G433" s="327">
        <v>126875</v>
      </c>
      <c r="H433" s="327">
        <v>1</v>
      </c>
      <c r="I433" s="327">
        <v>203</v>
      </c>
      <c r="J433" s="327">
        <v>675</v>
      </c>
      <c r="K433" s="327">
        <v>137700</v>
      </c>
      <c r="L433" s="327">
        <v>1.0853201970443349</v>
      </c>
      <c r="M433" s="327">
        <v>204</v>
      </c>
      <c r="N433" s="327">
        <v>533</v>
      </c>
      <c r="O433" s="327">
        <v>109265</v>
      </c>
      <c r="P433" s="348">
        <v>0.86120197044334978</v>
      </c>
      <c r="Q433" s="328">
        <v>205</v>
      </c>
    </row>
    <row r="434" spans="1:17" ht="14.4" customHeight="1" x14ac:dyDescent="0.3">
      <c r="A434" s="323" t="s">
        <v>1408</v>
      </c>
      <c r="B434" s="324" t="s">
        <v>1237</v>
      </c>
      <c r="C434" s="324" t="s">
        <v>1238</v>
      </c>
      <c r="D434" s="324" t="s">
        <v>1329</v>
      </c>
      <c r="E434" s="324" t="s">
        <v>1330</v>
      </c>
      <c r="F434" s="327">
        <v>607</v>
      </c>
      <c r="G434" s="327">
        <v>228232</v>
      </c>
      <c r="H434" s="327">
        <v>1</v>
      </c>
      <c r="I434" s="327">
        <v>376</v>
      </c>
      <c r="J434" s="327">
        <v>656</v>
      </c>
      <c r="K434" s="327">
        <v>246656</v>
      </c>
      <c r="L434" s="327">
        <v>1.0807248764415156</v>
      </c>
      <c r="M434" s="327">
        <v>376</v>
      </c>
      <c r="N434" s="327">
        <v>538</v>
      </c>
      <c r="O434" s="327">
        <v>202826</v>
      </c>
      <c r="P434" s="348">
        <v>0.88868344491569984</v>
      </c>
      <c r="Q434" s="328">
        <v>377</v>
      </c>
    </row>
    <row r="435" spans="1:17" ht="14.4" customHeight="1" x14ac:dyDescent="0.3">
      <c r="A435" s="323" t="s">
        <v>1408</v>
      </c>
      <c r="B435" s="324" t="s">
        <v>1237</v>
      </c>
      <c r="C435" s="324" t="s">
        <v>1238</v>
      </c>
      <c r="D435" s="324" t="s">
        <v>1337</v>
      </c>
      <c r="E435" s="324" t="s">
        <v>1338</v>
      </c>
      <c r="F435" s="327">
        <v>14</v>
      </c>
      <c r="G435" s="327">
        <v>1792</v>
      </c>
      <c r="H435" s="327">
        <v>1</v>
      </c>
      <c r="I435" s="327">
        <v>128</v>
      </c>
      <c r="J435" s="327">
        <v>33</v>
      </c>
      <c r="K435" s="327">
        <v>4224</v>
      </c>
      <c r="L435" s="327">
        <v>2.3571428571428572</v>
      </c>
      <c r="M435" s="327">
        <v>128</v>
      </c>
      <c r="N435" s="327">
        <v>10</v>
      </c>
      <c r="O435" s="327">
        <v>1290</v>
      </c>
      <c r="P435" s="348">
        <v>0.7198660714285714</v>
      </c>
      <c r="Q435" s="328">
        <v>129</v>
      </c>
    </row>
    <row r="436" spans="1:17" ht="14.4" customHeight="1" x14ac:dyDescent="0.3">
      <c r="A436" s="323" t="s">
        <v>1408</v>
      </c>
      <c r="B436" s="324" t="s">
        <v>1237</v>
      </c>
      <c r="C436" s="324" t="s">
        <v>1238</v>
      </c>
      <c r="D436" s="324" t="s">
        <v>1341</v>
      </c>
      <c r="E436" s="324" t="s">
        <v>1342</v>
      </c>
      <c r="F436" s="327">
        <v>2</v>
      </c>
      <c r="G436" s="327">
        <v>3998</v>
      </c>
      <c r="H436" s="327">
        <v>1</v>
      </c>
      <c r="I436" s="327">
        <v>1999</v>
      </c>
      <c r="J436" s="327"/>
      <c r="K436" s="327"/>
      <c r="L436" s="327"/>
      <c r="M436" s="327"/>
      <c r="N436" s="327"/>
      <c r="O436" s="327"/>
      <c r="P436" s="348"/>
      <c r="Q436" s="328"/>
    </row>
    <row r="437" spans="1:17" ht="14.4" customHeight="1" x14ac:dyDescent="0.3">
      <c r="A437" s="323" t="s">
        <v>1408</v>
      </c>
      <c r="B437" s="324" t="s">
        <v>1237</v>
      </c>
      <c r="C437" s="324" t="s">
        <v>1238</v>
      </c>
      <c r="D437" s="324" t="s">
        <v>1347</v>
      </c>
      <c r="E437" s="324" t="s">
        <v>1348</v>
      </c>
      <c r="F437" s="327">
        <v>5</v>
      </c>
      <c r="G437" s="327">
        <v>3805</v>
      </c>
      <c r="H437" s="327">
        <v>1</v>
      </c>
      <c r="I437" s="327">
        <v>761</v>
      </c>
      <c r="J437" s="327">
        <v>1</v>
      </c>
      <c r="K437" s="327">
        <v>761</v>
      </c>
      <c r="L437" s="327">
        <v>0.2</v>
      </c>
      <c r="M437" s="327">
        <v>761</v>
      </c>
      <c r="N437" s="327">
        <v>1</v>
      </c>
      <c r="O437" s="327">
        <v>761</v>
      </c>
      <c r="P437" s="348">
        <v>0.2</v>
      </c>
      <c r="Q437" s="328">
        <v>761</v>
      </c>
    </row>
    <row r="438" spans="1:17" ht="14.4" customHeight="1" x14ac:dyDescent="0.3">
      <c r="A438" s="323" t="s">
        <v>1408</v>
      </c>
      <c r="B438" s="324" t="s">
        <v>1237</v>
      </c>
      <c r="C438" s="324" t="s">
        <v>1238</v>
      </c>
      <c r="D438" s="324" t="s">
        <v>1349</v>
      </c>
      <c r="E438" s="324" t="s">
        <v>1350</v>
      </c>
      <c r="F438" s="327">
        <v>1716</v>
      </c>
      <c r="G438" s="327">
        <v>27456</v>
      </c>
      <c r="H438" s="327">
        <v>1</v>
      </c>
      <c r="I438" s="327">
        <v>16</v>
      </c>
      <c r="J438" s="327">
        <v>1634</v>
      </c>
      <c r="K438" s="327">
        <v>26144</v>
      </c>
      <c r="L438" s="327">
        <v>0.95221445221445222</v>
      </c>
      <c r="M438" s="327">
        <v>16</v>
      </c>
      <c r="N438" s="327">
        <v>1278</v>
      </c>
      <c r="O438" s="327">
        <v>20448</v>
      </c>
      <c r="P438" s="348">
        <v>0.74475524475524479</v>
      </c>
      <c r="Q438" s="328">
        <v>16</v>
      </c>
    </row>
    <row r="439" spans="1:17" ht="14.4" customHeight="1" x14ac:dyDescent="0.3">
      <c r="A439" s="323" t="s">
        <v>1408</v>
      </c>
      <c r="B439" s="324" t="s">
        <v>1237</v>
      </c>
      <c r="C439" s="324" t="s">
        <v>1238</v>
      </c>
      <c r="D439" s="324" t="s">
        <v>1351</v>
      </c>
      <c r="E439" s="324" t="s">
        <v>1352</v>
      </c>
      <c r="F439" s="327">
        <v>43</v>
      </c>
      <c r="G439" s="327">
        <v>5590</v>
      </c>
      <c r="H439" s="327">
        <v>1</v>
      </c>
      <c r="I439" s="327">
        <v>130</v>
      </c>
      <c r="J439" s="327">
        <v>29</v>
      </c>
      <c r="K439" s="327">
        <v>3799</v>
      </c>
      <c r="L439" s="327">
        <v>0.67960644007155635</v>
      </c>
      <c r="M439" s="327">
        <v>131</v>
      </c>
      <c r="N439" s="327">
        <v>34</v>
      </c>
      <c r="O439" s="327">
        <v>4522</v>
      </c>
      <c r="P439" s="348">
        <v>0.80894454382826475</v>
      </c>
      <c r="Q439" s="328">
        <v>133</v>
      </c>
    </row>
    <row r="440" spans="1:17" ht="14.4" customHeight="1" x14ac:dyDescent="0.3">
      <c r="A440" s="323" t="s">
        <v>1408</v>
      </c>
      <c r="B440" s="324" t="s">
        <v>1237</v>
      </c>
      <c r="C440" s="324" t="s">
        <v>1238</v>
      </c>
      <c r="D440" s="324" t="s">
        <v>1353</v>
      </c>
      <c r="E440" s="324" t="s">
        <v>1354</v>
      </c>
      <c r="F440" s="327">
        <v>41</v>
      </c>
      <c r="G440" s="327">
        <v>20664</v>
      </c>
      <c r="H440" s="327">
        <v>1</v>
      </c>
      <c r="I440" s="327">
        <v>504</v>
      </c>
      <c r="J440" s="327">
        <v>39</v>
      </c>
      <c r="K440" s="327">
        <v>19695</v>
      </c>
      <c r="L440" s="327">
        <v>0.95310685249709637</v>
      </c>
      <c r="M440" s="327">
        <v>505</v>
      </c>
      <c r="N440" s="327">
        <v>64</v>
      </c>
      <c r="O440" s="327">
        <v>32384</v>
      </c>
      <c r="P440" s="348">
        <v>1.5671699574138598</v>
      </c>
      <c r="Q440" s="328">
        <v>506</v>
      </c>
    </row>
    <row r="441" spans="1:17" ht="14.4" customHeight="1" x14ac:dyDescent="0.3">
      <c r="A441" s="323" t="s">
        <v>1408</v>
      </c>
      <c r="B441" s="324" t="s">
        <v>1237</v>
      </c>
      <c r="C441" s="324" t="s">
        <v>1238</v>
      </c>
      <c r="D441" s="324" t="s">
        <v>1355</v>
      </c>
      <c r="E441" s="324" t="s">
        <v>1356</v>
      </c>
      <c r="F441" s="327">
        <v>98</v>
      </c>
      <c r="G441" s="327">
        <v>9898</v>
      </c>
      <c r="H441" s="327">
        <v>1</v>
      </c>
      <c r="I441" s="327">
        <v>101</v>
      </c>
      <c r="J441" s="327">
        <v>75</v>
      </c>
      <c r="K441" s="327">
        <v>7575</v>
      </c>
      <c r="L441" s="327">
        <v>0.76530612244897955</v>
      </c>
      <c r="M441" s="327">
        <v>101</v>
      </c>
      <c r="N441" s="327">
        <v>139</v>
      </c>
      <c r="O441" s="327">
        <v>14178</v>
      </c>
      <c r="P441" s="348">
        <v>1.4324105879975753</v>
      </c>
      <c r="Q441" s="328">
        <v>102</v>
      </c>
    </row>
    <row r="442" spans="1:17" ht="14.4" customHeight="1" x14ac:dyDescent="0.3">
      <c r="A442" s="323" t="s">
        <v>1408</v>
      </c>
      <c r="B442" s="324" t="s">
        <v>1237</v>
      </c>
      <c r="C442" s="324" t="s">
        <v>1238</v>
      </c>
      <c r="D442" s="324" t="s">
        <v>1357</v>
      </c>
      <c r="E442" s="324" t="s">
        <v>1358</v>
      </c>
      <c r="F442" s="327">
        <v>9</v>
      </c>
      <c r="G442" s="327">
        <v>1908</v>
      </c>
      <c r="H442" s="327">
        <v>1</v>
      </c>
      <c r="I442" s="327">
        <v>212</v>
      </c>
      <c r="J442" s="327">
        <v>14</v>
      </c>
      <c r="K442" s="327">
        <v>2996</v>
      </c>
      <c r="L442" s="327">
        <v>1.570230607966457</v>
      </c>
      <c r="M442" s="327">
        <v>214</v>
      </c>
      <c r="N442" s="327">
        <v>6</v>
      </c>
      <c r="O442" s="327">
        <v>1290</v>
      </c>
      <c r="P442" s="348">
        <v>0.67610062893081757</v>
      </c>
      <c r="Q442" s="328">
        <v>215</v>
      </c>
    </row>
    <row r="443" spans="1:17" ht="14.4" customHeight="1" x14ac:dyDescent="0.3">
      <c r="A443" s="323" t="s">
        <v>1409</v>
      </c>
      <c r="B443" s="324" t="s">
        <v>1237</v>
      </c>
      <c r="C443" s="324" t="s">
        <v>1238</v>
      </c>
      <c r="D443" s="324" t="s">
        <v>1239</v>
      </c>
      <c r="E443" s="324" t="s">
        <v>1240</v>
      </c>
      <c r="F443" s="327">
        <v>274</v>
      </c>
      <c r="G443" s="327">
        <v>43292</v>
      </c>
      <c r="H443" s="327">
        <v>1</v>
      </c>
      <c r="I443" s="327">
        <v>158</v>
      </c>
      <c r="J443" s="327">
        <v>196</v>
      </c>
      <c r="K443" s="327">
        <v>30968</v>
      </c>
      <c r="L443" s="327">
        <v>0.71532846715328469</v>
      </c>
      <c r="M443" s="327">
        <v>158</v>
      </c>
      <c r="N443" s="327">
        <v>269</v>
      </c>
      <c r="O443" s="327">
        <v>42771</v>
      </c>
      <c r="P443" s="348">
        <v>0.98796544396193287</v>
      </c>
      <c r="Q443" s="328">
        <v>159</v>
      </c>
    </row>
    <row r="444" spans="1:17" ht="14.4" customHeight="1" x14ac:dyDescent="0.3">
      <c r="A444" s="323" t="s">
        <v>1409</v>
      </c>
      <c r="B444" s="324" t="s">
        <v>1237</v>
      </c>
      <c r="C444" s="324" t="s">
        <v>1238</v>
      </c>
      <c r="D444" s="324" t="s">
        <v>1241</v>
      </c>
      <c r="E444" s="324" t="s">
        <v>1242</v>
      </c>
      <c r="F444" s="327">
        <v>111</v>
      </c>
      <c r="G444" s="327">
        <v>9213</v>
      </c>
      <c r="H444" s="327">
        <v>1</v>
      </c>
      <c r="I444" s="327">
        <v>83</v>
      </c>
      <c r="J444" s="327">
        <v>79</v>
      </c>
      <c r="K444" s="327">
        <v>6557</v>
      </c>
      <c r="L444" s="327">
        <v>0.71171171171171166</v>
      </c>
      <c r="M444" s="327">
        <v>83</v>
      </c>
      <c r="N444" s="327">
        <v>104</v>
      </c>
      <c r="O444" s="327">
        <v>8736</v>
      </c>
      <c r="P444" s="348">
        <v>0.9482253337675024</v>
      </c>
      <c r="Q444" s="328">
        <v>84</v>
      </c>
    </row>
    <row r="445" spans="1:17" ht="14.4" customHeight="1" x14ac:dyDescent="0.3">
      <c r="A445" s="323" t="s">
        <v>1409</v>
      </c>
      <c r="B445" s="324" t="s">
        <v>1237</v>
      </c>
      <c r="C445" s="324" t="s">
        <v>1238</v>
      </c>
      <c r="D445" s="324" t="s">
        <v>1255</v>
      </c>
      <c r="E445" s="324" t="s">
        <v>1256</v>
      </c>
      <c r="F445" s="327">
        <v>2</v>
      </c>
      <c r="G445" s="327">
        <v>188</v>
      </c>
      <c r="H445" s="327">
        <v>1</v>
      </c>
      <c r="I445" s="327">
        <v>94</v>
      </c>
      <c r="J445" s="327">
        <v>3</v>
      </c>
      <c r="K445" s="327">
        <v>285</v>
      </c>
      <c r="L445" s="327">
        <v>1.5159574468085106</v>
      </c>
      <c r="M445" s="327">
        <v>95</v>
      </c>
      <c r="N445" s="327">
        <v>1</v>
      </c>
      <c r="O445" s="327">
        <v>96</v>
      </c>
      <c r="P445" s="348">
        <v>0.51063829787234039</v>
      </c>
      <c r="Q445" s="328">
        <v>96</v>
      </c>
    </row>
    <row r="446" spans="1:17" ht="14.4" customHeight="1" x14ac:dyDescent="0.3">
      <c r="A446" s="323" t="s">
        <v>1409</v>
      </c>
      <c r="B446" s="324" t="s">
        <v>1237</v>
      </c>
      <c r="C446" s="324" t="s">
        <v>1238</v>
      </c>
      <c r="D446" s="324" t="s">
        <v>1267</v>
      </c>
      <c r="E446" s="324" t="s">
        <v>1268</v>
      </c>
      <c r="F446" s="327">
        <v>3</v>
      </c>
      <c r="G446" s="327">
        <v>3486</v>
      </c>
      <c r="H446" s="327">
        <v>1</v>
      </c>
      <c r="I446" s="327">
        <v>1162</v>
      </c>
      <c r="J446" s="327">
        <v>1</v>
      </c>
      <c r="K446" s="327">
        <v>1164</v>
      </c>
      <c r="L446" s="327">
        <v>0.33390705679862304</v>
      </c>
      <c r="M446" s="327">
        <v>1164</v>
      </c>
      <c r="N446" s="327">
        <v>9</v>
      </c>
      <c r="O446" s="327">
        <v>10485</v>
      </c>
      <c r="P446" s="348">
        <v>3.0077452667814115</v>
      </c>
      <c r="Q446" s="328">
        <v>1165</v>
      </c>
    </row>
    <row r="447" spans="1:17" ht="14.4" customHeight="1" x14ac:dyDescent="0.3">
      <c r="A447" s="323" t="s">
        <v>1409</v>
      </c>
      <c r="B447" s="324" t="s">
        <v>1237</v>
      </c>
      <c r="C447" s="324" t="s">
        <v>1238</v>
      </c>
      <c r="D447" s="324" t="s">
        <v>1275</v>
      </c>
      <c r="E447" s="324" t="s">
        <v>1276</v>
      </c>
      <c r="F447" s="327">
        <v>135</v>
      </c>
      <c r="G447" s="327">
        <v>5130</v>
      </c>
      <c r="H447" s="327">
        <v>1</v>
      </c>
      <c r="I447" s="327">
        <v>38</v>
      </c>
      <c r="J447" s="327">
        <v>116</v>
      </c>
      <c r="K447" s="327">
        <v>4524</v>
      </c>
      <c r="L447" s="327">
        <v>0.88187134502923981</v>
      </c>
      <c r="M447" s="327">
        <v>39</v>
      </c>
      <c r="N447" s="327">
        <v>101</v>
      </c>
      <c r="O447" s="327">
        <v>3939</v>
      </c>
      <c r="P447" s="348">
        <v>0.76783625730994154</v>
      </c>
      <c r="Q447" s="328">
        <v>39</v>
      </c>
    </row>
    <row r="448" spans="1:17" ht="14.4" customHeight="1" x14ac:dyDescent="0.3">
      <c r="A448" s="323" t="s">
        <v>1409</v>
      </c>
      <c r="B448" s="324" t="s">
        <v>1237</v>
      </c>
      <c r="C448" s="324" t="s">
        <v>1238</v>
      </c>
      <c r="D448" s="324" t="s">
        <v>1281</v>
      </c>
      <c r="E448" s="324" t="s">
        <v>1282</v>
      </c>
      <c r="F448" s="327">
        <v>64</v>
      </c>
      <c r="G448" s="327">
        <v>2496</v>
      </c>
      <c r="H448" s="327">
        <v>1</v>
      </c>
      <c r="I448" s="327">
        <v>39</v>
      </c>
      <c r="J448" s="327">
        <v>41</v>
      </c>
      <c r="K448" s="327">
        <v>1640</v>
      </c>
      <c r="L448" s="327">
        <v>0.65705128205128205</v>
      </c>
      <c r="M448" s="327">
        <v>40</v>
      </c>
      <c r="N448" s="327">
        <v>57</v>
      </c>
      <c r="O448" s="327">
        <v>2280</v>
      </c>
      <c r="P448" s="348">
        <v>0.91346153846153844</v>
      </c>
      <c r="Q448" s="328">
        <v>40</v>
      </c>
    </row>
    <row r="449" spans="1:17" ht="14.4" customHeight="1" x14ac:dyDescent="0.3">
      <c r="A449" s="323" t="s">
        <v>1409</v>
      </c>
      <c r="B449" s="324" t="s">
        <v>1237</v>
      </c>
      <c r="C449" s="324" t="s">
        <v>1238</v>
      </c>
      <c r="D449" s="324" t="s">
        <v>1283</v>
      </c>
      <c r="E449" s="324" t="s">
        <v>1284</v>
      </c>
      <c r="F449" s="327">
        <v>430</v>
      </c>
      <c r="G449" s="327">
        <v>47730</v>
      </c>
      <c r="H449" s="327">
        <v>1</v>
      </c>
      <c r="I449" s="327">
        <v>111</v>
      </c>
      <c r="J449" s="327">
        <v>363</v>
      </c>
      <c r="K449" s="327">
        <v>40656</v>
      </c>
      <c r="L449" s="327">
        <v>0.85179132620993081</v>
      </c>
      <c r="M449" s="327">
        <v>112</v>
      </c>
      <c r="N449" s="327">
        <v>450</v>
      </c>
      <c r="O449" s="327">
        <v>50850</v>
      </c>
      <c r="P449" s="348">
        <v>1.0653676932746701</v>
      </c>
      <c r="Q449" s="328">
        <v>113</v>
      </c>
    </row>
    <row r="450" spans="1:17" ht="14.4" customHeight="1" x14ac:dyDescent="0.3">
      <c r="A450" s="323" t="s">
        <v>1409</v>
      </c>
      <c r="B450" s="324" t="s">
        <v>1237</v>
      </c>
      <c r="C450" s="324" t="s">
        <v>1238</v>
      </c>
      <c r="D450" s="324" t="s">
        <v>1285</v>
      </c>
      <c r="E450" s="324" t="s">
        <v>1286</v>
      </c>
      <c r="F450" s="327">
        <v>46</v>
      </c>
      <c r="G450" s="327">
        <v>966</v>
      </c>
      <c r="H450" s="327">
        <v>1</v>
      </c>
      <c r="I450" s="327">
        <v>21</v>
      </c>
      <c r="J450" s="327">
        <v>13</v>
      </c>
      <c r="K450" s="327">
        <v>273</v>
      </c>
      <c r="L450" s="327">
        <v>0.28260869565217389</v>
      </c>
      <c r="M450" s="327">
        <v>21</v>
      </c>
      <c r="N450" s="327">
        <v>42</v>
      </c>
      <c r="O450" s="327">
        <v>882</v>
      </c>
      <c r="P450" s="348">
        <v>0.91304347826086951</v>
      </c>
      <c r="Q450" s="328">
        <v>21</v>
      </c>
    </row>
    <row r="451" spans="1:17" ht="14.4" customHeight="1" x14ac:dyDescent="0.3">
      <c r="A451" s="323" t="s">
        <v>1409</v>
      </c>
      <c r="B451" s="324" t="s">
        <v>1237</v>
      </c>
      <c r="C451" s="324" t="s">
        <v>1238</v>
      </c>
      <c r="D451" s="324" t="s">
        <v>1289</v>
      </c>
      <c r="E451" s="324" t="s">
        <v>1290</v>
      </c>
      <c r="F451" s="327">
        <v>52</v>
      </c>
      <c r="G451" s="327">
        <v>19864</v>
      </c>
      <c r="H451" s="327">
        <v>1</v>
      </c>
      <c r="I451" s="327">
        <v>382</v>
      </c>
      <c r="J451" s="327">
        <v>20</v>
      </c>
      <c r="K451" s="327">
        <v>7640</v>
      </c>
      <c r="L451" s="327">
        <v>0.38461538461538464</v>
      </c>
      <c r="M451" s="327">
        <v>382</v>
      </c>
      <c r="N451" s="327">
        <v>42</v>
      </c>
      <c r="O451" s="327">
        <v>16044</v>
      </c>
      <c r="P451" s="348">
        <v>0.80769230769230771</v>
      </c>
      <c r="Q451" s="328">
        <v>382</v>
      </c>
    </row>
    <row r="452" spans="1:17" ht="14.4" customHeight="1" x14ac:dyDescent="0.3">
      <c r="A452" s="323" t="s">
        <v>1409</v>
      </c>
      <c r="B452" s="324" t="s">
        <v>1237</v>
      </c>
      <c r="C452" s="324" t="s">
        <v>1238</v>
      </c>
      <c r="D452" s="324" t="s">
        <v>1291</v>
      </c>
      <c r="E452" s="324" t="s">
        <v>1292</v>
      </c>
      <c r="F452" s="327">
        <v>263</v>
      </c>
      <c r="G452" s="327">
        <v>127818</v>
      </c>
      <c r="H452" s="327">
        <v>1</v>
      </c>
      <c r="I452" s="327">
        <v>486</v>
      </c>
      <c r="J452" s="327">
        <v>221</v>
      </c>
      <c r="K452" s="327">
        <v>107406</v>
      </c>
      <c r="L452" s="327">
        <v>0.84030418250950567</v>
      </c>
      <c r="M452" s="327">
        <v>486</v>
      </c>
      <c r="N452" s="327">
        <v>401</v>
      </c>
      <c r="O452" s="327">
        <v>194886</v>
      </c>
      <c r="P452" s="348">
        <v>1.5247148288973384</v>
      </c>
      <c r="Q452" s="328">
        <v>486</v>
      </c>
    </row>
    <row r="453" spans="1:17" ht="14.4" customHeight="1" x14ac:dyDescent="0.3">
      <c r="A453" s="323" t="s">
        <v>1409</v>
      </c>
      <c r="B453" s="324" t="s">
        <v>1237</v>
      </c>
      <c r="C453" s="324" t="s">
        <v>1238</v>
      </c>
      <c r="D453" s="324" t="s">
        <v>1293</v>
      </c>
      <c r="E453" s="324" t="s">
        <v>1294</v>
      </c>
      <c r="F453" s="327">
        <v>5</v>
      </c>
      <c r="G453" s="327">
        <v>3005</v>
      </c>
      <c r="H453" s="327">
        <v>1</v>
      </c>
      <c r="I453" s="327">
        <v>601</v>
      </c>
      <c r="J453" s="327">
        <v>4</v>
      </c>
      <c r="K453" s="327">
        <v>2412</v>
      </c>
      <c r="L453" s="327">
        <v>0.80266222961730449</v>
      </c>
      <c r="M453" s="327">
        <v>603</v>
      </c>
      <c r="N453" s="327">
        <v>4</v>
      </c>
      <c r="O453" s="327">
        <v>2416</v>
      </c>
      <c r="P453" s="348">
        <v>0.80399334442595671</v>
      </c>
      <c r="Q453" s="328">
        <v>604</v>
      </c>
    </row>
    <row r="454" spans="1:17" ht="14.4" customHeight="1" x14ac:dyDescent="0.3">
      <c r="A454" s="323" t="s">
        <v>1409</v>
      </c>
      <c r="B454" s="324" t="s">
        <v>1237</v>
      </c>
      <c r="C454" s="324" t="s">
        <v>1238</v>
      </c>
      <c r="D454" s="324" t="s">
        <v>1295</v>
      </c>
      <c r="E454" s="324" t="s">
        <v>1296</v>
      </c>
      <c r="F454" s="327">
        <v>67</v>
      </c>
      <c r="G454" s="327">
        <v>2412</v>
      </c>
      <c r="H454" s="327">
        <v>1</v>
      </c>
      <c r="I454" s="327">
        <v>36</v>
      </c>
      <c r="J454" s="327">
        <v>27</v>
      </c>
      <c r="K454" s="327">
        <v>972</v>
      </c>
      <c r="L454" s="327">
        <v>0.40298507462686567</v>
      </c>
      <c r="M454" s="327">
        <v>36</v>
      </c>
      <c r="N454" s="327">
        <v>76</v>
      </c>
      <c r="O454" s="327">
        <v>2812</v>
      </c>
      <c r="P454" s="348">
        <v>1.165837479270315</v>
      </c>
      <c r="Q454" s="328">
        <v>37</v>
      </c>
    </row>
    <row r="455" spans="1:17" ht="14.4" customHeight="1" x14ac:dyDescent="0.3">
      <c r="A455" s="323" t="s">
        <v>1409</v>
      </c>
      <c r="B455" s="324" t="s">
        <v>1237</v>
      </c>
      <c r="C455" s="324" t="s">
        <v>1238</v>
      </c>
      <c r="D455" s="324" t="s">
        <v>1299</v>
      </c>
      <c r="E455" s="324" t="s">
        <v>1300</v>
      </c>
      <c r="F455" s="327">
        <v>5</v>
      </c>
      <c r="G455" s="327">
        <v>985</v>
      </c>
      <c r="H455" s="327">
        <v>1</v>
      </c>
      <c r="I455" s="327">
        <v>197</v>
      </c>
      <c r="J455" s="327"/>
      <c r="K455" s="327"/>
      <c r="L455" s="327"/>
      <c r="M455" s="327"/>
      <c r="N455" s="327"/>
      <c r="O455" s="327"/>
      <c r="P455" s="348"/>
      <c r="Q455" s="328"/>
    </row>
    <row r="456" spans="1:17" ht="14.4" customHeight="1" x14ac:dyDescent="0.3">
      <c r="A456" s="323" t="s">
        <v>1409</v>
      </c>
      <c r="B456" s="324" t="s">
        <v>1237</v>
      </c>
      <c r="C456" s="324" t="s">
        <v>1238</v>
      </c>
      <c r="D456" s="324" t="s">
        <v>1301</v>
      </c>
      <c r="E456" s="324" t="s">
        <v>1302</v>
      </c>
      <c r="F456" s="327">
        <v>24</v>
      </c>
      <c r="G456" s="327">
        <v>10656</v>
      </c>
      <c r="H456" s="327">
        <v>1</v>
      </c>
      <c r="I456" s="327">
        <v>444</v>
      </c>
      <c r="J456" s="327">
        <v>39</v>
      </c>
      <c r="K456" s="327">
        <v>17316</v>
      </c>
      <c r="L456" s="327">
        <v>1.625</v>
      </c>
      <c r="M456" s="327">
        <v>444</v>
      </c>
      <c r="N456" s="327">
        <v>66</v>
      </c>
      <c r="O456" s="327">
        <v>29304</v>
      </c>
      <c r="P456" s="348">
        <v>2.75</v>
      </c>
      <c r="Q456" s="328">
        <v>444</v>
      </c>
    </row>
    <row r="457" spans="1:17" ht="14.4" customHeight="1" x14ac:dyDescent="0.3">
      <c r="A457" s="323" t="s">
        <v>1409</v>
      </c>
      <c r="B457" s="324" t="s">
        <v>1237</v>
      </c>
      <c r="C457" s="324" t="s">
        <v>1238</v>
      </c>
      <c r="D457" s="324" t="s">
        <v>1305</v>
      </c>
      <c r="E457" s="324" t="s">
        <v>1306</v>
      </c>
      <c r="F457" s="327">
        <v>5</v>
      </c>
      <c r="G457" s="327">
        <v>200</v>
      </c>
      <c r="H457" s="327">
        <v>1</v>
      </c>
      <c r="I457" s="327">
        <v>40</v>
      </c>
      <c r="J457" s="327">
        <v>4</v>
      </c>
      <c r="K457" s="327">
        <v>160</v>
      </c>
      <c r="L457" s="327">
        <v>0.8</v>
      </c>
      <c r="M457" s="327">
        <v>40</v>
      </c>
      <c r="N457" s="327">
        <v>7</v>
      </c>
      <c r="O457" s="327">
        <v>287</v>
      </c>
      <c r="P457" s="348">
        <v>1.4350000000000001</v>
      </c>
      <c r="Q457" s="328">
        <v>41</v>
      </c>
    </row>
    <row r="458" spans="1:17" ht="14.4" customHeight="1" x14ac:dyDescent="0.3">
      <c r="A458" s="323" t="s">
        <v>1409</v>
      </c>
      <c r="B458" s="324" t="s">
        <v>1237</v>
      </c>
      <c r="C458" s="324" t="s">
        <v>1238</v>
      </c>
      <c r="D458" s="324" t="s">
        <v>1307</v>
      </c>
      <c r="E458" s="324" t="s">
        <v>1308</v>
      </c>
      <c r="F458" s="327"/>
      <c r="G458" s="327"/>
      <c r="H458" s="327"/>
      <c r="I458" s="327"/>
      <c r="J458" s="327">
        <v>2</v>
      </c>
      <c r="K458" s="327">
        <v>302</v>
      </c>
      <c r="L458" s="327"/>
      <c r="M458" s="327">
        <v>151</v>
      </c>
      <c r="N458" s="327">
        <v>4</v>
      </c>
      <c r="O458" s="327">
        <v>608</v>
      </c>
      <c r="P458" s="348"/>
      <c r="Q458" s="328">
        <v>152</v>
      </c>
    </row>
    <row r="459" spans="1:17" ht="14.4" customHeight="1" x14ac:dyDescent="0.3">
      <c r="A459" s="323" t="s">
        <v>1409</v>
      </c>
      <c r="B459" s="324" t="s">
        <v>1237</v>
      </c>
      <c r="C459" s="324" t="s">
        <v>1238</v>
      </c>
      <c r="D459" s="324" t="s">
        <v>1309</v>
      </c>
      <c r="E459" s="324" t="s">
        <v>1310</v>
      </c>
      <c r="F459" s="327">
        <v>3</v>
      </c>
      <c r="G459" s="327">
        <v>1470</v>
      </c>
      <c r="H459" s="327">
        <v>1</v>
      </c>
      <c r="I459" s="327">
        <v>490</v>
      </c>
      <c r="J459" s="327">
        <v>2</v>
      </c>
      <c r="K459" s="327">
        <v>980</v>
      </c>
      <c r="L459" s="327">
        <v>0.66666666666666663</v>
      </c>
      <c r="M459" s="327">
        <v>490</v>
      </c>
      <c r="N459" s="327">
        <v>6</v>
      </c>
      <c r="O459" s="327">
        <v>2940</v>
      </c>
      <c r="P459" s="348">
        <v>2</v>
      </c>
      <c r="Q459" s="328">
        <v>490</v>
      </c>
    </row>
    <row r="460" spans="1:17" ht="14.4" customHeight="1" x14ac:dyDescent="0.3">
      <c r="A460" s="323" t="s">
        <v>1409</v>
      </c>
      <c r="B460" s="324" t="s">
        <v>1237</v>
      </c>
      <c r="C460" s="324" t="s">
        <v>1238</v>
      </c>
      <c r="D460" s="324" t="s">
        <v>1315</v>
      </c>
      <c r="E460" s="324" t="s">
        <v>1316</v>
      </c>
      <c r="F460" s="327">
        <v>6</v>
      </c>
      <c r="G460" s="327">
        <v>186</v>
      </c>
      <c r="H460" s="327">
        <v>1</v>
      </c>
      <c r="I460" s="327">
        <v>31</v>
      </c>
      <c r="J460" s="327">
        <v>12</v>
      </c>
      <c r="K460" s="327">
        <v>372</v>
      </c>
      <c r="L460" s="327">
        <v>2</v>
      </c>
      <c r="M460" s="327">
        <v>31</v>
      </c>
      <c r="N460" s="327">
        <v>6</v>
      </c>
      <c r="O460" s="327">
        <v>186</v>
      </c>
      <c r="P460" s="348">
        <v>1</v>
      </c>
      <c r="Q460" s="328">
        <v>31</v>
      </c>
    </row>
    <row r="461" spans="1:17" ht="14.4" customHeight="1" x14ac:dyDescent="0.3">
      <c r="A461" s="323" t="s">
        <v>1409</v>
      </c>
      <c r="B461" s="324" t="s">
        <v>1237</v>
      </c>
      <c r="C461" s="324" t="s">
        <v>1238</v>
      </c>
      <c r="D461" s="324" t="s">
        <v>1317</v>
      </c>
      <c r="E461" s="324" t="s">
        <v>1318</v>
      </c>
      <c r="F461" s="327">
        <v>1</v>
      </c>
      <c r="G461" s="327">
        <v>961</v>
      </c>
      <c r="H461" s="327">
        <v>1</v>
      </c>
      <c r="I461" s="327">
        <v>961</v>
      </c>
      <c r="J461" s="327"/>
      <c r="K461" s="327"/>
      <c r="L461" s="327"/>
      <c r="M461" s="327"/>
      <c r="N461" s="327"/>
      <c r="O461" s="327"/>
      <c r="P461" s="348"/>
      <c r="Q461" s="328"/>
    </row>
    <row r="462" spans="1:17" ht="14.4" customHeight="1" x14ac:dyDescent="0.3">
      <c r="A462" s="323" t="s">
        <v>1409</v>
      </c>
      <c r="B462" s="324" t="s">
        <v>1237</v>
      </c>
      <c r="C462" s="324" t="s">
        <v>1238</v>
      </c>
      <c r="D462" s="324" t="s">
        <v>1325</v>
      </c>
      <c r="E462" s="324" t="s">
        <v>1326</v>
      </c>
      <c r="F462" s="327"/>
      <c r="G462" s="327"/>
      <c r="H462" s="327"/>
      <c r="I462" s="327"/>
      <c r="J462" s="327"/>
      <c r="K462" s="327"/>
      <c r="L462" s="327"/>
      <c r="M462" s="327"/>
      <c r="N462" s="327">
        <v>1</v>
      </c>
      <c r="O462" s="327">
        <v>27</v>
      </c>
      <c r="P462" s="348"/>
      <c r="Q462" s="328">
        <v>27</v>
      </c>
    </row>
    <row r="463" spans="1:17" ht="14.4" customHeight="1" x14ac:dyDescent="0.3">
      <c r="A463" s="323" t="s">
        <v>1409</v>
      </c>
      <c r="B463" s="324" t="s">
        <v>1237</v>
      </c>
      <c r="C463" s="324" t="s">
        <v>1238</v>
      </c>
      <c r="D463" s="324" t="s">
        <v>1327</v>
      </c>
      <c r="E463" s="324" t="s">
        <v>1328</v>
      </c>
      <c r="F463" s="327">
        <v>4</v>
      </c>
      <c r="G463" s="327">
        <v>812</v>
      </c>
      <c r="H463" s="327">
        <v>1</v>
      </c>
      <c r="I463" s="327">
        <v>203</v>
      </c>
      <c r="J463" s="327"/>
      <c r="K463" s="327"/>
      <c r="L463" s="327"/>
      <c r="M463" s="327"/>
      <c r="N463" s="327">
        <v>4</v>
      </c>
      <c r="O463" s="327">
        <v>820</v>
      </c>
      <c r="P463" s="348">
        <v>1.0098522167487685</v>
      </c>
      <c r="Q463" s="328">
        <v>205</v>
      </c>
    </row>
    <row r="464" spans="1:17" ht="14.4" customHeight="1" x14ac:dyDescent="0.3">
      <c r="A464" s="323" t="s">
        <v>1409</v>
      </c>
      <c r="B464" s="324" t="s">
        <v>1237</v>
      </c>
      <c r="C464" s="324" t="s">
        <v>1238</v>
      </c>
      <c r="D464" s="324" t="s">
        <v>1329</v>
      </c>
      <c r="E464" s="324" t="s">
        <v>1330</v>
      </c>
      <c r="F464" s="327">
        <v>4</v>
      </c>
      <c r="G464" s="327">
        <v>1504</v>
      </c>
      <c r="H464" s="327">
        <v>1</v>
      </c>
      <c r="I464" s="327">
        <v>376</v>
      </c>
      <c r="J464" s="327"/>
      <c r="K464" s="327"/>
      <c r="L464" s="327"/>
      <c r="M464" s="327"/>
      <c r="N464" s="327">
        <v>4</v>
      </c>
      <c r="O464" s="327">
        <v>1508</v>
      </c>
      <c r="P464" s="348">
        <v>1.0026595744680851</v>
      </c>
      <c r="Q464" s="328">
        <v>377</v>
      </c>
    </row>
    <row r="465" spans="1:17" ht="14.4" customHeight="1" x14ac:dyDescent="0.3">
      <c r="A465" s="323" t="s">
        <v>1409</v>
      </c>
      <c r="B465" s="324" t="s">
        <v>1237</v>
      </c>
      <c r="C465" s="324" t="s">
        <v>1238</v>
      </c>
      <c r="D465" s="324" t="s">
        <v>1333</v>
      </c>
      <c r="E465" s="324" t="s">
        <v>1334</v>
      </c>
      <c r="F465" s="327">
        <v>1</v>
      </c>
      <c r="G465" s="327">
        <v>229</v>
      </c>
      <c r="H465" s="327">
        <v>1</v>
      </c>
      <c r="I465" s="327">
        <v>229</v>
      </c>
      <c r="J465" s="327"/>
      <c r="K465" s="327"/>
      <c r="L465" s="327"/>
      <c r="M465" s="327"/>
      <c r="N465" s="327"/>
      <c r="O465" s="327"/>
      <c r="P465" s="348"/>
      <c r="Q465" s="328"/>
    </row>
    <row r="466" spans="1:17" ht="14.4" customHeight="1" x14ac:dyDescent="0.3">
      <c r="A466" s="323" t="s">
        <v>1409</v>
      </c>
      <c r="B466" s="324" t="s">
        <v>1237</v>
      </c>
      <c r="C466" s="324" t="s">
        <v>1238</v>
      </c>
      <c r="D466" s="324" t="s">
        <v>1335</v>
      </c>
      <c r="E466" s="324" t="s">
        <v>1336</v>
      </c>
      <c r="F466" s="327">
        <v>1</v>
      </c>
      <c r="G466" s="327">
        <v>243</v>
      </c>
      <c r="H466" s="327">
        <v>1</v>
      </c>
      <c r="I466" s="327">
        <v>243</v>
      </c>
      <c r="J466" s="327"/>
      <c r="K466" s="327"/>
      <c r="L466" s="327"/>
      <c r="M466" s="327"/>
      <c r="N466" s="327"/>
      <c r="O466" s="327"/>
      <c r="P466" s="348"/>
      <c r="Q466" s="328"/>
    </row>
    <row r="467" spans="1:17" ht="14.4" customHeight="1" x14ac:dyDescent="0.3">
      <c r="A467" s="323" t="s">
        <v>1409</v>
      </c>
      <c r="B467" s="324" t="s">
        <v>1237</v>
      </c>
      <c r="C467" s="324" t="s">
        <v>1238</v>
      </c>
      <c r="D467" s="324" t="s">
        <v>1337</v>
      </c>
      <c r="E467" s="324" t="s">
        <v>1338</v>
      </c>
      <c r="F467" s="327">
        <v>6</v>
      </c>
      <c r="G467" s="327">
        <v>768</v>
      </c>
      <c r="H467" s="327">
        <v>1</v>
      </c>
      <c r="I467" s="327">
        <v>128</v>
      </c>
      <c r="J467" s="327">
        <v>2</v>
      </c>
      <c r="K467" s="327">
        <v>256</v>
      </c>
      <c r="L467" s="327">
        <v>0.33333333333333331</v>
      </c>
      <c r="M467" s="327">
        <v>128</v>
      </c>
      <c r="N467" s="327"/>
      <c r="O467" s="327"/>
      <c r="P467" s="348"/>
      <c r="Q467" s="328"/>
    </row>
    <row r="468" spans="1:17" ht="14.4" customHeight="1" x14ac:dyDescent="0.3">
      <c r="A468" s="323" t="s">
        <v>1409</v>
      </c>
      <c r="B468" s="324" t="s">
        <v>1237</v>
      </c>
      <c r="C468" s="324" t="s">
        <v>1238</v>
      </c>
      <c r="D468" s="324" t="s">
        <v>1341</v>
      </c>
      <c r="E468" s="324" t="s">
        <v>1342</v>
      </c>
      <c r="F468" s="327">
        <v>19</v>
      </c>
      <c r="G468" s="327">
        <v>37981</v>
      </c>
      <c r="H468" s="327">
        <v>1</v>
      </c>
      <c r="I468" s="327">
        <v>1999</v>
      </c>
      <c r="J468" s="327">
        <v>3</v>
      </c>
      <c r="K468" s="327">
        <v>6039</v>
      </c>
      <c r="L468" s="327">
        <v>0.15900055290803297</v>
      </c>
      <c r="M468" s="327">
        <v>2013</v>
      </c>
      <c r="N468" s="327">
        <v>10</v>
      </c>
      <c r="O468" s="327">
        <v>20290</v>
      </c>
      <c r="P468" s="348">
        <v>0.53421447565888203</v>
      </c>
      <c r="Q468" s="328">
        <v>2029</v>
      </c>
    </row>
    <row r="469" spans="1:17" ht="14.4" customHeight="1" x14ac:dyDescent="0.3">
      <c r="A469" s="323" t="s">
        <v>1409</v>
      </c>
      <c r="B469" s="324" t="s">
        <v>1237</v>
      </c>
      <c r="C469" s="324" t="s">
        <v>1238</v>
      </c>
      <c r="D469" s="324" t="s">
        <v>1347</v>
      </c>
      <c r="E469" s="324" t="s">
        <v>1348</v>
      </c>
      <c r="F469" s="327">
        <v>1</v>
      </c>
      <c r="G469" s="327">
        <v>761</v>
      </c>
      <c r="H469" s="327">
        <v>1</v>
      </c>
      <c r="I469" s="327">
        <v>761</v>
      </c>
      <c r="J469" s="327">
        <v>1</v>
      </c>
      <c r="K469" s="327">
        <v>761</v>
      </c>
      <c r="L469" s="327">
        <v>1</v>
      </c>
      <c r="M469" s="327">
        <v>761</v>
      </c>
      <c r="N469" s="327">
        <v>1</v>
      </c>
      <c r="O469" s="327">
        <v>761</v>
      </c>
      <c r="P469" s="348">
        <v>1</v>
      </c>
      <c r="Q469" s="328">
        <v>761</v>
      </c>
    </row>
    <row r="470" spans="1:17" ht="14.4" customHeight="1" x14ac:dyDescent="0.3">
      <c r="A470" s="323" t="s">
        <v>1409</v>
      </c>
      <c r="B470" s="324" t="s">
        <v>1237</v>
      </c>
      <c r="C470" s="324" t="s">
        <v>1238</v>
      </c>
      <c r="D470" s="324" t="s">
        <v>1349</v>
      </c>
      <c r="E470" s="324" t="s">
        <v>1350</v>
      </c>
      <c r="F470" s="327">
        <v>218</v>
      </c>
      <c r="G470" s="327">
        <v>3488</v>
      </c>
      <c r="H470" s="327">
        <v>1</v>
      </c>
      <c r="I470" s="327">
        <v>16</v>
      </c>
      <c r="J470" s="327">
        <v>169</v>
      </c>
      <c r="K470" s="327">
        <v>2704</v>
      </c>
      <c r="L470" s="327">
        <v>0.77522935779816515</v>
      </c>
      <c r="M470" s="327">
        <v>16</v>
      </c>
      <c r="N470" s="327">
        <v>309</v>
      </c>
      <c r="O470" s="327">
        <v>4944</v>
      </c>
      <c r="P470" s="348">
        <v>1.4174311926605505</v>
      </c>
      <c r="Q470" s="328">
        <v>16</v>
      </c>
    </row>
    <row r="471" spans="1:17" ht="14.4" customHeight="1" x14ac:dyDescent="0.3">
      <c r="A471" s="323" t="s">
        <v>1409</v>
      </c>
      <c r="B471" s="324" t="s">
        <v>1237</v>
      </c>
      <c r="C471" s="324" t="s">
        <v>1238</v>
      </c>
      <c r="D471" s="324" t="s">
        <v>1351</v>
      </c>
      <c r="E471" s="324" t="s">
        <v>1352</v>
      </c>
      <c r="F471" s="327">
        <v>2</v>
      </c>
      <c r="G471" s="327">
        <v>260</v>
      </c>
      <c r="H471" s="327">
        <v>1</v>
      </c>
      <c r="I471" s="327">
        <v>130</v>
      </c>
      <c r="J471" s="327">
        <v>2</v>
      </c>
      <c r="K471" s="327">
        <v>262</v>
      </c>
      <c r="L471" s="327">
        <v>1.0076923076923077</v>
      </c>
      <c r="M471" s="327">
        <v>131</v>
      </c>
      <c r="N471" s="327">
        <v>1</v>
      </c>
      <c r="O471" s="327">
        <v>133</v>
      </c>
      <c r="P471" s="348">
        <v>0.5115384615384615</v>
      </c>
      <c r="Q471" s="328">
        <v>133</v>
      </c>
    </row>
    <row r="472" spans="1:17" ht="14.4" customHeight="1" x14ac:dyDescent="0.3">
      <c r="A472" s="323" t="s">
        <v>1409</v>
      </c>
      <c r="B472" s="324" t="s">
        <v>1237</v>
      </c>
      <c r="C472" s="324" t="s">
        <v>1238</v>
      </c>
      <c r="D472" s="324" t="s">
        <v>1353</v>
      </c>
      <c r="E472" s="324" t="s">
        <v>1354</v>
      </c>
      <c r="F472" s="327">
        <v>9</v>
      </c>
      <c r="G472" s="327">
        <v>4536</v>
      </c>
      <c r="H472" s="327">
        <v>1</v>
      </c>
      <c r="I472" s="327">
        <v>504</v>
      </c>
      <c r="J472" s="327">
        <v>3</v>
      </c>
      <c r="K472" s="327">
        <v>1515</v>
      </c>
      <c r="L472" s="327">
        <v>0.33399470899470901</v>
      </c>
      <c r="M472" s="327">
        <v>505</v>
      </c>
      <c r="N472" s="327">
        <v>5</v>
      </c>
      <c r="O472" s="327">
        <v>2530</v>
      </c>
      <c r="P472" s="348">
        <v>0.55776014109347438</v>
      </c>
      <c r="Q472" s="328">
        <v>506</v>
      </c>
    </row>
    <row r="473" spans="1:17" ht="14.4" customHeight="1" x14ac:dyDescent="0.3">
      <c r="A473" s="323" t="s">
        <v>1409</v>
      </c>
      <c r="B473" s="324" t="s">
        <v>1237</v>
      </c>
      <c r="C473" s="324" t="s">
        <v>1238</v>
      </c>
      <c r="D473" s="324" t="s">
        <v>1355</v>
      </c>
      <c r="E473" s="324" t="s">
        <v>1356</v>
      </c>
      <c r="F473" s="327">
        <v>13</v>
      </c>
      <c r="G473" s="327">
        <v>1313</v>
      </c>
      <c r="H473" s="327">
        <v>1</v>
      </c>
      <c r="I473" s="327">
        <v>101</v>
      </c>
      <c r="J473" s="327">
        <v>8</v>
      </c>
      <c r="K473" s="327">
        <v>808</v>
      </c>
      <c r="L473" s="327">
        <v>0.61538461538461542</v>
      </c>
      <c r="M473" s="327">
        <v>101</v>
      </c>
      <c r="N473" s="327">
        <v>12</v>
      </c>
      <c r="O473" s="327">
        <v>1224</v>
      </c>
      <c r="P473" s="348">
        <v>0.9322162985529322</v>
      </c>
      <c r="Q473" s="328">
        <v>102</v>
      </c>
    </row>
    <row r="474" spans="1:17" ht="14.4" customHeight="1" x14ac:dyDescent="0.3">
      <c r="A474" s="323" t="s">
        <v>1409</v>
      </c>
      <c r="B474" s="324" t="s">
        <v>1237</v>
      </c>
      <c r="C474" s="324" t="s">
        <v>1238</v>
      </c>
      <c r="D474" s="324" t="s">
        <v>1357</v>
      </c>
      <c r="E474" s="324" t="s">
        <v>1358</v>
      </c>
      <c r="F474" s="327">
        <v>1</v>
      </c>
      <c r="G474" s="327">
        <v>212</v>
      </c>
      <c r="H474" s="327">
        <v>1</v>
      </c>
      <c r="I474" s="327">
        <v>212</v>
      </c>
      <c r="J474" s="327"/>
      <c r="K474" s="327"/>
      <c r="L474" s="327"/>
      <c r="M474" s="327"/>
      <c r="N474" s="327">
        <v>2</v>
      </c>
      <c r="O474" s="327">
        <v>430</v>
      </c>
      <c r="P474" s="348">
        <v>2.0283018867924527</v>
      </c>
      <c r="Q474" s="328">
        <v>215</v>
      </c>
    </row>
    <row r="475" spans="1:17" ht="14.4" customHeight="1" x14ac:dyDescent="0.3">
      <c r="A475" s="323" t="s">
        <v>1410</v>
      </c>
      <c r="B475" s="324" t="s">
        <v>1237</v>
      </c>
      <c r="C475" s="324" t="s">
        <v>1238</v>
      </c>
      <c r="D475" s="324" t="s">
        <v>1239</v>
      </c>
      <c r="E475" s="324" t="s">
        <v>1240</v>
      </c>
      <c r="F475" s="327">
        <v>2</v>
      </c>
      <c r="G475" s="327">
        <v>316</v>
      </c>
      <c r="H475" s="327">
        <v>1</v>
      </c>
      <c r="I475" s="327">
        <v>158</v>
      </c>
      <c r="J475" s="327">
        <v>10</v>
      </c>
      <c r="K475" s="327">
        <v>1580</v>
      </c>
      <c r="L475" s="327">
        <v>5</v>
      </c>
      <c r="M475" s="327">
        <v>158</v>
      </c>
      <c r="N475" s="327">
        <v>8</v>
      </c>
      <c r="O475" s="327">
        <v>1272</v>
      </c>
      <c r="P475" s="348">
        <v>4.0253164556962027</v>
      </c>
      <c r="Q475" s="328">
        <v>159</v>
      </c>
    </row>
    <row r="476" spans="1:17" ht="14.4" customHeight="1" x14ac:dyDescent="0.3">
      <c r="A476" s="323" t="s">
        <v>1410</v>
      </c>
      <c r="B476" s="324" t="s">
        <v>1237</v>
      </c>
      <c r="C476" s="324" t="s">
        <v>1238</v>
      </c>
      <c r="D476" s="324" t="s">
        <v>1241</v>
      </c>
      <c r="E476" s="324" t="s">
        <v>1242</v>
      </c>
      <c r="F476" s="327"/>
      <c r="G476" s="327"/>
      <c r="H476" s="327"/>
      <c r="I476" s="327"/>
      <c r="J476" s="327">
        <v>4</v>
      </c>
      <c r="K476" s="327">
        <v>332</v>
      </c>
      <c r="L476" s="327"/>
      <c r="M476" s="327">
        <v>83</v>
      </c>
      <c r="N476" s="327">
        <v>8</v>
      </c>
      <c r="O476" s="327">
        <v>672</v>
      </c>
      <c r="P476" s="348"/>
      <c r="Q476" s="328">
        <v>84</v>
      </c>
    </row>
    <row r="477" spans="1:17" ht="14.4" customHeight="1" x14ac:dyDescent="0.3">
      <c r="A477" s="323" t="s">
        <v>1410</v>
      </c>
      <c r="B477" s="324" t="s">
        <v>1237</v>
      </c>
      <c r="C477" s="324" t="s">
        <v>1238</v>
      </c>
      <c r="D477" s="324" t="s">
        <v>1255</v>
      </c>
      <c r="E477" s="324" t="s">
        <v>1256</v>
      </c>
      <c r="F477" s="327">
        <v>2</v>
      </c>
      <c r="G477" s="327">
        <v>188</v>
      </c>
      <c r="H477" s="327">
        <v>1</v>
      </c>
      <c r="I477" s="327">
        <v>94</v>
      </c>
      <c r="J477" s="327">
        <v>5</v>
      </c>
      <c r="K477" s="327">
        <v>475</v>
      </c>
      <c r="L477" s="327">
        <v>2.5265957446808511</v>
      </c>
      <c r="M477" s="327">
        <v>95</v>
      </c>
      <c r="N477" s="327">
        <v>3</v>
      </c>
      <c r="O477" s="327">
        <v>288</v>
      </c>
      <c r="P477" s="348">
        <v>1.5319148936170213</v>
      </c>
      <c r="Q477" s="328">
        <v>96</v>
      </c>
    </row>
    <row r="478" spans="1:17" ht="14.4" customHeight="1" x14ac:dyDescent="0.3">
      <c r="A478" s="323" t="s">
        <v>1410</v>
      </c>
      <c r="B478" s="324" t="s">
        <v>1237</v>
      </c>
      <c r="C478" s="324" t="s">
        <v>1238</v>
      </c>
      <c r="D478" s="324" t="s">
        <v>1267</v>
      </c>
      <c r="E478" s="324" t="s">
        <v>1268</v>
      </c>
      <c r="F478" s="327"/>
      <c r="G478" s="327"/>
      <c r="H478" s="327"/>
      <c r="I478" s="327"/>
      <c r="J478" s="327"/>
      <c r="K478" s="327"/>
      <c r="L478" s="327"/>
      <c r="M478" s="327"/>
      <c r="N478" s="327">
        <v>1</v>
      </c>
      <c r="O478" s="327">
        <v>1165</v>
      </c>
      <c r="P478" s="348"/>
      <c r="Q478" s="328">
        <v>1165</v>
      </c>
    </row>
    <row r="479" spans="1:17" ht="14.4" customHeight="1" x14ac:dyDescent="0.3">
      <c r="A479" s="323" t="s">
        <v>1410</v>
      </c>
      <c r="B479" s="324" t="s">
        <v>1237</v>
      </c>
      <c r="C479" s="324" t="s">
        <v>1238</v>
      </c>
      <c r="D479" s="324" t="s">
        <v>1275</v>
      </c>
      <c r="E479" s="324" t="s">
        <v>1276</v>
      </c>
      <c r="F479" s="327">
        <v>36</v>
      </c>
      <c r="G479" s="327">
        <v>1368</v>
      </c>
      <c r="H479" s="327">
        <v>1</v>
      </c>
      <c r="I479" s="327">
        <v>38</v>
      </c>
      <c r="J479" s="327">
        <v>25</v>
      </c>
      <c r="K479" s="327">
        <v>975</v>
      </c>
      <c r="L479" s="327">
        <v>0.71271929824561409</v>
      </c>
      <c r="M479" s="327">
        <v>39</v>
      </c>
      <c r="N479" s="327">
        <v>29</v>
      </c>
      <c r="O479" s="327">
        <v>1131</v>
      </c>
      <c r="P479" s="348">
        <v>0.82675438596491224</v>
      </c>
      <c r="Q479" s="328">
        <v>39</v>
      </c>
    </row>
    <row r="480" spans="1:17" ht="14.4" customHeight="1" x14ac:dyDescent="0.3">
      <c r="A480" s="323" t="s">
        <v>1410</v>
      </c>
      <c r="B480" s="324" t="s">
        <v>1237</v>
      </c>
      <c r="C480" s="324" t="s">
        <v>1238</v>
      </c>
      <c r="D480" s="324" t="s">
        <v>1281</v>
      </c>
      <c r="E480" s="324" t="s">
        <v>1282</v>
      </c>
      <c r="F480" s="327">
        <v>8</v>
      </c>
      <c r="G480" s="327">
        <v>312</v>
      </c>
      <c r="H480" s="327">
        <v>1</v>
      </c>
      <c r="I480" s="327">
        <v>39</v>
      </c>
      <c r="J480" s="327">
        <v>1</v>
      </c>
      <c r="K480" s="327">
        <v>40</v>
      </c>
      <c r="L480" s="327">
        <v>0.12820512820512819</v>
      </c>
      <c r="M480" s="327">
        <v>40</v>
      </c>
      <c r="N480" s="327">
        <v>1</v>
      </c>
      <c r="O480" s="327">
        <v>40</v>
      </c>
      <c r="P480" s="348">
        <v>0.12820512820512819</v>
      </c>
      <c r="Q480" s="328">
        <v>40</v>
      </c>
    </row>
    <row r="481" spans="1:17" ht="14.4" customHeight="1" x14ac:dyDescent="0.3">
      <c r="A481" s="323" t="s">
        <v>1410</v>
      </c>
      <c r="B481" s="324" t="s">
        <v>1237</v>
      </c>
      <c r="C481" s="324" t="s">
        <v>1238</v>
      </c>
      <c r="D481" s="324" t="s">
        <v>1283</v>
      </c>
      <c r="E481" s="324" t="s">
        <v>1284</v>
      </c>
      <c r="F481" s="327">
        <v>20</v>
      </c>
      <c r="G481" s="327">
        <v>2220</v>
      </c>
      <c r="H481" s="327">
        <v>1</v>
      </c>
      <c r="I481" s="327">
        <v>111</v>
      </c>
      <c r="J481" s="327">
        <v>12</v>
      </c>
      <c r="K481" s="327">
        <v>1344</v>
      </c>
      <c r="L481" s="327">
        <v>0.60540540540540544</v>
      </c>
      <c r="M481" s="327">
        <v>112</v>
      </c>
      <c r="N481" s="327">
        <v>26</v>
      </c>
      <c r="O481" s="327">
        <v>2938</v>
      </c>
      <c r="P481" s="348">
        <v>1.3234234234234235</v>
      </c>
      <c r="Q481" s="328">
        <v>113</v>
      </c>
    </row>
    <row r="482" spans="1:17" ht="14.4" customHeight="1" x14ac:dyDescent="0.3">
      <c r="A482" s="323" t="s">
        <v>1410</v>
      </c>
      <c r="B482" s="324" t="s">
        <v>1237</v>
      </c>
      <c r="C482" s="324" t="s">
        <v>1238</v>
      </c>
      <c r="D482" s="324" t="s">
        <v>1285</v>
      </c>
      <c r="E482" s="324" t="s">
        <v>1286</v>
      </c>
      <c r="F482" s="327">
        <v>4</v>
      </c>
      <c r="G482" s="327">
        <v>84</v>
      </c>
      <c r="H482" s="327">
        <v>1</v>
      </c>
      <c r="I482" s="327">
        <v>21</v>
      </c>
      <c r="J482" s="327">
        <v>1</v>
      </c>
      <c r="K482" s="327">
        <v>21</v>
      </c>
      <c r="L482" s="327">
        <v>0.25</v>
      </c>
      <c r="M482" s="327">
        <v>21</v>
      </c>
      <c r="N482" s="327">
        <v>16</v>
      </c>
      <c r="O482" s="327">
        <v>336</v>
      </c>
      <c r="P482" s="348">
        <v>4</v>
      </c>
      <c r="Q482" s="328">
        <v>21</v>
      </c>
    </row>
    <row r="483" spans="1:17" ht="14.4" customHeight="1" x14ac:dyDescent="0.3">
      <c r="A483" s="323" t="s">
        <v>1410</v>
      </c>
      <c r="B483" s="324" t="s">
        <v>1237</v>
      </c>
      <c r="C483" s="324" t="s">
        <v>1238</v>
      </c>
      <c r="D483" s="324" t="s">
        <v>1289</v>
      </c>
      <c r="E483" s="324" t="s">
        <v>1290</v>
      </c>
      <c r="F483" s="327">
        <v>7</v>
      </c>
      <c r="G483" s="327">
        <v>2674</v>
      </c>
      <c r="H483" s="327">
        <v>1</v>
      </c>
      <c r="I483" s="327">
        <v>382</v>
      </c>
      <c r="J483" s="327">
        <v>26</v>
      </c>
      <c r="K483" s="327">
        <v>9932</v>
      </c>
      <c r="L483" s="327">
        <v>3.7142857142857144</v>
      </c>
      <c r="M483" s="327">
        <v>382</v>
      </c>
      <c r="N483" s="327">
        <v>4</v>
      </c>
      <c r="O483" s="327">
        <v>1528</v>
      </c>
      <c r="P483" s="348">
        <v>0.5714285714285714</v>
      </c>
      <c r="Q483" s="328">
        <v>382</v>
      </c>
    </row>
    <row r="484" spans="1:17" ht="14.4" customHeight="1" x14ac:dyDescent="0.3">
      <c r="A484" s="323" t="s">
        <v>1410</v>
      </c>
      <c r="B484" s="324" t="s">
        <v>1237</v>
      </c>
      <c r="C484" s="324" t="s">
        <v>1238</v>
      </c>
      <c r="D484" s="324" t="s">
        <v>1291</v>
      </c>
      <c r="E484" s="324" t="s">
        <v>1292</v>
      </c>
      <c r="F484" s="327">
        <v>7</v>
      </c>
      <c r="G484" s="327">
        <v>3402</v>
      </c>
      <c r="H484" s="327">
        <v>1</v>
      </c>
      <c r="I484" s="327">
        <v>486</v>
      </c>
      <c r="J484" s="327">
        <v>9</v>
      </c>
      <c r="K484" s="327">
        <v>4374</v>
      </c>
      <c r="L484" s="327">
        <v>1.2857142857142858</v>
      </c>
      <c r="M484" s="327">
        <v>486</v>
      </c>
      <c r="N484" s="327">
        <v>17</v>
      </c>
      <c r="O484" s="327">
        <v>8262</v>
      </c>
      <c r="P484" s="348">
        <v>2.4285714285714284</v>
      </c>
      <c r="Q484" s="328">
        <v>486</v>
      </c>
    </row>
    <row r="485" spans="1:17" ht="14.4" customHeight="1" x14ac:dyDescent="0.3">
      <c r="A485" s="323" t="s">
        <v>1410</v>
      </c>
      <c r="B485" s="324" t="s">
        <v>1237</v>
      </c>
      <c r="C485" s="324" t="s">
        <v>1238</v>
      </c>
      <c r="D485" s="324" t="s">
        <v>1293</v>
      </c>
      <c r="E485" s="324" t="s">
        <v>1294</v>
      </c>
      <c r="F485" s="327">
        <v>1</v>
      </c>
      <c r="G485" s="327">
        <v>601</v>
      </c>
      <c r="H485" s="327">
        <v>1</v>
      </c>
      <c r="I485" s="327">
        <v>601</v>
      </c>
      <c r="J485" s="327"/>
      <c r="K485" s="327"/>
      <c r="L485" s="327"/>
      <c r="M485" s="327"/>
      <c r="N485" s="327"/>
      <c r="O485" s="327"/>
      <c r="P485" s="348"/>
      <c r="Q485" s="328"/>
    </row>
    <row r="486" spans="1:17" ht="14.4" customHeight="1" x14ac:dyDescent="0.3">
      <c r="A486" s="323" t="s">
        <v>1410</v>
      </c>
      <c r="B486" s="324" t="s">
        <v>1237</v>
      </c>
      <c r="C486" s="324" t="s">
        <v>1238</v>
      </c>
      <c r="D486" s="324" t="s">
        <v>1301</v>
      </c>
      <c r="E486" s="324" t="s">
        <v>1302</v>
      </c>
      <c r="F486" s="327"/>
      <c r="G486" s="327"/>
      <c r="H486" s="327"/>
      <c r="I486" s="327"/>
      <c r="J486" s="327"/>
      <c r="K486" s="327"/>
      <c r="L486" s="327"/>
      <c r="M486" s="327"/>
      <c r="N486" s="327">
        <v>6</v>
      </c>
      <c r="O486" s="327">
        <v>2664</v>
      </c>
      <c r="P486" s="348"/>
      <c r="Q486" s="328">
        <v>444</v>
      </c>
    </row>
    <row r="487" spans="1:17" ht="14.4" customHeight="1" x14ac:dyDescent="0.3">
      <c r="A487" s="323" t="s">
        <v>1410</v>
      </c>
      <c r="B487" s="324" t="s">
        <v>1237</v>
      </c>
      <c r="C487" s="324" t="s">
        <v>1238</v>
      </c>
      <c r="D487" s="324" t="s">
        <v>1305</v>
      </c>
      <c r="E487" s="324" t="s">
        <v>1306</v>
      </c>
      <c r="F487" s="327"/>
      <c r="G487" s="327"/>
      <c r="H487" s="327"/>
      <c r="I487" s="327"/>
      <c r="J487" s="327">
        <v>5</v>
      </c>
      <c r="K487" s="327">
        <v>200</v>
      </c>
      <c r="L487" s="327"/>
      <c r="M487" s="327">
        <v>40</v>
      </c>
      <c r="N487" s="327">
        <v>1</v>
      </c>
      <c r="O487" s="327">
        <v>41</v>
      </c>
      <c r="P487" s="348"/>
      <c r="Q487" s="328">
        <v>41</v>
      </c>
    </row>
    <row r="488" spans="1:17" ht="14.4" customHeight="1" x14ac:dyDescent="0.3">
      <c r="A488" s="323" t="s">
        <v>1410</v>
      </c>
      <c r="B488" s="324" t="s">
        <v>1237</v>
      </c>
      <c r="C488" s="324" t="s">
        <v>1238</v>
      </c>
      <c r="D488" s="324" t="s">
        <v>1309</v>
      </c>
      <c r="E488" s="324" t="s">
        <v>1310</v>
      </c>
      <c r="F488" s="327"/>
      <c r="G488" s="327"/>
      <c r="H488" s="327"/>
      <c r="I488" s="327"/>
      <c r="J488" s="327">
        <v>6</v>
      </c>
      <c r="K488" s="327">
        <v>2940</v>
      </c>
      <c r="L488" s="327"/>
      <c r="M488" s="327">
        <v>490</v>
      </c>
      <c r="N488" s="327">
        <v>1</v>
      </c>
      <c r="O488" s="327">
        <v>490</v>
      </c>
      <c r="P488" s="348"/>
      <c r="Q488" s="328">
        <v>490</v>
      </c>
    </row>
    <row r="489" spans="1:17" ht="14.4" customHeight="1" x14ac:dyDescent="0.3">
      <c r="A489" s="323" t="s">
        <v>1410</v>
      </c>
      <c r="B489" s="324" t="s">
        <v>1237</v>
      </c>
      <c r="C489" s="324" t="s">
        <v>1238</v>
      </c>
      <c r="D489" s="324" t="s">
        <v>1315</v>
      </c>
      <c r="E489" s="324" t="s">
        <v>1316</v>
      </c>
      <c r="F489" s="327">
        <v>3</v>
      </c>
      <c r="G489" s="327">
        <v>93</v>
      </c>
      <c r="H489" s="327">
        <v>1</v>
      </c>
      <c r="I489" s="327">
        <v>31</v>
      </c>
      <c r="J489" s="327"/>
      <c r="K489" s="327"/>
      <c r="L489" s="327"/>
      <c r="M489" s="327"/>
      <c r="N489" s="327">
        <v>7</v>
      </c>
      <c r="O489" s="327">
        <v>217</v>
      </c>
      <c r="P489" s="348">
        <v>2.3333333333333335</v>
      </c>
      <c r="Q489" s="328">
        <v>31</v>
      </c>
    </row>
    <row r="490" spans="1:17" ht="14.4" customHeight="1" x14ac:dyDescent="0.3">
      <c r="A490" s="323" t="s">
        <v>1410</v>
      </c>
      <c r="B490" s="324" t="s">
        <v>1237</v>
      </c>
      <c r="C490" s="324" t="s">
        <v>1238</v>
      </c>
      <c r="D490" s="324" t="s">
        <v>1327</v>
      </c>
      <c r="E490" s="324" t="s">
        <v>1328</v>
      </c>
      <c r="F490" s="327">
        <v>1</v>
      </c>
      <c r="G490" s="327">
        <v>203</v>
      </c>
      <c r="H490" s="327">
        <v>1</v>
      </c>
      <c r="I490" s="327">
        <v>203</v>
      </c>
      <c r="J490" s="327"/>
      <c r="K490" s="327"/>
      <c r="L490" s="327"/>
      <c r="M490" s="327"/>
      <c r="N490" s="327">
        <v>1</v>
      </c>
      <c r="O490" s="327">
        <v>205</v>
      </c>
      <c r="P490" s="348">
        <v>1.0098522167487685</v>
      </c>
      <c r="Q490" s="328">
        <v>205</v>
      </c>
    </row>
    <row r="491" spans="1:17" ht="14.4" customHeight="1" x14ac:dyDescent="0.3">
      <c r="A491" s="323" t="s">
        <v>1410</v>
      </c>
      <c r="B491" s="324" t="s">
        <v>1237</v>
      </c>
      <c r="C491" s="324" t="s">
        <v>1238</v>
      </c>
      <c r="D491" s="324" t="s">
        <v>1329</v>
      </c>
      <c r="E491" s="324" t="s">
        <v>1330</v>
      </c>
      <c r="F491" s="327">
        <v>1</v>
      </c>
      <c r="G491" s="327">
        <v>376</v>
      </c>
      <c r="H491" s="327">
        <v>1</v>
      </c>
      <c r="I491" s="327">
        <v>376</v>
      </c>
      <c r="J491" s="327"/>
      <c r="K491" s="327"/>
      <c r="L491" s="327"/>
      <c r="M491" s="327"/>
      <c r="N491" s="327">
        <v>1</v>
      </c>
      <c r="O491" s="327">
        <v>377</v>
      </c>
      <c r="P491" s="348">
        <v>1.0026595744680851</v>
      </c>
      <c r="Q491" s="328">
        <v>377</v>
      </c>
    </row>
    <row r="492" spans="1:17" ht="14.4" customHeight="1" x14ac:dyDescent="0.3">
      <c r="A492" s="323" t="s">
        <v>1410</v>
      </c>
      <c r="B492" s="324" t="s">
        <v>1237</v>
      </c>
      <c r="C492" s="324" t="s">
        <v>1238</v>
      </c>
      <c r="D492" s="324" t="s">
        <v>1341</v>
      </c>
      <c r="E492" s="324" t="s">
        <v>1342</v>
      </c>
      <c r="F492" s="327"/>
      <c r="G492" s="327"/>
      <c r="H492" s="327"/>
      <c r="I492" s="327"/>
      <c r="J492" s="327">
        <v>1</v>
      </c>
      <c r="K492" s="327">
        <v>2013</v>
      </c>
      <c r="L492" s="327"/>
      <c r="M492" s="327">
        <v>2013</v>
      </c>
      <c r="N492" s="327"/>
      <c r="O492" s="327"/>
      <c r="P492" s="348"/>
      <c r="Q492" s="328"/>
    </row>
    <row r="493" spans="1:17" ht="14.4" customHeight="1" x14ac:dyDescent="0.3">
      <c r="A493" s="323" t="s">
        <v>1410</v>
      </c>
      <c r="B493" s="324" t="s">
        <v>1237</v>
      </c>
      <c r="C493" s="324" t="s">
        <v>1238</v>
      </c>
      <c r="D493" s="324" t="s">
        <v>1349</v>
      </c>
      <c r="E493" s="324" t="s">
        <v>1350</v>
      </c>
      <c r="F493" s="327">
        <v>11</v>
      </c>
      <c r="G493" s="327">
        <v>176</v>
      </c>
      <c r="H493" s="327">
        <v>1</v>
      </c>
      <c r="I493" s="327">
        <v>16</v>
      </c>
      <c r="J493" s="327">
        <v>47</v>
      </c>
      <c r="K493" s="327">
        <v>752</v>
      </c>
      <c r="L493" s="327">
        <v>4.2727272727272725</v>
      </c>
      <c r="M493" s="327">
        <v>16</v>
      </c>
      <c r="N493" s="327">
        <v>17</v>
      </c>
      <c r="O493" s="327">
        <v>272</v>
      </c>
      <c r="P493" s="348">
        <v>1.5454545454545454</v>
      </c>
      <c r="Q493" s="328">
        <v>16</v>
      </c>
    </row>
    <row r="494" spans="1:17" ht="14.4" customHeight="1" x14ac:dyDescent="0.3">
      <c r="A494" s="323" t="s">
        <v>1410</v>
      </c>
      <c r="B494" s="324" t="s">
        <v>1237</v>
      </c>
      <c r="C494" s="324" t="s">
        <v>1238</v>
      </c>
      <c r="D494" s="324" t="s">
        <v>1351</v>
      </c>
      <c r="E494" s="324" t="s">
        <v>1352</v>
      </c>
      <c r="F494" s="327">
        <v>2</v>
      </c>
      <c r="G494" s="327">
        <v>260</v>
      </c>
      <c r="H494" s="327">
        <v>1</v>
      </c>
      <c r="I494" s="327">
        <v>130</v>
      </c>
      <c r="J494" s="327"/>
      <c r="K494" s="327"/>
      <c r="L494" s="327"/>
      <c r="M494" s="327"/>
      <c r="N494" s="327"/>
      <c r="O494" s="327"/>
      <c r="P494" s="348"/>
      <c r="Q494" s="328"/>
    </row>
    <row r="495" spans="1:17" ht="14.4" customHeight="1" x14ac:dyDescent="0.3">
      <c r="A495" s="323" t="s">
        <v>1410</v>
      </c>
      <c r="B495" s="324" t="s">
        <v>1237</v>
      </c>
      <c r="C495" s="324" t="s">
        <v>1238</v>
      </c>
      <c r="D495" s="324" t="s">
        <v>1355</v>
      </c>
      <c r="E495" s="324" t="s">
        <v>1356</v>
      </c>
      <c r="F495" s="327">
        <v>1</v>
      </c>
      <c r="G495" s="327">
        <v>101</v>
      </c>
      <c r="H495" s="327">
        <v>1</v>
      </c>
      <c r="I495" s="327">
        <v>101</v>
      </c>
      <c r="J495" s="327"/>
      <c r="K495" s="327"/>
      <c r="L495" s="327"/>
      <c r="M495" s="327"/>
      <c r="N495" s="327"/>
      <c r="O495" s="327"/>
      <c r="P495" s="348"/>
      <c r="Q495" s="328"/>
    </row>
    <row r="496" spans="1:17" ht="14.4" customHeight="1" x14ac:dyDescent="0.3">
      <c r="A496" s="323" t="s">
        <v>1411</v>
      </c>
      <c r="B496" s="324" t="s">
        <v>1237</v>
      </c>
      <c r="C496" s="324" t="s">
        <v>1238</v>
      </c>
      <c r="D496" s="324" t="s">
        <v>1275</v>
      </c>
      <c r="E496" s="324" t="s">
        <v>1276</v>
      </c>
      <c r="F496" s="327"/>
      <c r="G496" s="327"/>
      <c r="H496" s="327"/>
      <c r="I496" s="327"/>
      <c r="J496" s="327">
        <v>7</v>
      </c>
      <c r="K496" s="327">
        <v>273</v>
      </c>
      <c r="L496" s="327"/>
      <c r="M496" s="327">
        <v>39</v>
      </c>
      <c r="N496" s="327"/>
      <c r="O496" s="327"/>
      <c r="P496" s="348"/>
      <c r="Q496" s="328"/>
    </row>
    <row r="497" spans="1:17" ht="14.4" customHeight="1" x14ac:dyDescent="0.3">
      <c r="A497" s="323" t="s">
        <v>1411</v>
      </c>
      <c r="B497" s="324" t="s">
        <v>1237</v>
      </c>
      <c r="C497" s="324" t="s">
        <v>1238</v>
      </c>
      <c r="D497" s="324" t="s">
        <v>1281</v>
      </c>
      <c r="E497" s="324" t="s">
        <v>1282</v>
      </c>
      <c r="F497" s="327"/>
      <c r="G497" s="327"/>
      <c r="H497" s="327"/>
      <c r="I497" s="327"/>
      <c r="J497" s="327">
        <v>1</v>
      </c>
      <c r="K497" s="327">
        <v>40</v>
      </c>
      <c r="L497" s="327"/>
      <c r="M497" s="327">
        <v>40</v>
      </c>
      <c r="N497" s="327"/>
      <c r="O497" s="327"/>
      <c r="P497" s="348"/>
      <c r="Q497" s="328"/>
    </row>
    <row r="498" spans="1:17" ht="14.4" customHeight="1" x14ac:dyDescent="0.3">
      <c r="A498" s="323" t="s">
        <v>1411</v>
      </c>
      <c r="B498" s="324" t="s">
        <v>1237</v>
      </c>
      <c r="C498" s="324" t="s">
        <v>1238</v>
      </c>
      <c r="D498" s="324" t="s">
        <v>1283</v>
      </c>
      <c r="E498" s="324" t="s">
        <v>1284</v>
      </c>
      <c r="F498" s="327">
        <v>6</v>
      </c>
      <c r="G498" s="327">
        <v>666</v>
      </c>
      <c r="H498" s="327">
        <v>1</v>
      </c>
      <c r="I498" s="327">
        <v>111</v>
      </c>
      <c r="J498" s="327">
        <v>2</v>
      </c>
      <c r="K498" s="327">
        <v>224</v>
      </c>
      <c r="L498" s="327">
        <v>0.33633633633633636</v>
      </c>
      <c r="M498" s="327">
        <v>112</v>
      </c>
      <c r="N498" s="327"/>
      <c r="O498" s="327"/>
      <c r="P498" s="348"/>
      <c r="Q498" s="328"/>
    </row>
    <row r="499" spans="1:17" ht="14.4" customHeight="1" x14ac:dyDescent="0.3">
      <c r="A499" s="323" t="s">
        <v>1411</v>
      </c>
      <c r="B499" s="324" t="s">
        <v>1237</v>
      </c>
      <c r="C499" s="324" t="s">
        <v>1238</v>
      </c>
      <c r="D499" s="324" t="s">
        <v>1289</v>
      </c>
      <c r="E499" s="324" t="s">
        <v>1290</v>
      </c>
      <c r="F499" s="327">
        <v>6</v>
      </c>
      <c r="G499" s="327">
        <v>2292</v>
      </c>
      <c r="H499" s="327">
        <v>1</v>
      </c>
      <c r="I499" s="327">
        <v>382</v>
      </c>
      <c r="J499" s="327"/>
      <c r="K499" s="327"/>
      <c r="L499" s="327"/>
      <c r="M499" s="327"/>
      <c r="N499" s="327"/>
      <c r="O499" s="327"/>
      <c r="P499" s="348"/>
      <c r="Q499" s="328"/>
    </row>
    <row r="500" spans="1:17" ht="14.4" customHeight="1" x14ac:dyDescent="0.3">
      <c r="A500" s="323" t="s">
        <v>1411</v>
      </c>
      <c r="B500" s="324" t="s">
        <v>1237</v>
      </c>
      <c r="C500" s="324" t="s">
        <v>1238</v>
      </c>
      <c r="D500" s="324" t="s">
        <v>1291</v>
      </c>
      <c r="E500" s="324" t="s">
        <v>1292</v>
      </c>
      <c r="F500" s="327">
        <v>22</v>
      </c>
      <c r="G500" s="327">
        <v>10692</v>
      </c>
      <c r="H500" s="327">
        <v>1</v>
      </c>
      <c r="I500" s="327">
        <v>486</v>
      </c>
      <c r="J500" s="327">
        <v>13</v>
      </c>
      <c r="K500" s="327">
        <v>6318</v>
      </c>
      <c r="L500" s="327">
        <v>0.59090909090909094</v>
      </c>
      <c r="M500" s="327">
        <v>486</v>
      </c>
      <c r="N500" s="327"/>
      <c r="O500" s="327"/>
      <c r="P500" s="348"/>
      <c r="Q500" s="328"/>
    </row>
    <row r="501" spans="1:17" ht="14.4" customHeight="1" x14ac:dyDescent="0.3">
      <c r="A501" s="323" t="s">
        <v>1411</v>
      </c>
      <c r="B501" s="324" t="s">
        <v>1237</v>
      </c>
      <c r="C501" s="324" t="s">
        <v>1238</v>
      </c>
      <c r="D501" s="324" t="s">
        <v>1295</v>
      </c>
      <c r="E501" s="324" t="s">
        <v>1296</v>
      </c>
      <c r="F501" s="327"/>
      <c r="G501" s="327"/>
      <c r="H501" s="327"/>
      <c r="I501" s="327"/>
      <c r="J501" s="327">
        <v>3</v>
      </c>
      <c r="K501" s="327">
        <v>108</v>
      </c>
      <c r="L501" s="327"/>
      <c r="M501" s="327">
        <v>36</v>
      </c>
      <c r="N501" s="327"/>
      <c r="O501" s="327"/>
      <c r="P501" s="348"/>
      <c r="Q501" s="328"/>
    </row>
    <row r="502" spans="1:17" ht="14.4" customHeight="1" x14ac:dyDescent="0.3">
      <c r="A502" s="323" t="s">
        <v>1411</v>
      </c>
      <c r="B502" s="324" t="s">
        <v>1237</v>
      </c>
      <c r="C502" s="324" t="s">
        <v>1238</v>
      </c>
      <c r="D502" s="324" t="s">
        <v>1305</v>
      </c>
      <c r="E502" s="324" t="s">
        <v>1306</v>
      </c>
      <c r="F502" s="327">
        <v>1</v>
      </c>
      <c r="G502" s="327">
        <v>40</v>
      </c>
      <c r="H502" s="327">
        <v>1</v>
      </c>
      <c r="I502" s="327">
        <v>40</v>
      </c>
      <c r="J502" s="327"/>
      <c r="K502" s="327"/>
      <c r="L502" s="327"/>
      <c r="M502" s="327"/>
      <c r="N502" s="327"/>
      <c r="O502" s="327"/>
      <c r="P502" s="348"/>
      <c r="Q502" s="328"/>
    </row>
    <row r="503" spans="1:17" ht="14.4" customHeight="1" x14ac:dyDescent="0.3">
      <c r="A503" s="323" t="s">
        <v>1411</v>
      </c>
      <c r="B503" s="324" t="s">
        <v>1237</v>
      </c>
      <c r="C503" s="324" t="s">
        <v>1238</v>
      </c>
      <c r="D503" s="324" t="s">
        <v>1341</v>
      </c>
      <c r="E503" s="324" t="s">
        <v>1342</v>
      </c>
      <c r="F503" s="327">
        <v>4</v>
      </c>
      <c r="G503" s="327">
        <v>7996</v>
      </c>
      <c r="H503" s="327">
        <v>1</v>
      </c>
      <c r="I503" s="327">
        <v>1999</v>
      </c>
      <c r="J503" s="327">
        <v>1</v>
      </c>
      <c r="K503" s="327">
        <v>2013</v>
      </c>
      <c r="L503" s="327">
        <v>0.25175087543771885</v>
      </c>
      <c r="M503" s="327">
        <v>2013</v>
      </c>
      <c r="N503" s="327"/>
      <c r="O503" s="327"/>
      <c r="P503" s="348"/>
      <c r="Q503" s="328"/>
    </row>
    <row r="504" spans="1:17" ht="14.4" customHeight="1" x14ac:dyDescent="0.3">
      <c r="A504" s="323" t="s">
        <v>1411</v>
      </c>
      <c r="B504" s="324" t="s">
        <v>1237</v>
      </c>
      <c r="C504" s="324" t="s">
        <v>1238</v>
      </c>
      <c r="D504" s="324" t="s">
        <v>1349</v>
      </c>
      <c r="E504" s="324" t="s">
        <v>1350</v>
      </c>
      <c r="F504" s="327">
        <v>21</v>
      </c>
      <c r="G504" s="327">
        <v>336</v>
      </c>
      <c r="H504" s="327">
        <v>1</v>
      </c>
      <c r="I504" s="327">
        <v>16</v>
      </c>
      <c r="J504" s="327">
        <v>11</v>
      </c>
      <c r="K504" s="327">
        <v>176</v>
      </c>
      <c r="L504" s="327">
        <v>0.52380952380952384</v>
      </c>
      <c r="M504" s="327">
        <v>16</v>
      </c>
      <c r="N504" s="327"/>
      <c r="O504" s="327"/>
      <c r="P504" s="348"/>
      <c r="Q504" s="328"/>
    </row>
    <row r="505" spans="1:17" ht="14.4" customHeight="1" x14ac:dyDescent="0.3">
      <c r="A505" s="323" t="s">
        <v>1412</v>
      </c>
      <c r="B505" s="324" t="s">
        <v>1237</v>
      </c>
      <c r="C505" s="324" t="s">
        <v>1238</v>
      </c>
      <c r="D505" s="324" t="s">
        <v>1239</v>
      </c>
      <c r="E505" s="324" t="s">
        <v>1240</v>
      </c>
      <c r="F505" s="327">
        <v>55</v>
      </c>
      <c r="G505" s="327">
        <v>8690</v>
      </c>
      <c r="H505" s="327">
        <v>1</v>
      </c>
      <c r="I505" s="327">
        <v>158</v>
      </c>
      <c r="J505" s="327">
        <v>68</v>
      </c>
      <c r="K505" s="327">
        <v>10744</v>
      </c>
      <c r="L505" s="327">
        <v>1.2363636363636363</v>
      </c>
      <c r="M505" s="327">
        <v>158</v>
      </c>
      <c r="N505" s="327">
        <v>58</v>
      </c>
      <c r="O505" s="327">
        <v>9222</v>
      </c>
      <c r="P505" s="348">
        <v>1.0612197928653624</v>
      </c>
      <c r="Q505" s="328">
        <v>159</v>
      </c>
    </row>
    <row r="506" spans="1:17" ht="14.4" customHeight="1" x14ac:dyDescent="0.3">
      <c r="A506" s="323" t="s">
        <v>1412</v>
      </c>
      <c r="B506" s="324" t="s">
        <v>1237</v>
      </c>
      <c r="C506" s="324" t="s">
        <v>1238</v>
      </c>
      <c r="D506" s="324" t="s">
        <v>1241</v>
      </c>
      <c r="E506" s="324" t="s">
        <v>1242</v>
      </c>
      <c r="F506" s="327">
        <v>16</v>
      </c>
      <c r="G506" s="327">
        <v>1328</v>
      </c>
      <c r="H506" s="327">
        <v>1</v>
      </c>
      <c r="I506" s="327">
        <v>83</v>
      </c>
      <c r="J506" s="327">
        <v>12</v>
      </c>
      <c r="K506" s="327">
        <v>996</v>
      </c>
      <c r="L506" s="327">
        <v>0.75</v>
      </c>
      <c r="M506" s="327">
        <v>83</v>
      </c>
      <c r="N506" s="327">
        <v>14</v>
      </c>
      <c r="O506" s="327">
        <v>1176</v>
      </c>
      <c r="P506" s="348">
        <v>0.88554216867469882</v>
      </c>
      <c r="Q506" s="328">
        <v>84</v>
      </c>
    </row>
    <row r="507" spans="1:17" ht="14.4" customHeight="1" x14ac:dyDescent="0.3">
      <c r="A507" s="323" t="s">
        <v>1412</v>
      </c>
      <c r="B507" s="324" t="s">
        <v>1237</v>
      </c>
      <c r="C507" s="324" t="s">
        <v>1238</v>
      </c>
      <c r="D507" s="324" t="s">
        <v>1255</v>
      </c>
      <c r="E507" s="324" t="s">
        <v>1256</v>
      </c>
      <c r="F507" s="327">
        <v>3</v>
      </c>
      <c r="G507" s="327">
        <v>282</v>
      </c>
      <c r="H507" s="327">
        <v>1</v>
      </c>
      <c r="I507" s="327">
        <v>94</v>
      </c>
      <c r="J507" s="327">
        <v>9</v>
      </c>
      <c r="K507" s="327">
        <v>855</v>
      </c>
      <c r="L507" s="327">
        <v>3.0319148936170213</v>
      </c>
      <c r="M507" s="327">
        <v>95</v>
      </c>
      <c r="N507" s="327">
        <v>15</v>
      </c>
      <c r="O507" s="327">
        <v>1440</v>
      </c>
      <c r="P507" s="348">
        <v>5.1063829787234045</v>
      </c>
      <c r="Q507" s="328">
        <v>96</v>
      </c>
    </row>
    <row r="508" spans="1:17" ht="14.4" customHeight="1" x14ac:dyDescent="0.3">
      <c r="A508" s="323" t="s">
        <v>1412</v>
      </c>
      <c r="B508" s="324" t="s">
        <v>1237</v>
      </c>
      <c r="C508" s="324" t="s">
        <v>1238</v>
      </c>
      <c r="D508" s="324" t="s">
        <v>1265</v>
      </c>
      <c r="E508" s="324" t="s">
        <v>1266</v>
      </c>
      <c r="F508" s="327"/>
      <c r="G508" s="327"/>
      <c r="H508" s="327"/>
      <c r="I508" s="327"/>
      <c r="J508" s="327">
        <v>6</v>
      </c>
      <c r="K508" s="327">
        <v>2916</v>
      </c>
      <c r="L508" s="327"/>
      <c r="M508" s="327">
        <v>486</v>
      </c>
      <c r="N508" s="327"/>
      <c r="O508" s="327"/>
      <c r="P508" s="348"/>
      <c r="Q508" s="328"/>
    </row>
    <row r="509" spans="1:17" ht="14.4" customHeight="1" x14ac:dyDescent="0.3">
      <c r="A509" s="323" t="s">
        <v>1412</v>
      </c>
      <c r="B509" s="324" t="s">
        <v>1237</v>
      </c>
      <c r="C509" s="324" t="s">
        <v>1238</v>
      </c>
      <c r="D509" s="324" t="s">
        <v>1267</v>
      </c>
      <c r="E509" s="324" t="s">
        <v>1268</v>
      </c>
      <c r="F509" s="327"/>
      <c r="G509" s="327"/>
      <c r="H509" s="327"/>
      <c r="I509" s="327"/>
      <c r="J509" s="327">
        <v>6</v>
      </c>
      <c r="K509" s="327">
        <v>6984</v>
      </c>
      <c r="L509" s="327"/>
      <c r="M509" s="327">
        <v>1164</v>
      </c>
      <c r="N509" s="327">
        <v>1</v>
      </c>
      <c r="O509" s="327">
        <v>1165</v>
      </c>
      <c r="P509" s="348"/>
      <c r="Q509" s="328">
        <v>1165</v>
      </c>
    </row>
    <row r="510" spans="1:17" ht="14.4" customHeight="1" x14ac:dyDescent="0.3">
      <c r="A510" s="323" t="s">
        <v>1412</v>
      </c>
      <c r="B510" s="324" t="s">
        <v>1237</v>
      </c>
      <c r="C510" s="324" t="s">
        <v>1238</v>
      </c>
      <c r="D510" s="324" t="s">
        <v>1275</v>
      </c>
      <c r="E510" s="324" t="s">
        <v>1276</v>
      </c>
      <c r="F510" s="327">
        <v>666</v>
      </c>
      <c r="G510" s="327">
        <v>25308</v>
      </c>
      <c r="H510" s="327">
        <v>1</v>
      </c>
      <c r="I510" s="327">
        <v>38</v>
      </c>
      <c r="J510" s="327">
        <v>453</v>
      </c>
      <c r="K510" s="327">
        <v>17667</v>
      </c>
      <c r="L510" s="327">
        <v>0.69807965860597443</v>
      </c>
      <c r="M510" s="327">
        <v>39</v>
      </c>
      <c r="N510" s="327">
        <v>436</v>
      </c>
      <c r="O510" s="327">
        <v>17004</v>
      </c>
      <c r="P510" s="348">
        <v>0.67188240872451399</v>
      </c>
      <c r="Q510" s="328">
        <v>39</v>
      </c>
    </row>
    <row r="511" spans="1:17" ht="14.4" customHeight="1" x14ac:dyDescent="0.3">
      <c r="A511" s="323" t="s">
        <v>1412</v>
      </c>
      <c r="B511" s="324" t="s">
        <v>1237</v>
      </c>
      <c r="C511" s="324" t="s">
        <v>1238</v>
      </c>
      <c r="D511" s="324" t="s">
        <v>1281</v>
      </c>
      <c r="E511" s="324" t="s">
        <v>1282</v>
      </c>
      <c r="F511" s="327">
        <v>66</v>
      </c>
      <c r="G511" s="327">
        <v>2574</v>
      </c>
      <c r="H511" s="327">
        <v>1</v>
      </c>
      <c r="I511" s="327">
        <v>39</v>
      </c>
      <c r="J511" s="327">
        <v>52</v>
      </c>
      <c r="K511" s="327">
        <v>2080</v>
      </c>
      <c r="L511" s="327">
        <v>0.80808080808080807</v>
      </c>
      <c r="M511" s="327">
        <v>40</v>
      </c>
      <c r="N511" s="327">
        <v>47</v>
      </c>
      <c r="O511" s="327">
        <v>1880</v>
      </c>
      <c r="P511" s="348">
        <v>0.73038073038073037</v>
      </c>
      <c r="Q511" s="328">
        <v>40</v>
      </c>
    </row>
    <row r="512" spans="1:17" ht="14.4" customHeight="1" x14ac:dyDescent="0.3">
      <c r="A512" s="323" t="s">
        <v>1412</v>
      </c>
      <c r="B512" s="324" t="s">
        <v>1237</v>
      </c>
      <c r="C512" s="324" t="s">
        <v>1238</v>
      </c>
      <c r="D512" s="324" t="s">
        <v>1283</v>
      </c>
      <c r="E512" s="324" t="s">
        <v>1284</v>
      </c>
      <c r="F512" s="327">
        <v>368</v>
      </c>
      <c r="G512" s="327">
        <v>40848</v>
      </c>
      <c r="H512" s="327">
        <v>1</v>
      </c>
      <c r="I512" s="327">
        <v>111</v>
      </c>
      <c r="J512" s="327">
        <v>339</v>
      </c>
      <c r="K512" s="327">
        <v>37968</v>
      </c>
      <c r="L512" s="327">
        <v>0.92949471210340773</v>
      </c>
      <c r="M512" s="327">
        <v>112</v>
      </c>
      <c r="N512" s="327">
        <v>339</v>
      </c>
      <c r="O512" s="327">
        <v>38307</v>
      </c>
      <c r="P512" s="348">
        <v>0.93779377203290248</v>
      </c>
      <c r="Q512" s="328">
        <v>113</v>
      </c>
    </row>
    <row r="513" spans="1:17" ht="14.4" customHeight="1" x14ac:dyDescent="0.3">
      <c r="A513" s="323" t="s">
        <v>1412</v>
      </c>
      <c r="B513" s="324" t="s">
        <v>1237</v>
      </c>
      <c r="C513" s="324" t="s">
        <v>1238</v>
      </c>
      <c r="D513" s="324" t="s">
        <v>1285</v>
      </c>
      <c r="E513" s="324" t="s">
        <v>1286</v>
      </c>
      <c r="F513" s="327">
        <v>56</v>
      </c>
      <c r="G513" s="327">
        <v>1176</v>
      </c>
      <c r="H513" s="327">
        <v>1</v>
      </c>
      <c r="I513" s="327">
        <v>21</v>
      </c>
      <c r="J513" s="327">
        <v>22</v>
      </c>
      <c r="K513" s="327">
        <v>462</v>
      </c>
      <c r="L513" s="327">
        <v>0.39285714285714285</v>
      </c>
      <c r="M513" s="327">
        <v>21</v>
      </c>
      <c r="N513" s="327">
        <v>32</v>
      </c>
      <c r="O513" s="327">
        <v>672</v>
      </c>
      <c r="P513" s="348">
        <v>0.5714285714285714</v>
      </c>
      <c r="Q513" s="328">
        <v>21</v>
      </c>
    </row>
    <row r="514" spans="1:17" ht="14.4" customHeight="1" x14ac:dyDescent="0.3">
      <c r="A514" s="323" t="s">
        <v>1412</v>
      </c>
      <c r="B514" s="324" t="s">
        <v>1237</v>
      </c>
      <c r="C514" s="324" t="s">
        <v>1238</v>
      </c>
      <c r="D514" s="324" t="s">
        <v>1289</v>
      </c>
      <c r="E514" s="324" t="s">
        <v>1290</v>
      </c>
      <c r="F514" s="327">
        <v>83</v>
      </c>
      <c r="G514" s="327">
        <v>31706</v>
      </c>
      <c r="H514" s="327">
        <v>1</v>
      </c>
      <c r="I514" s="327">
        <v>382</v>
      </c>
      <c r="J514" s="327">
        <v>31</v>
      </c>
      <c r="K514" s="327">
        <v>11842</v>
      </c>
      <c r="L514" s="327">
        <v>0.37349397590361444</v>
      </c>
      <c r="M514" s="327">
        <v>382</v>
      </c>
      <c r="N514" s="327">
        <v>73</v>
      </c>
      <c r="O514" s="327">
        <v>27886</v>
      </c>
      <c r="P514" s="348">
        <v>0.87951807228915657</v>
      </c>
      <c r="Q514" s="328">
        <v>382</v>
      </c>
    </row>
    <row r="515" spans="1:17" ht="14.4" customHeight="1" x14ac:dyDescent="0.3">
      <c r="A515" s="323" t="s">
        <v>1412</v>
      </c>
      <c r="B515" s="324" t="s">
        <v>1237</v>
      </c>
      <c r="C515" s="324" t="s">
        <v>1238</v>
      </c>
      <c r="D515" s="324" t="s">
        <v>1291</v>
      </c>
      <c r="E515" s="324" t="s">
        <v>1292</v>
      </c>
      <c r="F515" s="327">
        <v>1052</v>
      </c>
      <c r="G515" s="327">
        <v>511272</v>
      </c>
      <c r="H515" s="327">
        <v>1</v>
      </c>
      <c r="I515" s="327">
        <v>486</v>
      </c>
      <c r="J515" s="327">
        <v>858</v>
      </c>
      <c r="K515" s="327">
        <v>416988</v>
      </c>
      <c r="L515" s="327">
        <v>0.81558935361216733</v>
      </c>
      <c r="M515" s="327">
        <v>486</v>
      </c>
      <c r="N515" s="327">
        <v>863</v>
      </c>
      <c r="O515" s="327">
        <v>419418</v>
      </c>
      <c r="P515" s="348">
        <v>0.82034220532319391</v>
      </c>
      <c r="Q515" s="328">
        <v>486</v>
      </c>
    </row>
    <row r="516" spans="1:17" ht="14.4" customHeight="1" x14ac:dyDescent="0.3">
      <c r="A516" s="323" t="s">
        <v>1412</v>
      </c>
      <c r="B516" s="324" t="s">
        <v>1237</v>
      </c>
      <c r="C516" s="324" t="s">
        <v>1238</v>
      </c>
      <c r="D516" s="324" t="s">
        <v>1295</v>
      </c>
      <c r="E516" s="324" t="s">
        <v>1296</v>
      </c>
      <c r="F516" s="327">
        <v>12</v>
      </c>
      <c r="G516" s="327">
        <v>432</v>
      </c>
      <c r="H516" s="327">
        <v>1</v>
      </c>
      <c r="I516" s="327">
        <v>36</v>
      </c>
      <c r="J516" s="327">
        <v>6</v>
      </c>
      <c r="K516" s="327">
        <v>216</v>
      </c>
      <c r="L516" s="327">
        <v>0.5</v>
      </c>
      <c r="M516" s="327">
        <v>36</v>
      </c>
      <c r="N516" s="327">
        <v>52</v>
      </c>
      <c r="O516" s="327">
        <v>1924</v>
      </c>
      <c r="P516" s="348">
        <v>4.4537037037037033</v>
      </c>
      <c r="Q516" s="328">
        <v>37</v>
      </c>
    </row>
    <row r="517" spans="1:17" ht="14.4" customHeight="1" x14ac:dyDescent="0.3">
      <c r="A517" s="323" t="s">
        <v>1412</v>
      </c>
      <c r="B517" s="324" t="s">
        <v>1237</v>
      </c>
      <c r="C517" s="324" t="s">
        <v>1238</v>
      </c>
      <c r="D517" s="324" t="s">
        <v>1299</v>
      </c>
      <c r="E517" s="324" t="s">
        <v>1300</v>
      </c>
      <c r="F517" s="327">
        <v>2</v>
      </c>
      <c r="G517" s="327">
        <v>394</v>
      </c>
      <c r="H517" s="327">
        <v>1</v>
      </c>
      <c r="I517" s="327">
        <v>197</v>
      </c>
      <c r="J517" s="327"/>
      <c r="K517" s="327"/>
      <c r="L517" s="327"/>
      <c r="M517" s="327"/>
      <c r="N517" s="327"/>
      <c r="O517" s="327"/>
      <c r="P517" s="348"/>
      <c r="Q517" s="328"/>
    </row>
    <row r="518" spans="1:17" ht="14.4" customHeight="1" x14ac:dyDescent="0.3">
      <c r="A518" s="323" t="s">
        <v>1412</v>
      </c>
      <c r="B518" s="324" t="s">
        <v>1237</v>
      </c>
      <c r="C518" s="324" t="s">
        <v>1238</v>
      </c>
      <c r="D518" s="324" t="s">
        <v>1301</v>
      </c>
      <c r="E518" s="324" t="s">
        <v>1302</v>
      </c>
      <c r="F518" s="327">
        <v>84</v>
      </c>
      <c r="G518" s="327">
        <v>37296</v>
      </c>
      <c r="H518" s="327">
        <v>1</v>
      </c>
      <c r="I518" s="327">
        <v>444</v>
      </c>
      <c r="J518" s="327">
        <v>84</v>
      </c>
      <c r="K518" s="327">
        <v>37296</v>
      </c>
      <c r="L518" s="327">
        <v>1</v>
      </c>
      <c r="M518" s="327">
        <v>444</v>
      </c>
      <c r="N518" s="327">
        <v>57</v>
      </c>
      <c r="O518" s="327">
        <v>25308</v>
      </c>
      <c r="P518" s="348">
        <v>0.6785714285714286</v>
      </c>
      <c r="Q518" s="328">
        <v>444</v>
      </c>
    </row>
    <row r="519" spans="1:17" ht="14.4" customHeight="1" x14ac:dyDescent="0.3">
      <c r="A519" s="323" t="s">
        <v>1412</v>
      </c>
      <c r="B519" s="324" t="s">
        <v>1237</v>
      </c>
      <c r="C519" s="324" t="s">
        <v>1238</v>
      </c>
      <c r="D519" s="324" t="s">
        <v>1303</v>
      </c>
      <c r="E519" s="324" t="s">
        <v>1304</v>
      </c>
      <c r="F519" s="327"/>
      <c r="G519" s="327"/>
      <c r="H519" s="327"/>
      <c r="I519" s="327"/>
      <c r="J519" s="327">
        <v>1</v>
      </c>
      <c r="K519" s="327">
        <v>530</v>
      </c>
      <c r="L519" s="327"/>
      <c r="M519" s="327">
        <v>530</v>
      </c>
      <c r="N519" s="327"/>
      <c r="O519" s="327"/>
      <c r="P519" s="348"/>
      <c r="Q519" s="328"/>
    </row>
    <row r="520" spans="1:17" ht="14.4" customHeight="1" x14ac:dyDescent="0.3">
      <c r="A520" s="323" t="s">
        <v>1412</v>
      </c>
      <c r="B520" s="324" t="s">
        <v>1237</v>
      </c>
      <c r="C520" s="324" t="s">
        <v>1238</v>
      </c>
      <c r="D520" s="324" t="s">
        <v>1305</v>
      </c>
      <c r="E520" s="324" t="s">
        <v>1306</v>
      </c>
      <c r="F520" s="327">
        <v>398</v>
      </c>
      <c r="G520" s="327">
        <v>15920</v>
      </c>
      <c r="H520" s="327">
        <v>1</v>
      </c>
      <c r="I520" s="327">
        <v>40</v>
      </c>
      <c r="J520" s="327">
        <v>368</v>
      </c>
      <c r="K520" s="327">
        <v>14720</v>
      </c>
      <c r="L520" s="327">
        <v>0.92462311557788945</v>
      </c>
      <c r="M520" s="327">
        <v>40</v>
      </c>
      <c r="N520" s="327">
        <v>385</v>
      </c>
      <c r="O520" s="327">
        <v>15785</v>
      </c>
      <c r="P520" s="348">
        <v>0.9915201005025126</v>
      </c>
      <c r="Q520" s="328">
        <v>41</v>
      </c>
    </row>
    <row r="521" spans="1:17" ht="14.4" customHeight="1" x14ac:dyDescent="0.3">
      <c r="A521" s="323" t="s">
        <v>1412</v>
      </c>
      <c r="B521" s="324" t="s">
        <v>1237</v>
      </c>
      <c r="C521" s="324" t="s">
        <v>1238</v>
      </c>
      <c r="D521" s="324" t="s">
        <v>1309</v>
      </c>
      <c r="E521" s="324" t="s">
        <v>1310</v>
      </c>
      <c r="F521" s="327">
        <v>1</v>
      </c>
      <c r="G521" s="327">
        <v>490</v>
      </c>
      <c r="H521" s="327">
        <v>1</v>
      </c>
      <c r="I521" s="327">
        <v>490</v>
      </c>
      <c r="J521" s="327">
        <v>10</v>
      </c>
      <c r="K521" s="327">
        <v>4900</v>
      </c>
      <c r="L521" s="327">
        <v>10</v>
      </c>
      <c r="M521" s="327">
        <v>490</v>
      </c>
      <c r="N521" s="327">
        <v>13</v>
      </c>
      <c r="O521" s="327">
        <v>6370</v>
      </c>
      <c r="P521" s="348">
        <v>13</v>
      </c>
      <c r="Q521" s="328">
        <v>490</v>
      </c>
    </row>
    <row r="522" spans="1:17" ht="14.4" customHeight="1" x14ac:dyDescent="0.3">
      <c r="A522" s="323" t="s">
        <v>1412</v>
      </c>
      <c r="B522" s="324" t="s">
        <v>1237</v>
      </c>
      <c r="C522" s="324" t="s">
        <v>1238</v>
      </c>
      <c r="D522" s="324" t="s">
        <v>1315</v>
      </c>
      <c r="E522" s="324" t="s">
        <v>1316</v>
      </c>
      <c r="F522" s="327">
        <v>22</v>
      </c>
      <c r="G522" s="327">
        <v>682</v>
      </c>
      <c r="H522" s="327">
        <v>1</v>
      </c>
      <c r="I522" s="327">
        <v>31</v>
      </c>
      <c r="J522" s="327">
        <v>30</v>
      </c>
      <c r="K522" s="327">
        <v>930</v>
      </c>
      <c r="L522" s="327">
        <v>1.3636363636363635</v>
      </c>
      <c r="M522" s="327">
        <v>31</v>
      </c>
      <c r="N522" s="327">
        <v>15</v>
      </c>
      <c r="O522" s="327">
        <v>465</v>
      </c>
      <c r="P522" s="348">
        <v>0.68181818181818177</v>
      </c>
      <c r="Q522" s="328">
        <v>31</v>
      </c>
    </row>
    <row r="523" spans="1:17" ht="14.4" customHeight="1" x14ac:dyDescent="0.3">
      <c r="A523" s="323" t="s">
        <v>1412</v>
      </c>
      <c r="B523" s="324" t="s">
        <v>1237</v>
      </c>
      <c r="C523" s="324" t="s">
        <v>1238</v>
      </c>
      <c r="D523" s="324" t="s">
        <v>1317</v>
      </c>
      <c r="E523" s="324" t="s">
        <v>1318</v>
      </c>
      <c r="F523" s="327">
        <v>2</v>
      </c>
      <c r="G523" s="327">
        <v>1922</v>
      </c>
      <c r="H523" s="327">
        <v>1</v>
      </c>
      <c r="I523" s="327">
        <v>961</v>
      </c>
      <c r="J523" s="327"/>
      <c r="K523" s="327"/>
      <c r="L523" s="327"/>
      <c r="M523" s="327"/>
      <c r="N523" s="327">
        <v>1</v>
      </c>
      <c r="O523" s="327">
        <v>961</v>
      </c>
      <c r="P523" s="348">
        <v>0.5</v>
      </c>
      <c r="Q523" s="328">
        <v>961</v>
      </c>
    </row>
    <row r="524" spans="1:17" ht="14.4" customHeight="1" x14ac:dyDescent="0.3">
      <c r="A524" s="323" t="s">
        <v>1412</v>
      </c>
      <c r="B524" s="324" t="s">
        <v>1237</v>
      </c>
      <c r="C524" s="324" t="s">
        <v>1238</v>
      </c>
      <c r="D524" s="324" t="s">
        <v>1327</v>
      </c>
      <c r="E524" s="324" t="s">
        <v>1328</v>
      </c>
      <c r="F524" s="327">
        <v>1</v>
      </c>
      <c r="G524" s="327">
        <v>203</v>
      </c>
      <c r="H524" s="327">
        <v>1</v>
      </c>
      <c r="I524" s="327">
        <v>203</v>
      </c>
      <c r="J524" s="327">
        <v>1</v>
      </c>
      <c r="K524" s="327">
        <v>204</v>
      </c>
      <c r="L524" s="327">
        <v>1.0049261083743843</v>
      </c>
      <c r="M524" s="327">
        <v>204</v>
      </c>
      <c r="N524" s="327">
        <v>2</v>
      </c>
      <c r="O524" s="327">
        <v>410</v>
      </c>
      <c r="P524" s="348">
        <v>2.0197044334975369</v>
      </c>
      <c r="Q524" s="328">
        <v>205</v>
      </c>
    </row>
    <row r="525" spans="1:17" ht="14.4" customHeight="1" x14ac:dyDescent="0.3">
      <c r="A525" s="323" t="s">
        <v>1412</v>
      </c>
      <c r="B525" s="324" t="s">
        <v>1237</v>
      </c>
      <c r="C525" s="324" t="s">
        <v>1238</v>
      </c>
      <c r="D525" s="324" t="s">
        <v>1329</v>
      </c>
      <c r="E525" s="324" t="s">
        <v>1330</v>
      </c>
      <c r="F525" s="327">
        <v>1</v>
      </c>
      <c r="G525" s="327">
        <v>376</v>
      </c>
      <c r="H525" s="327">
        <v>1</v>
      </c>
      <c r="I525" s="327">
        <v>376</v>
      </c>
      <c r="J525" s="327">
        <v>1</v>
      </c>
      <c r="K525" s="327">
        <v>376</v>
      </c>
      <c r="L525" s="327">
        <v>1</v>
      </c>
      <c r="M525" s="327">
        <v>376</v>
      </c>
      <c r="N525" s="327">
        <v>2</v>
      </c>
      <c r="O525" s="327">
        <v>754</v>
      </c>
      <c r="P525" s="348">
        <v>2.0053191489361701</v>
      </c>
      <c r="Q525" s="328">
        <v>377</v>
      </c>
    </row>
    <row r="526" spans="1:17" ht="14.4" customHeight="1" x14ac:dyDescent="0.3">
      <c r="A526" s="323" t="s">
        <v>1412</v>
      </c>
      <c r="B526" s="324" t="s">
        <v>1237</v>
      </c>
      <c r="C526" s="324" t="s">
        <v>1238</v>
      </c>
      <c r="D526" s="324" t="s">
        <v>1333</v>
      </c>
      <c r="E526" s="324" t="s">
        <v>1334</v>
      </c>
      <c r="F526" s="327">
        <v>1</v>
      </c>
      <c r="G526" s="327">
        <v>229</v>
      </c>
      <c r="H526" s="327">
        <v>1</v>
      </c>
      <c r="I526" s="327">
        <v>229</v>
      </c>
      <c r="J526" s="327">
        <v>5</v>
      </c>
      <c r="K526" s="327">
        <v>1150</v>
      </c>
      <c r="L526" s="327">
        <v>5.0218340611353716</v>
      </c>
      <c r="M526" s="327">
        <v>230</v>
      </c>
      <c r="N526" s="327">
        <v>5</v>
      </c>
      <c r="O526" s="327">
        <v>1155</v>
      </c>
      <c r="P526" s="348">
        <v>5.0436681222707422</v>
      </c>
      <c r="Q526" s="328">
        <v>231</v>
      </c>
    </row>
    <row r="527" spans="1:17" ht="14.4" customHeight="1" x14ac:dyDescent="0.3">
      <c r="A527" s="323" t="s">
        <v>1412</v>
      </c>
      <c r="B527" s="324" t="s">
        <v>1237</v>
      </c>
      <c r="C527" s="324" t="s">
        <v>1238</v>
      </c>
      <c r="D527" s="324" t="s">
        <v>1335</v>
      </c>
      <c r="E527" s="324" t="s">
        <v>1336</v>
      </c>
      <c r="F527" s="327">
        <v>1</v>
      </c>
      <c r="G527" s="327">
        <v>243</v>
      </c>
      <c r="H527" s="327">
        <v>1</v>
      </c>
      <c r="I527" s="327">
        <v>243</v>
      </c>
      <c r="J527" s="327">
        <v>5</v>
      </c>
      <c r="K527" s="327">
        <v>1220</v>
      </c>
      <c r="L527" s="327">
        <v>5.0205761316872426</v>
      </c>
      <c r="M527" s="327">
        <v>244</v>
      </c>
      <c r="N527" s="327">
        <v>5</v>
      </c>
      <c r="O527" s="327">
        <v>1225</v>
      </c>
      <c r="P527" s="348">
        <v>5.0411522633744852</v>
      </c>
      <c r="Q527" s="328">
        <v>245</v>
      </c>
    </row>
    <row r="528" spans="1:17" ht="14.4" customHeight="1" x14ac:dyDescent="0.3">
      <c r="A528" s="323" t="s">
        <v>1412</v>
      </c>
      <c r="B528" s="324" t="s">
        <v>1237</v>
      </c>
      <c r="C528" s="324" t="s">
        <v>1238</v>
      </c>
      <c r="D528" s="324" t="s">
        <v>1337</v>
      </c>
      <c r="E528" s="324" t="s">
        <v>1338</v>
      </c>
      <c r="F528" s="327">
        <v>248</v>
      </c>
      <c r="G528" s="327">
        <v>31744</v>
      </c>
      <c r="H528" s="327">
        <v>1</v>
      </c>
      <c r="I528" s="327">
        <v>128</v>
      </c>
      <c r="J528" s="327">
        <v>270</v>
      </c>
      <c r="K528" s="327">
        <v>34560</v>
      </c>
      <c r="L528" s="327">
        <v>1.0887096774193548</v>
      </c>
      <c r="M528" s="327">
        <v>128</v>
      </c>
      <c r="N528" s="327">
        <v>305</v>
      </c>
      <c r="O528" s="327">
        <v>39345</v>
      </c>
      <c r="P528" s="348">
        <v>1.2394468245967742</v>
      </c>
      <c r="Q528" s="328">
        <v>129</v>
      </c>
    </row>
    <row r="529" spans="1:17" ht="14.4" customHeight="1" x14ac:dyDescent="0.3">
      <c r="A529" s="323" t="s">
        <v>1412</v>
      </c>
      <c r="B529" s="324" t="s">
        <v>1237</v>
      </c>
      <c r="C529" s="324" t="s">
        <v>1238</v>
      </c>
      <c r="D529" s="324" t="s">
        <v>1339</v>
      </c>
      <c r="E529" s="324" t="s">
        <v>1340</v>
      </c>
      <c r="F529" s="327">
        <v>136</v>
      </c>
      <c r="G529" s="327">
        <v>5304</v>
      </c>
      <c r="H529" s="327">
        <v>1</v>
      </c>
      <c r="I529" s="327">
        <v>39</v>
      </c>
      <c r="J529" s="327">
        <v>177</v>
      </c>
      <c r="K529" s="327">
        <v>6903</v>
      </c>
      <c r="L529" s="327">
        <v>1.3014705882352942</v>
      </c>
      <c r="M529" s="327">
        <v>39</v>
      </c>
      <c r="N529" s="327">
        <v>163</v>
      </c>
      <c r="O529" s="327">
        <v>6520</v>
      </c>
      <c r="P529" s="348">
        <v>1.2292609351432882</v>
      </c>
      <c r="Q529" s="328">
        <v>40</v>
      </c>
    </row>
    <row r="530" spans="1:17" ht="14.4" customHeight="1" x14ac:dyDescent="0.3">
      <c r="A530" s="323" t="s">
        <v>1412</v>
      </c>
      <c r="B530" s="324" t="s">
        <v>1237</v>
      </c>
      <c r="C530" s="324" t="s">
        <v>1238</v>
      </c>
      <c r="D530" s="324" t="s">
        <v>1341</v>
      </c>
      <c r="E530" s="324" t="s">
        <v>1342</v>
      </c>
      <c r="F530" s="327">
        <v>14</v>
      </c>
      <c r="G530" s="327">
        <v>27986</v>
      </c>
      <c r="H530" s="327">
        <v>1</v>
      </c>
      <c r="I530" s="327">
        <v>1999</v>
      </c>
      <c r="J530" s="327">
        <v>12</v>
      </c>
      <c r="K530" s="327">
        <v>24156</v>
      </c>
      <c r="L530" s="327">
        <v>0.86314585864360749</v>
      </c>
      <c r="M530" s="327">
        <v>2013</v>
      </c>
      <c r="N530" s="327">
        <v>25</v>
      </c>
      <c r="O530" s="327">
        <v>50725</v>
      </c>
      <c r="P530" s="348">
        <v>1.8125133995569214</v>
      </c>
      <c r="Q530" s="328">
        <v>2029</v>
      </c>
    </row>
    <row r="531" spans="1:17" ht="14.4" customHeight="1" x14ac:dyDescent="0.3">
      <c r="A531" s="323" t="s">
        <v>1412</v>
      </c>
      <c r="B531" s="324" t="s">
        <v>1237</v>
      </c>
      <c r="C531" s="324" t="s">
        <v>1238</v>
      </c>
      <c r="D531" s="324" t="s">
        <v>1345</v>
      </c>
      <c r="E531" s="324" t="s">
        <v>1346</v>
      </c>
      <c r="F531" s="327"/>
      <c r="G531" s="327"/>
      <c r="H531" s="327"/>
      <c r="I531" s="327"/>
      <c r="J531" s="327"/>
      <c r="K531" s="327"/>
      <c r="L531" s="327"/>
      <c r="M531" s="327"/>
      <c r="N531" s="327">
        <v>3</v>
      </c>
      <c r="O531" s="327">
        <v>3669</v>
      </c>
      <c r="P531" s="348"/>
      <c r="Q531" s="328">
        <v>1223</v>
      </c>
    </row>
    <row r="532" spans="1:17" ht="14.4" customHeight="1" x14ac:dyDescent="0.3">
      <c r="A532" s="323" t="s">
        <v>1412</v>
      </c>
      <c r="B532" s="324" t="s">
        <v>1237</v>
      </c>
      <c r="C532" s="324" t="s">
        <v>1238</v>
      </c>
      <c r="D532" s="324" t="s">
        <v>1347</v>
      </c>
      <c r="E532" s="324" t="s">
        <v>1348</v>
      </c>
      <c r="F532" s="327">
        <v>43</v>
      </c>
      <c r="G532" s="327">
        <v>32723</v>
      </c>
      <c r="H532" s="327">
        <v>1</v>
      </c>
      <c r="I532" s="327">
        <v>761</v>
      </c>
      <c r="J532" s="327">
        <v>49</v>
      </c>
      <c r="K532" s="327">
        <v>37289</v>
      </c>
      <c r="L532" s="327">
        <v>1.1395348837209303</v>
      </c>
      <c r="M532" s="327">
        <v>761</v>
      </c>
      <c r="N532" s="327">
        <v>37</v>
      </c>
      <c r="O532" s="327">
        <v>28157</v>
      </c>
      <c r="P532" s="348">
        <v>0.86046511627906974</v>
      </c>
      <c r="Q532" s="328">
        <v>761</v>
      </c>
    </row>
    <row r="533" spans="1:17" ht="14.4" customHeight="1" x14ac:dyDescent="0.3">
      <c r="A533" s="323" t="s">
        <v>1412</v>
      </c>
      <c r="B533" s="324" t="s">
        <v>1237</v>
      </c>
      <c r="C533" s="324" t="s">
        <v>1238</v>
      </c>
      <c r="D533" s="324" t="s">
        <v>1349</v>
      </c>
      <c r="E533" s="324" t="s">
        <v>1350</v>
      </c>
      <c r="F533" s="327">
        <v>978</v>
      </c>
      <c r="G533" s="327">
        <v>15648</v>
      </c>
      <c r="H533" s="327">
        <v>1</v>
      </c>
      <c r="I533" s="327">
        <v>16</v>
      </c>
      <c r="J533" s="327">
        <v>836</v>
      </c>
      <c r="K533" s="327">
        <v>13376</v>
      </c>
      <c r="L533" s="327">
        <v>0.85480572597137017</v>
      </c>
      <c r="M533" s="327">
        <v>16</v>
      </c>
      <c r="N533" s="327">
        <v>913</v>
      </c>
      <c r="O533" s="327">
        <v>14608</v>
      </c>
      <c r="P533" s="348">
        <v>0.93353783231083842</v>
      </c>
      <c r="Q533" s="328">
        <v>16</v>
      </c>
    </row>
    <row r="534" spans="1:17" ht="14.4" customHeight="1" x14ac:dyDescent="0.3">
      <c r="A534" s="323" t="s">
        <v>1412</v>
      </c>
      <c r="B534" s="324" t="s">
        <v>1237</v>
      </c>
      <c r="C534" s="324" t="s">
        <v>1238</v>
      </c>
      <c r="D534" s="324" t="s">
        <v>1351</v>
      </c>
      <c r="E534" s="324" t="s">
        <v>1352</v>
      </c>
      <c r="F534" s="327">
        <v>2</v>
      </c>
      <c r="G534" s="327">
        <v>260</v>
      </c>
      <c r="H534" s="327">
        <v>1</v>
      </c>
      <c r="I534" s="327">
        <v>130</v>
      </c>
      <c r="J534" s="327">
        <v>2</v>
      </c>
      <c r="K534" s="327">
        <v>262</v>
      </c>
      <c r="L534" s="327">
        <v>1.0076923076923077</v>
      </c>
      <c r="M534" s="327">
        <v>131</v>
      </c>
      <c r="N534" s="327">
        <v>1</v>
      </c>
      <c r="O534" s="327">
        <v>133</v>
      </c>
      <c r="P534" s="348">
        <v>0.5115384615384615</v>
      </c>
      <c r="Q534" s="328">
        <v>133</v>
      </c>
    </row>
    <row r="535" spans="1:17" ht="14.4" customHeight="1" x14ac:dyDescent="0.3">
      <c r="A535" s="323" t="s">
        <v>1412</v>
      </c>
      <c r="B535" s="324" t="s">
        <v>1237</v>
      </c>
      <c r="C535" s="324" t="s">
        <v>1238</v>
      </c>
      <c r="D535" s="324" t="s">
        <v>1353</v>
      </c>
      <c r="E535" s="324" t="s">
        <v>1354</v>
      </c>
      <c r="F535" s="327"/>
      <c r="G535" s="327"/>
      <c r="H535" s="327"/>
      <c r="I535" s="327"/>
      <c r="J535" s="327">
        <v>1</v>
      </c>
      <c r="K535" s="327">
        <v>505</v>
      </c>
      <c r="L535" s="327"/>
      <c r="M535" s="327">
        <v>505</v>
      </c>
      <c r="N535" s="327"/>
      <c r="O535" s="327"/>
      <c r="P535" s="348"/>
      <c r="Q535" s="328"/>
    </row>
    <row r="536" spans="1:17" ht="14.4" customHeight="1" x14ac:dyDescent="0.3">
      <c r="A536" s="323" t="s">
        <v>1412</v>
      </c>
      <c r="B536" s="324" t="s">
        <v>1237</v>
      </c>
      <c r="C536" s="324" t="s">
        <v>1238</v>
      </c>
      <c r="D536" s="324" t="s">
        <v>1355</v>
      </c>
      <c r="E536" s="324" t="s">
        <v>1356</v>
      </c>
      <c r="F536" s="327">
        <v>1</v>
      </c>
      <c r="G536" s="327">
        <v>101</v>
      </c>
      <c r="H536" s="327">
        <v>1</v>
      </c>
      <c r="I536" s="327">
        <v>101</v>
      </c>
      <c r="J536" s="327">
        <v>2</v>
      </c>
      <c r="K536" s="327">
        <v>202</v>
      </c>
      <c r="L536" s="327">
        <v>2</v>
      </c>
      <c r="M536" s="327">
        <v>101</v>
      </c>
      <c r="N536" s="327">
        <v>2</v>
      </c>
      <c r="O536" s="327">
        <v>204</v>
      </c>
      <c r="P536" s="348">
        <v>2.0198019801980198</v>
      </c>
      <c r="Q536" s="328">
        <v>102</v>
      </c>
    </row>
    <row r="537" spans="1:17" ht="14.4" customHeight="1" x14ac:dyDescent="0.3">
      <c r="A537" s="323" t="s">
        <v>1412</v>
      </c>
      <c r="B537" s="324" t="s">
        <v>1237</v>
      </c>
      <c r="C537" s="324" t="s">
        <v>1238</v>
      </c>
      <c r="D537" s="324" t="s">
        <v>1357</v>
      </c>
      <c r="E537" s="324" t="s">
        <v>1358</v>
      </c>
      <c r="F537" s="327">
        <v>3</v>
      </c>
      <c r="G537" s="327">
        <v>636</v>
      </c>
      <c r="H537" s="327">
        <v>1</v>
      </c>
      <c r="I537" s="327">
        <v>212</v>
      </c>
      <c r="J537" s="327">
        <v>5</v>
      </c>
      <c r="K537" s="327">
        <v>1070</v>
      </c>
      <c r="L537" s="327">
        <v>1.6823899371069182</v>
      </c>
      <c r="M537" s="327">
        <v>214</v>
      </c>
      <c r="N537" s="327">
        <v>4</v>
      </c>
      <c r="O537" s="327">
        <v>860</v>
      </c>
      <c r="P537" s="348">
        <v>1.3522012578616351</v>
      </c>
      <c r="Q537" s="328">
        <v>215</v>
      </c>
    </row>
    <row r="538" spans="1:17" ht="14.4" customHeight="1" x14ac:dyDescent="0.3">
      <c r="A538" s="323" t="s">
        <v>1413</v>
      </c>
      <c r="B538" s="324" t="s">
        <v>1237</v>
      </c>
      <c r="C538" s="324" t="s">
        <v>1238</v>
      </c>
      <c r="D538" s="324" t="s">
        <v>1239</v>
      </c>
      <c r="E538" s="324" t="s">
        <v>1240</v>
      </c>
      <c r="F538" s="327">
        <v>87</v>
      </c>
      <c r="G538" s="327">
        <v>13746</v>
      </c>
      <c r="H538" s="327">
        <v>1</v>
      </c>
      <c r="I538" s="327">
        <v>158</v>
      </c>
      <c r="J538" s="327">
        <v>131</v>
      </c>
      <c r="K538" s="327">
        <v>20698</v>
      </c>
      <c r="L538" s="327">
        <v>1.5057471264367817</v>
      </c>
      <c r="M538" s="327">
        <v>158</v>
      </c>
      <c r="N538" s="327">
        <v>123</v>
      </c>
      <c r="O538" s="327">
        <v>19557</v>
      </c>
      <c r="P538" s="348">
        <v>1.4227411610650371</v>
      </c>
      <c r="Q538" s="328">
        <v>159</v>
      </c>
    </row>
    <row r="539" spans="1:17" ht="14.4" customHeight="1" x14ac:dyDescent="0.3">
      <c r="A539" s="323" t="s">
        <v>1413</v>
      </c>
      <c r="B539" s="324" t="s">
        <v>1237</v>
      </c>
      <c r="C539" s="324" t="s">
        <v>1238</v>
      </c>
      <c r="D539" s="324" t="s">
        <v>1241</v>
      </c>
      <c r="E539" s="324" t="s">
        <v>1242</v>
      </c>
      <c r="F539" s="327">
        <v>40</v>
      </c>
      <c r="G539" s="327">
        <v>3320</v>
      </c>
      <c r="H539" s="327">
        <v>1</v>
      </c>
      <c r="I539" s="327">
        <v>83</v>
      </c>
      <c r="J539" s="327">
        <v>64</v>
      </c>
      <c r="K539" s="327">
        <v>5312</v>
      </c>
      <c r="L539" s="327">
        <v>1.6</v>
      </c>
      <c r="M539" s="327">
        <v>83</v>
      </c>
      <c r="N539" s="327">
        <v>48</v>
      </c>
      <c r="O539" s="327">
        <v>4032</v>
      </c>
      <c r="P539" s="348">
        <v>1.2144578313253012</v>
      </c>
      <c r="Q539" s="328">
        <v>84</v>
      </c>
    </row>
    <row r="540" spans="1:17" ht="14.4" customHeight="1" x14ac:dyDescent="0.3">
      <c r="A540" s="323" t="s">
        <v>1413</v>
      </c>
      <c r="B540" s="324" t="s">
        <v>1237</v>
      </c>
      <c r="C540" s="324" t="s">
        <v>1238</v>
      </c>
      <c r="D540" s="324" t="s">
        <v>1255</v>
      </c>
      <c r="E540" s="324" t="s">
        <v>1256</v>
      </c>
      <c r="F540" s="327">
        <v>4</v>
      </c>
      <c r="G540" s="327">
        <v>376</v>
      </c>
      <c r="H540" s="327">
        <v>1</v>
      </c>
      <c r="I540" s="327">
        <v>94</v>
      </c>
      <c r="J540" s="327">
        <v>3</v>
      </c>
      <c r="K540" s="327">
        <v>285</v>
      </c>
      <c r="L540" s="327">
        <v>0.75797872340425532</v>
      </c>
      <c r="M540" s="327">
        <v>95</v>
      </c>
      <c r="N540" s="327">
        <v>3</v>
      </c>
      <c r="O540" s="327">
        <v>288</v>
      </c>
      <c r="P540" s="348">
        <v>0.76595744680851063</v>
      </c>
      <c r="Q540" s="328">
        <v>96</v>
      </c>
    </row>
    <row r="541" spans="1:17" ht="14.4" customHeight="1" x14ac:dyDescent="0.3">
      <c r="A541" s="323" t="s">
        <v>1413</v>
      </c>
      <c r="B541" s="324" t="s">
        <v>1237</v>
      </c>
      <c r="C541" s="324" t="s">
        <v>1238</v>
      </c>
      <c r="D541" s="324" t="s">
        <v>1267</v>
      </c>
      <c r="E541" s="324" t="s">
        <v>1268</v>
      </c>
      <c r="F541" s="327">
        <v>2</v>
      </c>
      <c r="G541" s="327">
        <v>2324</v>
      </c>
      <c r="H541" s="327">
        <v>1</v>
      </c>
      <c r="I541" s="327">
        <v>1162</v>
      </c>
      <c r="J541" s="327">
        <v>2</v>
      </c>
      <c r="K541" s="327">
        <v>2328</v>
      </c>
      <c r="L541" s="327">
        <v>1.0017211703958693</v>
      </c>
      <c r="M541" s="327">
        <v>1164</v>
      </c>
      <c r="N541" s="327"/>
      <c r="O541" s="327"/>
      <c r="P541" s="348"/>
      <c r="Q541" s="328"/>
    </row>
    <row r="542" spans="1:17" ht="14.4" customHeight="1" x14ac:dyDescent="0.3">
      <c r="A542" s="323" t="s">
        <v>1413</v>
      </c>
      <c r="B542" s="324" t="s">
        <v>1237</v>
      </c>
      <c r="C542" s="324" t="s">
        <v>1238</v>
      </c>
      <c r="D542" s="324" t="s">
        <v>1275</v>
      </c>
      <c r="E542" s="324" t="s">
        <v>1276</v>
      </c>
      <c r="F542" s="327">
        <v>78</v>
      </c>
      <c r="G542" s="327">
        <v>2964</v>
      </c>
      <c r="H542" s="327">
        <v>1</v>
      </c>
      <c r="I542" s="327">
        <v>38</v>
      </c>
      <c r="J542" s="327">
        <v>112</v>
      </c>
      <c r="K542" s="327">
        <v>4368</v>
      </c>
      <c r="L542" s="327">
        <v>1.4736842105263157</v>
      </c>
      <c r="M542" s="327">
        <v>39</v>
      </c>
      <c r="N542" s="327">
        <v>113</v>
      </c>
      <c r="O542" s="327">
        <v>4407</v>
      </c>
      <c r="P542" s="348">
        <v>1.486842105263158</v>
      </c>
      <c r="Q542" s="328">
        <v>39</v>
      </c>
    </row>
    <row r="543" spans="1:17" ht="14.4" customHeight="1" x14ac:dyDescent="0.3">
      <c r="A543" s="323" t="s">
        <v>1413</v>
      </c>
      <c r="B543" s="324" t="s">
        <v>1237</v>
      </c>
      <c r="C543" s="324" t="s">
        <v>1238</v>
      </c>
      <c r="D543" s="324" t="s">
        <v>1281</v>
      </c>
      <c r="E543" s="324" t="s">
        <v>1282</v>
      </c>
      <c r="F543" s="327">
        <v>32</v>
      </c>
      <c r="G543" s="327">
        <v>1248</v>
      </c>
      <c r="H543" s="327">
        <v>1</v>
      </c>
      <c r="I543" s="327">
        <v>39</v>
      </c>
      <c r="J543" s="327">
        <v>42</v>
      </c>
      <c r="K543" s="327">
        <v>1680</v>
      </c>
      <c r="L543" s="327">
        <v>1.3461538461538463</v>
      </c>
      <c r="M543" s="327">
        <v>40</v>
      </c>
      <c r="N543" s="327">
        <v>31</v>
      </c>
      <c r="O543" s="327">
        <v>1240</v>
      </c>
      <c r="P543" s="348">
        <v>0.99358974358974361</v>
      </c>
      <c r="Q543" s="328">
        <v>40</v>
      </c>
    </row>
    <row r="544" spans="1:17" ht="14.4" customHeight="1" x14ac:dyDescent="0.3">
      <c r="A544" s="323" t="s">
        <v>1413</v>
      </c>
      <c r="B544" s="324" t="s">
        <v>1237</v>
      </c>
      <c r="C544" s="324" t="s">
        <v>1238</v>
      </c>
      <c r="D544" s="324" t="s">
        <v>1283</v>
      </c>
      <c r="E544" s="324" t="s">
        <v>1284</v>
      </c>
      <c r="F544" s="327">
        <v>200</v>
      </c>
      <c r="G544" s="327">
        <v>22200</v>
      </c>
      <c r="H544" s="327">
        <v>1</v>
      </c>
      <c r="I544" s="327">
        <v>111</v>
      </c>
      <c r="J544" s="327">
        <v>290</v>
      </c>
      <c r="K544" s="327">
        <v>32480</v>
      </c>
      <c r="L544" s="327">
        <v>1.463063063063063</v>
      </c>
      <c r="M544" s="327">
        <v>112</v>
      </c>
      <c r="N544" s="327">
        <v>250</v>
      </c>
      <c r="O544" s="327">
        <v>28250</v>
      </c>
      <c r="P544" s="348">
        <v>1.2725225225225225</v>
      </c>
      <c r="Q544" s="328">
        <v>113</v>
      </c>
    </row>
    <row r="545" spans="1:17" ht="14.4" customHeight="1" x14ac:dyDescent="0.3">
      <c r="A545" s="323" t="s">
        <v>1413</v>
      </c>
      <c r="B545" s="324" t="s">
        <v>1237</v>
      </c>
      <c r="C545" s="324" t="s">
        <v>1238</v>
      </c>
      <c r="D545" s="324" t="s">
        <v>1285</v>
      </c>
      <c r="E545" s="324" t="s">
        <v>1286</v>
      </c>
      <c r="F545" s="327">
        <v>19</v>
      </c>
      <c r="G545" s="327">
        <v>399</v>
      </c>
      <c r="H545" s="327">
        <v>1</v>
      </c>
      <c r="I545" s="327">
        <v>21</v>
      </c>
      <c r="J545" s="327">
        <v>32</v>
      </c>
      <c r="K545" s="327">
        <v>672</v>
      </c>
      <c r="L545" s="327">
        <v>1.6842105263157894</v>
      </c>
      <c r="M545" s="327">
        <v>21</v>
      </c>
      <c r="N545" s="327">
        <v>9</v>
      </c>
      <c r="O545" s="327">
        <v>189</v>
      </c>
      <c r="P545" s="348">
        <v>0.47368421052631576</v>
      </c>
      <c r="Q545" s="328">
        <v>21</v>
      </c>
    </row>
    <row r="546" spans="1:17" ht="14.4" customHeight="1" x14ac:dyDescent="0.3">
      <c r="A546" s="323" t="s">
        <v>1413</v>
      </c>
      <c r="B546" s="324" t="s">
        <v>1237</v>
      </c>
      <c r="C546" s="324" t="s">
        <v>1238</v>
      </c>
      <c r="D546" s="324" t="s">
        <v>1289</v>
      </c>
      <c r="E546" s="324" t="s">
        <v>1290</v>
      </c>
      <c r="F546" s="327">
        <v>6</v>
      </c>
      <c r="G546" s="327">
        <v>2292</v>
      </c>
      <c r="H546" s="327">
        <v>1</v>
      </c>
      <c r="I546" s="327">
        <v>382</v>
      </c>
      <c r="J546" s="327">
        <v>7</v>
      </c>
      <c r="K546" s="327">
        <v>2674</v>
      </c>
      <c r="L546" s="327">
        <v>1.1666666666666667</v>
      </c>
      <c r="M546" s="327">
        <v>382</v>
      </c>
      <c r="N546" s="327">
        <v>4</v>
      </c>
      <c r="O546" s="327">
        <v>1528</v>
      </c>
      <c r="P546" s="348">
        <v>0.66666666666666663</v>
      </c>
      <c r="Q546" s="328">
        <v>382</v>
      </c>
    </row>
    <row r="547" spans="1:17" ht="14.4" customHeight="1" x14ac:dyDescent="0.3">
      <c r="A547" s="323" t="s">
        <v>1413</v>
      </c>
      <c r="B547" s="324" t="s">
        <v>1237</v>
      </c>
      <c r="C547" s="324" t="s">
        <v>1238</v>
      </c>
      <c r="D547" s="324" t="s">
        <v>1291</v>
      </c>
      <c r="E547" s="324" t="s">
        <v>1292</v>
      </c>
      <c r="F547" s="327">
        <v>33</v>
      </c>
      <c r="G547" s="327">
        <v>16038</v>
      </c>
      <c r="H547" s="327">
        <v>1</v>
      </c>
      <c r="I547" s="327">
        <v>486</v>
      </c>
      <c r="J547" s="327">
        <v>51</v>
      </c>
      <c r="K547" s="327">
        <v>24786</v>
      </c>
      <c r="L547" s="327">
        <v>1.5454545454545454</v>
      </c>
      <c r="M547" s="327">
        <v>486</v>
      </c>
      <c r="N547" s="327">
        <v>80</v>
      </c>
      <c r="O547" s="327">
        <v>38880</v>
      </c>
      <c r="P547" s="348">
        <v>2.4242424242424243</v>
      </c>
      <c r="Q547" s="328">
        <v>486</v>
      </c>
    </row>
    <row r="548" spans="1:17" ht="14.4" customHeight="1" x14ac:dyDescent="0.3">
      <c r="A548" s="323" t="s">
        <v>1413</v>
      </c>
      <c r="B548" s="324" t="s">
        <v>1237</v>
      </c>
      <c r="C548" s="324" t="s">
        <v>1238</v>
      </c>
      <c r="D548" s="324" t="s">
        <v>1293</v>
      </c>
      <c r="E548" s="324" t="s">
        <v>1294</v>
      </c>
      <c r="F548" s="327">
        <v>7</v>
      </c>
      <c r="G548" s="327">
        <v>4207</v>
      </c>
      <c r="H548" s="327">
        <v>1</v>
      </c>
      <c r="I548" s="327">
        <v>601</v>
      </c>
      <c r="J548" s="327">
        <v>7</v>
      </c>
      <c r="K548" s="327">
        <v>4221</v>
      </c>
      <c r="L548" s="327">
        <v>1.0033277870216306</v>
      </c>
      <c r="M548" s="327">
        <v>603</v>
      </c>
      <c r="N548" s="327">
        <v>6</v>
      </c>
      <c r="O548" s="327">
        <v>3624</v>
      </c>
      <c r="P548" s="348">
        <v>0.86142144045638225</v>
      </c>
      <c r="Q548" s="328">
        <v>604</v>
      </c>
    </row>
    <row r="549" spans="1:17" ht="14.4" customHeight="1" x14ac:dyDescent="0.3">
      <c r="A549" s="323" t="s">
        <v>1413</v>
      </c>
      <c r="B549" s="324" t="s">
        <v>1237</v>
      </c>
      <c r="C549" s="324" t="s">
        <v>1238</v>
      </c>
      <c r="D549" s="324" t="s">
        <v>1295</v>
      </c>
      <c r="E549" s="324" t="s">
        <v>1296</v>
      </c>
      <c r="F549" s="327">
        <v>38</v>
      </c>
      <c r="G549" s="327">
        <v>1368</v>
      </c>
      <c r="H549" s="327">
        <v>1</v>
      </c>
      <c r="I549" s="327">
        <v>36</v>
      </c>
      <c r="J549" s="327">
        <v>14</v>
      </c>
      <c r="K549" s="327">
        <v>504</v>
      </c>
      <c r="L549" s="327">
        <v>0.36842105263157893</v>
      </c>
      <c r="M549" s="327">
        <v>36</v>
      </c>
      <c r="N549" s="327"/>
      <c r="O549" s="327"/>
      <c r="P549" s="348"/>
      <c r="Q549" s="328"/>
    </row>
    <row r="550" spans="1:17" ht="14.4" customHeight="1" x14ac:dyDescent="0.3">
      <c r="A550" s="323" t="s">
        <v>1413</v>
      </c>
      <c r="B550" s="324" t="s">
        <v>1237</v>
      </c>
      <c r="C550" s="324" t="s">
        <v>1238</v>
      </c>
      <c r="D550" s="324" t="s">
        <v>1301</v>
      </c>
      <c r="E550" s="324" t="s">
        <v>1302</v>
      </c>
      <c r="F550" s="327">
        <v>6</v>
      </c>
      <c r="G550" s="327">
        <v>2664</v>
      </c>
      <c r="H550" s="327">
        <v>1</v>
      </c>
      <c r="I550" s="327">
        <v>444</v>
      </c>
      <c r="J550" s="327">
        <v>7</v>
      </c>
      <c r="K550" s="327">
        <v>3108</v>
      </c>
      <c r="L550" s="327">
        <v>1.1666666666666667</v>
      </c>
      <c r="M550" s="327">
        <v>444</v>
      </c>
      <c r="N550" s="327">
        <v>13</v>
      </c>
      <c r="O550" s="327">
        <v>5772</v>
      </c>
      <c r="P550" s="348">
        <v>2.1666666666666665</v>
      </c>
      <c r="Q550" s="328">
        <v>444</v>
      </c>
    </row>
    <row r="551" spans="1:17" ht="14.4" customHeight="1" x14ac:dyDescent="0.3">
      <c r="A551" s="323" t="s">
        <v>1413</v>
      </c>
      <c r="B551" s="324" t="s">
        <v>1237</v>
      </c>
      <c r="C551" s="324" t="s">
        <v>1238</v>
      </c>
      <c r="D551" s="324" t="s">
        <v>1305</v>
      </c>
      <c r="E551" s="324" t="s">
        <v>1306</v>
      </c>
      <c r="F551" s="327">
        <v>1</v>
      </c>
      <c r="G551" s="327">
        <v>40</v>
      </c>
      <c r="H551" s="327">
        <v>1</v>
      </c>
      <c r="I551" s="327">
        <v>40</v>
      </c>
      <c r="J551" s="327"/>
      <c r="K551" s="327"/>
      <c r="L551" s="327"/>
      <c r="M551" s="327"/>
      <c r="N551" s="327"/>
      <c r="O551" s="327"/>
      <c r="P551" s="348"/>
      <c r="Q551" s="328"/>
    </row>
    <row r="552" spans="1:17" ht="14.4" customHeight="1" x14ac:dyDescent="0.3">
      <c r="A552" s="323" t="s">
        <v>1413</v>
      </c>
      <c r="B552" s="324" t="s">
        <v>1237</v>
      </c>
      <c r="C552" s="324" t="s">
        <v>1238</v>
      </c>
      <c r="D552" s="324" t="s">
        <v>1307</v>
      </c>
      <c r="E552" s="324" t="s">
        <v>1308</v>
      </c>
      <c r="F552" s="327">
        <v>6</v>
      </c>
      <c r="G552" s="327">
        <v>906</v>
      </c>
      <c r="H552" s="327">
        <v>1</v>
      </c>
      <c r="I552" s="327">
        <v>151</v>
      </c>
      <c r="J552" s="327"/>
      <c r="K552" s="327"/>
      <c r="L552" s="327"/>
      <c r="M552" s="327"/>
      <c r="N552" s="327"/>
      <c r="O552" s="327"/>
      <c r="P552" s="348"/>
      <c r="Q552" s="328"/>
    </row>
    <row r="553" spans="1:17" ht="14.4" customHeight="1" x14ac:dyDescent="0.3">
      <c r="A553" s="323" t="s">
        <v>1413</v>
      </c>
      <c r="B553" s="324" t="s">
        <v>1237</v>
      </c>
      <c r="C553" s="324" t="s">
        <v>1238</v>
      </c>
      <c r="D553" s="324" t="s">
        <v>1309</v>
      </c>
      <c r="E553" s="324" t="s">
        <v>1310</v>
      </c>
      <c r="F553" s="327">
        <v>1</v>
      </c>
      <c r="G553" s="327">
        <v>490</v>
      </c>
      <c r="H553" s="327">
        <v>1</v>
      </c>
      <c r="I553" s="327">
        <v>490</v>
      </c>
      <c r="J553" s="327">
        <v>5</v>
      </c>
      <c r="K553" s="327">
        <v>2450</v>
      </c>
      <c r="L553" s="327">
        <v>5</v>
      </c>
      <c r="M553" s="327">
        <v>490</v>
      </c>
      <c r="N553" s="327">
        <v>1</v>
      </c>
      <c r="O553" s="327">
        <v>490</v>
      </c>
      <c r="P553" s="348">
        <v>1</v>
      </c>
      <c r="Q553" s="328">
        <v>490</v>
      </c>
    </row>
    <row r="554" spans="1:17" ht="14.4" customHeight="1" x14ac:dyDescent="0.3">
      <c r="A554" s="323" t="s">
        <v>1413</v>
      </c>
      <c r="B554" s="324" t="s">
        <v>1237</v>
      </c>
      <c r="C554" s="324" t="s">
        <v>1238</v>
      </c>
      <c r="D554" s="324" t="s">
        <v>1315</v>
      </c>
      <c r="E554" s="324" t="s">
        <v>1316</v>
      </c>
      <c r="F554" s="327">
        <v>16</v>
      </c>
      <c r="G554" s="327">
        <v>496</v>
      </c>
      <c r="H554" s="327">
        <v>1</v>
      </c>
      <c r="I554" s="327">
        <v>31</v>
      </c>
      <c r="J554" s="327">
        <v>7</v>
      </c>
      <c r="K554" s="327">
        <v>217</v>
      </c>
      <c r="L554" s="327">
        <v>0.4375</v>
      </c>
      <c r="M554" s="327">
        <v>31</v>
      </c>
      <c r="N554" s="327">
        <v>4</v>
      </c>
      <c r="O554" s="327">
        <v>124</v>
      </c>
      <c r="P554" s="348">
        <v>0.25</v>
      </c>
      <c r="Q554" s="328">
        <v>31</v>
      </c>
    </row>
    <row r="555" spans="1:17" ht="14.4" customHeight="1" x14ac:dyDescent="0.3">
      <c r="A555" s="323" t="s">
        <v>1413</v>
      </c>
      <c r="B555" s="324" t="s">
        <v>1237</v>
      </c>
      <c r="C555" s="324" t="s">
        <v>1238</v>
      </c>
      <c r="D555" s="324" t="s">
        <v>1327</v>
      </c>
      <c r="E555" s="324" t="s">
        <v>1328</v>
      </c>
      <c r="F555" s="327">
        <v>8</v>
      </c>
      <c r="G555" s="327">
        <v>1624</v>
      </c>
      <c r="H555" s="327">
        <v>1</v>
      </c>
      <c r="I555" s="327">
        <v>203</v>
      </c>
      <c r="J555" s="327">
        <v>7</v>
      </c>
      <c r="K555" s="327">
        <v>1428</v>
      </c>
      <c r="L555" s="327">
        <v>0.87931034482758619</v>
      </c>
      <c r="M555" s="327">
        <v>204</v>
      </c>
      <c r="N555" s="327">
        <v>4</v>
      </c>
      <c r="O555" s="327">
        <v>820</v>
      </c>
      <c r="P555" s="348">
        <v>0.50492610837438423</v>
      </c>
      <c r="Q555" s="328">
        <v>205</v>
      </c>
    </row>
    <row r="556" spans="1:17" ht="14.4" customHeight="1" x14ac:dyDescent="0.3">
      <c r="A556" s="323" t="s">
        <v>1413</v>
      </c>
      <c r="B556" s="324" t="s">
        <v>1237</v>
      </c>
      <c r="C556" s="324" t="s">
        <v>1238</v>
      </c>
      <c r="D556" s="324" t="s">
        <v>1329</v>
      </c>
      <c r="E556" s="324" t="s">
        <v>1330</v>
      </c>
      <c r="F556" s="327">
        <v>8</v>
      </c>
      <c r="G556" s="327">
        <v>3008</v>
      </c>
      <c r="H556" s="327">
        <v>1</v>
      </c>
      <c r="I556" s="327">
        <v>376</v>
      </c>
      <c r="J556" s="327">
        <v>7</v>
      </c>
      <c r="K556" s="327">
        <v>2632</v>
      </c>
      <c r="L556" s="327">
        <v>0.875</v>
      </c>
      <c r="M556" s="327">
        <v>376</v>
      </c>
      <c r="N556" s="327">
        <v>3</v>
      </c>
      <c r="O556" s="327">
        <v>1131</v>
      </c>
      <c r="P556" s="348">
        <v>0.3759973404255319</v>
      </c>
      <c r="Q556" s="328">
        <v>377</v>
      </c>
    </row>
    <row r="557" spans="1:17" ht="14.4" customHeight="1" x14ac:dyDescent="0.3">
      <c r="A557" s="323" t="s">
        <v>1413</v>
      </c>
      <c r="B557" s="324" t="s">
        <v>1237</v>
      </c>
      <c r="C557" s="324" t="s">
        <v>1238</v>
      </c>
      <c r="D557" s="324" t="s">
        <v>1333</v>
      </c>
      <c r="E557" s="324" t="s">
        <v>1334</v>
      </c>
      <c r="F557" s="327">
        <v>1</v>
      </c>
      <c r="G557" s="327">
        <v>229</v>
      </c>
      <c r="H557" s="327">
        <v>1</v>
      </c>
      <c r="I557" s="327">
        <v>229</v>
      </c>
      <c r="J557" s="327"/>
      <c r="K557" s="327"/>
      <c r="L557" s="327"/>
      <c r="M557" s="327"/>
      <c r="N557" s="327"/>
      <c r="O557" s="327"/>
      <c r="P557" s="348"/>
      <c r="Q557" s="328"/>
    </row>
    <row r="558" spans="1:17" ht="14.4" customHeight="1" x14ac:dyDescent="0.3">
      <c r="A558" s="323" t="s">
        <v>1413</v>
      </c>
      <c r="B558" s="324" t="s">
        <v>1237</v>
      </c>
      <c r="C558" s="324" t="s">
        <v>1238</v>
      </c>
      <c r="D558" s="324" t="s">
        <v>1335</v>
      </c>
      <c r="E558" s="324" t="s">
        <v>1336</v>
      </c>
      <c r="F558" s="327">
        <v>1</v>
      </c>
      <c r="G558" s="327">
        <v>243</v>
      </c>
      <c r="H558" s="327">
        <v>1</v>
      </c>
      <c r="I558" s="327">
        <v>243</v>
      </c>
      <c r="J558" s="327"/>
      <c r="K558" s="327"/>
      <c r="L558" s="327"/>
      <c r="M558" s="327"/>
      <c r="N558" s="327"/>
      <c r="O558" s="327"/>
      <c r="P558" s="348"/>
      <c r="Q558" s="328"/>
    </row>
    <row r="559" spans="1:17" ht="14.4" customHeight="1" x14ac:dyDescent="0.3">
      <c r="A559" s="323" t="s">
        <v>1413</v>
      </c>
      <c r="B559" s="324" t="s">
        <v>1237</v>
      </c>
      <c r="C559" s="324" t="s">
        <v>1238</v>
      </c>
      <c r="D559" s="324" t="s">
        <v>1347</v>
      </c>
      <c r="E559" s="324" t="s">
        <v>1348</v>
      </c>
      <c r="F559" s="327">
        <v>2</v>
      </c>
      <c r="G559" s="327">
        <v>1522</v>
      </c>
      <c r="H559" s="327">
        <v>1</v>
      </c>
      <c r="I559" s="327">
        <v>761</v>
      </c>
      <c r="J559" s="327"/>
      <c r="K559" s="327"/>
      <c r="L559" s="327"/>
      <c r="M559" s="327"/>
      <c r="N559" s="327">
        <v>1</v>
      </c>
      <c r="O559" s="327">
        <v>761</v>
      </c>
      <c r="P559" s="348">
        <v>0.5</v>
      </c>
      <c r="Q559" s="328">
        <v>761</v>
      </c>
    </row>
    <row r="560" spans="1:17" ht="14.4" customHeight="1" x14ac:dyDescent="0.3">
      <c r="A560" s="323" t="s">
        <v>1413</v>
      </c>
      <c r="B560" s="324" t="s">
        <v>1237</v>
      </c>
      <c r="C560" s="324" t="s">
        <v>1238</v>
      </c>
      <c r="D560" s="324" t="s">
        <v>1349</v>
      </c>
      <c r="E560" s="324" t="s">
        <v>1350</v>
      </c>
      <c r="F560" s="327">
        <v>37</v>
      </c>
      <c r="G560" s="327">
        <v>592</v>
      </c>
      <c r="H560" s="327">
        <v>1</v>
      </c>
      <c r="I560" s="327">
        <v>16</v>
      </c>
      <c r="J560" s="327">
        <v>43</v>
      </c>
      <c r="K560" s="327">
        <v>688</v>
      </c>
      <c r="L560" s="327">
        <v>1.1621621621621621</v>
      </c>
      <c r="M560" s="327">
        <v>16</v>
      </c>
      <c r="N560" s="327">
        <v>44</v>
      </c>
      <c r="O560" s="327">
        <v>704</v>
      </c>
      <c r="P560" s="348">
        <v>1.1891891891891893</v>
      </c>
      <c r="Q560" s="328">
        <v>16</v>
      </c>
    </row>
    <row r="561" spans="1:17" ht="14.4" customHeight="1" x14ac:dyDescent="0.3">
      <c r="A561" s="323" t="s">
        <v>1413</v>
      </c>
      <c r="B561" s="324" t="s">
        <v>1237</v>
      </c>
      <c r="C561" s="324" t="s">
        <v>1238</v>
      </c>
      <c r="D561" s="324" t="s">
        <v>1351</v>
      </c>
      <c r="E561" s="324" t="s">
        <v>1352</v>
      </c>
      <c r="F561" s="327">
        <v>9</v>
      </c>
      <c r="G561" s="327">
        <v>1170</v>
      </c>
      <c r="H561" s="327">
        <v>1</v>
      </c>
      <c r="I561" s="327">
        <v>130</v>
      </c>
      <c r="J561" s="327">
        <v>5</v>
      </c>
      <c r="K561" s="327">
        <v>655</v>
      </c>
      <c r="L561" s="327">
        <v>0.55982905982905984</v>
      </c>
      <c r="M561" s="327">
        <v>131</v>
      </c>
      <c r="N561" s="327">
        <v>2</v>
      </c>
      <c r="O561" s="327">
        <v>266</v>
      </c>
      <c r="P561" s="348">
        <v>0.22735042735042735</v>
      </c>
      <c r="Q561" s="328">
        <v>133</v>
      </c>
    </row>
    <row r="562" spans="1:17" ht="14.4" customHeight="1" x14ac:dyDescent="0.3">
      <c r="A562" s="323" t="s">
        <v>1413</v>
      </c>
      <c r="B562" s="324" t="s">
        <v>1237</v>
      </c>
      <c r="C562" s="324" t="s">
        <v>1238</v>
      </c>
      <c r="D562" s="324" t="s">
        <v>1353</v>
      </c>
      <c r="E562" s="324" t="s">
        <v>1354</v>
      </c>
      <c r="F562" s="327">
        <v>1</v>
      </c>
      <c r="G562" s="327">
        <v>504</v>
      </c>
      <c r="H562" s="327">
        <v>1</v>
      </c>
      <c r="I562" s="327">
        <v>504</v>
      </c>
      <c r="J562" s="327">
        <v>8</v>
      </c>
      <c r="K562" s="327">
        <v>4040</v>
      </c>
      <c r="L562" s="327">
        <v>8.0158730158730158</v>
      </c>
      <c r="M562" s="327">
        <v>505</v>
      </c>
      <c r="N562" s="327">
        <v>2</v>
      </c>
      <c r="O562" s="327">
        <v>1012</v>
      </c>
      <c r="P562" s="348">
        <v>2.0079365079365079</v>
      </c>
      <c r="Q562" s="328">
        <v>506</v>
      </c>
    </row>
    <row r="563" spans="1:17" ht="14.4" customHeight="1" x14ac:dyDescent="0.3">
      <c r="A563" s="323" t="s">
        <v>1413</v>
      </c>
      <c r="B563" s="324" t="s">
        <v>1237</v>
      </c>
      <c r="C563" s="324" t="s">
        <v>1238</v>
      </c>
      <c r="D563" s="324" t="s">
        <v>1355</v>
      </c>
      <c r="E563" s="324" t="s">
        <v>1356</v>
      </c>
      <c r="F563" s="327">
        <v>8</v>
      </c>
      <c r="G563" s="327">
        <v>808</v>
      </c>
      <c r="H563" s="327">
        <v>1</v>
      </c>
      <c r="I563" s="327">
        <v>101</v>
      </c>
      <c r="J563" s="327">
        <v>11</v>
      </c>
      <c r="K563" s="327">
        <v>1111</v>
      </c>
      <c r="L563" s="327">
        <v>1.375</v>
      </c>
      <c r="M563" s="327">
        <v>101</v>
      </c>
      <c r="N563" s="327">
        <v>4</v>
      </c>
      <c r="O563" s="327">
        <v>408</v>
      </c>
      <c r="P563" s="348">
        <v>0.50495049504950495</v>
      </c>
      <c r="Q563" s="328">
        <v>102</v>
      </c>
    </row>
    <row r="564" spans="1:17" ht="14.4" customHeight="1" x14ac:dyDescent="0.3">
      <c r="A564" s="323" t="s">
        <v>1414</v>
      </c>
      <c r="B564" s="324" t="s">
        <v>1237</v>
      </c>
      <c r="C564" s="324" t="s">
        <v>1238</v>
      </c>
      <c r="D564" s="324" t="s">
        <v>1255</v>
      </c>
      <c r="E564" s="324" t="s">
        <v>1256</v>
      </c>
      <c r="F564" s="327"/>
      <c r="G564" s="327"/>
      <c r="H564" s="327"/>
      <c r="I564" s="327"/>
      <c r="J564" s="327">
        <v>1</v>
      </c>
      <c r="K564" s="327">
        <v>95</v>
      </c>
      <c r="L564" s="327"/>
      <c r="M564" s="327">
        <v>95</v>
      </c>
      <c r="N564" s="327"/>
      <c r="O564" s="327"/>
      <c r="P564" s="348"/>
      <c r="Q564" s="328"/>
    </row>
    <row r="565" spans="1:17" ht="14.4" customHeight="1" x14ac:dyDescent="0.3">
      <c r="A565" s="323" t="s">
        <v>1414</v>
      </c>
      <c r="B565" s="324" t="s">
        <v>1237</v>
      </c>
      <c r="C565" s="324" t="s">
        <v>1238</v>
      </c>
      <c r="D565" s="324" t="s">
        <v>1275</v>
      </c>
      <c r="E565" s="324" t="s">
        <v>1276</v>
      </c>
      <c r="F565" s="327"/>
      <c r="G565" s="327"/>
      <c r="H565" s="327"/>
      <c r="I565" s="327"/>
      <c r="J565" s="327"/>
      <c r="K565" s="327"/>
      <c r="L565" s="327"/>
      <c r="M565" s="327"/>
      <c r="N565" s="327">
        <v>1</v>
      </c>
      <c r="O565" s="327">
        <v>39</v>
      </c>
      <c r="P565" s="348"/>
      <c r="Q565" s="328">
        <v>39</v>
      </c>
    </row>
    <row r="566" spans="1:17" ht="14.4" customHeight="1" x14ac:dyDescent="0.3">
      <c r="A566" s="323" t="s">
        <v>1414</v>
      </c>
      <c r="B566" s="324" t="s">
        <v>1237</v>
      </c>
      <c r="C566" s="324" t="s">
        <v>1238</v>
      </c>
      <c r="D566" s="324" t="s">
        <v>1291</v>
      </c>
      <c r="E566" s="324" t="s">
        <v>1292</v>
      </c>
      <c r="F566" s="327">
        <v>5</v>
      </c>
      <c r="G566" s="327">
        <v>2430</v>
      </c>
      <c r="H566" s="327">
        <v>1</v>
      </c>
      <c r="I566" s="327">
        <v>486</v>
      </c>
      <c r="J566" s="327"/>
      <c r="K566" s="327"/>
      <c r="L566" s="327"/>
      <c r="M566" s="327"/>
      <c r="N566" s="327"/>
      <c r="O566" s="327"/>
      <c r="P566" s="348"/>
      <c r="Q566" s="328"/>
    </row>
    <row r="567" spans="1:17" ht="14.4" customHeight="1" x14ac:dyDescent="0.3">
      <c r="A567" s="323" t="s">
        <v>1414</v>
      </c>
      <c r="B567" s="324" t="s">
        <v>1237</v>
      </c>
      <c r="C567" s="324" t="s">
        <v>1238</v>
      </c>
      <c r="D567" s="324" t="s">
        <v>1349</v>
      </c>
      <c r="E567" s="324" t="s">
        <v>1350</v>
      </c>
      <c r="F567" s="327">
        <v>2</v>
      </c>
      <c r="G567" s="327">
        <v>32</v>
      </c>
      <c r="H567" s="327">
        <v>1</v>
      </c>
      <c r="I567" s="327">
        <v>16</v>
      </c>
      <c r="J567" s="327"/>
      <c r="K567" s="327"/>
      <c r="L567" s="327"/>
      <c r="M567" s="327"/>
      <c r="N567" s="327"/>
      <c r="O567" s="327"/>
      <c r="P567" s="348"/>
      <c r="Q567" s="328"/>
    </row>
    <row r="568" spans="1:17" ht="14.4" customHeight="1" x14ac:dyDescent="0.3">
      <c r="A568" s="323" t="s">
        <v>1415</v>
      </c>
      <c r="B568" s="324" t="s">
        <v>1237</v>
      </c>
      <c r="C568" s="324" t="s">
        <v>1238</v>
      </c>
      <c r="D568" s="324" t="s">
        <v>1239</v>
      </c>
      <c r="E568" s="324" t="s">
        <v>1240</v>
      </c>
      <c r="F568" s="327">
        <v>90</v>
      </c>
      <c r="G568" s="327">
        <v>14220</v>
      </c>
      <c r="H568" s="327">
        <v>1</v>
      </c>
      <c r="I568" s="327">
        <v>158</v>
      </c>
      <c r="J568" s="327">
        <v>110</v>
      </c>
      <c r="K568" s="327">
        <v>17380</v>
      </c>
      <c r="L568" s="327">
        <v>1.2222222222222223</v>
      </c>
      <c r="M568" s="327">
        <v>158</v>
      </c>
      <c r="N568" s="327">
        <v>118</v>
      </c>
      <c r="O568" s="327">
        <v>18762</v>
      </c>
      <c r="P568" s="348">
        <v>1.319409282700422</v>
      </c>
      <c r="Q568" s="328">
        <v>159</v>
      </c>
    </row>
    <row r="569" spans="1:17" ht="14.4" customHeight="1" x14ac:dyDescent="0.3">
      <c r="A569" s="323" t="s">
        <v>1415</v>
      </c>
      <c r="B569" s="324" t="s">
        <v>1237</v>
      </c>
      <c r="C569" s="324" t="s">
        <v>1238</v>
      </c>
      <c r="D569" s="324" t="s">
        <v>1241</v>
      </c>
      <c r="E569" s="324" t="s">
        <v>1242</v>
      </c>
      <c r="F569" s="327">
        <v>5</v>
      </c>
      <c r="G569" s="327">
        <v>415</v>
      </c>
      <c r="H569" s="327">
        <v>1</v>
      </c>
      <c r="I569" s="327">
        <v>83</v>
      </c>
      <c r="J569" s="327">
        <v>4</v>
      </c>
      <c r="K569" s="327">
        <v>332</v>
      </c>
      <c r="L569" s="327">
        <v>0.8</v>
      </c>
      <c r="M569" s="327">
        <v>83</v>
      </c>
      <c r="N569" s="327">
        <v>6</v>
      </c>
      <c r="O569" s="327">
        <v>504</v>
      </c>
      <c r="P569" s="348">
        <v>1.2144578313253012</v>
      </c>
      <c r="Q569" s="328">
        <v>84</v>
      </c>
    </row>
    <row r="570" spans="1:17" ht="14.4" customHeight="1" x14ac:dyDescent="0.3">
      <c r="A570" s="323" t="s">
        <v>1415</v>
      </c>
      <c r="B570" s="324" t="s">
        <v>1237</v>
      </c>
      <c r="C570" s="324" t="s">
        <v>1238</v>
      </c>
      <c r="D570" s="324" t="s">
        <v>1275</v>
      </c>
      <c r="E570" s="324" t="s">
        <v>1276</v>
      </c>
      <c r="F570" s="327">
        <v>27</v>
      </c>
      <c r="G570" s="327">
        <v>1026</v>
      </c>
      <c r="H570" s="327">
        <v>1</v>
      </c>
      <c r="I570" s="327">
        <v>38</v>
      </c>
      <c r="J570" s="327">
        <v>26</v>
      </c>
      <c r="K570" s="327">
        <v>1014</v>
      </c>
      <c r="L570" s="327">
        <v>0.98830409356725146</v>
      </c>
      <c r="M570" s="327">
        <v>39</v>
      </c>
      <c r="N570" s="327">
        <v>31</v>
      </c>
      <c r="O570" s="327">
        <v>1209</v>
      </c>
      <c r="P570" s="348">
        <v>1.1783625730994152</v>
      </c>
      <c r="Q570" s="328">
        <v>39</v>
      </c>
    </row>
    <row r="571" spans="1:17" ht="14.4" customHeight="1" x14ac:dyDescent="0.3">
      <c r="A571" s="323" t="s">
        <v>1415</v>
      </c>
      <c r="B571" s="324" t="s">
        <v>1237</v>
      </c>
      <c r="C571" s="324" t="s">
        <v>1238</v>
      </c>
      <c r="D571" s="324" t="s">
        <v>1279</v>
      </c>
      <c r="E571" s="324" t="s">
        <v>1280</v>
      </c>
      <c r="F571" s="327">
        <v>1</v>
      </c>
      <c r="G571" s="327">
        <v>403</v>
      </c>
      <c r="H571" s="327">
        <v>1</v>
      </c>
      <c r="I571" s="327">
        <v>403</v>
      </c>
      <c r="J571" s="327">
        <v>2</v>
      </c>
      <c r="K571" s="327">
        <v>808</v>
      </c>
      <c r="L571" s="327">
        <v>2.0049627791563274</v>
      </c>
      <c r="M571" s="327">
        <v>404</v>
      </c>
      <c r="N571" s="327"/>
      <c r="O571" s="327"/>
      <c r="P571" s="348"/>
      <c r="Q571" s="328"/>
    </row>
    <row r="572" spans="1:17" ht="14.4" customHeight="1" x14ac:dyDescent="0.3">
      <c r="A572" s="323" t="s">
        <v>1415</v>
      </c>
      <c r="B572" s="324" t="s">
        <v>1237</v>
      </c>
      <c r="C572" s="324" t="s">
        <v>1238</v>
      </c>
      <c r="D572" s="324" t="s">
        <v>1281</v>
      </c>
      <c r="E572" s="324" t="s">
        <v>1282</v>
      </c>
      <c r="F572" s="327">
        <v>12</v>
      </c>
      <c r="G572" s="327">
        <v>468</v>
      </c>
      <c r="H572" s="327">
        <v>1</v>
      </c>
      <c r="I572" s="327">
        <v>39</v>
      </c>
      <c r="J572" s="327">
        <v>12</v>
      </c>
      <c r="K572" s="327">
        <v>480</v>
      </c>
      <c r="L572" s="327">
        <v>1.0256410256410255</v>
      </c>
      <c r="M572" s="327">
        <v>40</v>
      </c>
      <c r="N572" s="327">
        <v>20</v>
      </c>
      <c r="O572" s="327">
        <v>800</v>
      </c>
      <c r="P572" s="348">
        <v>1.7094017094017093</v>
      </c>
      <c r="Q572" s="328">
        <v>40</v>
      </c>
    </row>
    <row r="573" spans="1:17" ht="14.4" customHeight="1" x14ac:dyDescent="0.3">
      <c r="A573" s="323" t="s">
        <v>1415</v>
      </c>
      <c r="B573" s="324" t="s">
        <v>1237</v>
      </c>
      <c r="C573" s="324" t="s">
        <v>1238</v>
      </c>
      <c r="D573" s="324" t="s">
        <v>1283</v>
      </c>
      <c r="E573" s="324" t="s">
        <v>1284</v>
      </c>
      <c r="F573" s="327">
        <v>21</v>
      </c>
      <c r="G573" s="327">
        <v>2331</v>
      </c>
      <c r="H573" s="327">
        <v>1</v>
      </c>
      <c r="I573" s="327">
        <v>111</v>
      </c>
      <c r="J573" s="327">
        <v>31</v>
      </c>
      <c r="K573" s="327">
        <v>3472</v>
      </c>
      <c r="L573" s="327">
        <v>1.4894894894894894</v>
      </c>
      <c r="M573" s="327">
        <v>112</v>
      </c>
      <c r="N573" s="327">
        <v>44</v>
      </c>
      <c r="O573" s="327">
        <v>4972</v>
      </c>
      <c r="P573" s="348">
        <v>2.1329901329901331</v>
      </c>
      <c r="Q573" s="328">
        <v>113</v>
      </c>
    </row>
    <row r="574" spans="1:17" ht="14.4" customHeight="1" x14ac:dyDescent="0.3">
      <c r="A574" s="323" t="s">
        <v>1415</v>
      </c>
      <c r="B574" s="324" t="s">
        <v>1237</v>
      </c>
      <c r="C574" s="324" t="s">
        <v>1238</v>
      </c>
      <c r="D574" s="324" t="s">
        <v>1285</v>
      </c>
      <c r="E574" s="324" t="s">
        <v>1286</v>
      </c>
      <c r="F574" s="327">
        <v>2</v>
      </c>
      <c r="G574" s="327">
        <v>42</v>
      </c>
      <c r="H574" s="327">
        <v>1</v>
      </c>
      <c r="I574" s="327">
        <v>21</v>
      </c>
      <c r="J574" s="327">
        <v>1</v>
      </c>
      <c r="K574" s="327">
        <v>21</v>
      </c>
      <c r="L574" s="327">
        <v>0.5</v>
      </c>
      <c r="M574" s="327">
        <v>21</v>
      </c>
      <c r="N574" s="327">
        <v>1</v>
      </c>
      <c r="O574" s="327">
        <v>21</v>
      </c>
      <c r="P574" s="348">
        <v>0.5</v>
      </c>
      <c r="Q574" s="328">
        <v>21</v>
      </c>
    </row>
    <row r="575" spans="1:17" ht="14.4" customHeight="1" x14ac:dyDescent="0.3">
      <c r="A575" s="323" t="s">
        <v>1415</v>
      </c>
      <c r="B575" s="324" t="s">
        <v>1237</v>
      </c>
      <c r="C575" s="324" t="s">
        <v>1238</v>
      </c>
      <c r="D575" s="324" t="s">
        <v>1289</v>
      </c>
      <c r="E575" s="324" t="s">
        <v>1290</v>
      </c>
      <c r="F575" s="327">
        <v>6</v>
      </c>
      <c r="G575" s="327">
        <v>2292</v>
      </c>
      <c r="H575" s="327">
        <v>1</v>
      </c>
      <c r="I575" s="327">
        <v>382</v>
      </c>
      <c r="J575" s="327">
        <v>9</v>
      </c>
      <c r="K575" s="327">
        <v>3438</v>
      </c>
      <c r="L575" s="327">
        <v>1.5</v>
      </c>
      <c r="M575" s="327">
        <v>382</v>
      </c>
      <c r="N575" s="327">
        <v>1</v>
      </c>
      <c r="O575" s="327">
        <v>382</v>
      </c>
      <c r="P575" s="348">
        <v>0.16666666666666666</v>
      </c>
      <c r="Q575" s="328">
        <v>382</v>
      </c>
    </row>
    <row r="576" spans="1:17" ht="14.4" customHeight="1" x14ac:dyDescent="0.3">
      <c r="A576" s="323" t="s">
        <v>1415</v>
      </c>
      <c r="B576" s="324" t="s">
        <v>1237</v>
      </c>
      <c r="C576" s="324" t="s">
        <v>1238</v>
      </c>
      <c r="D576" s="324" t="s">
        <v>1291</v>
      </c>
      <c r="E576" s="324" t="s">
        <v>1292</v>
      </c>
      <c r="F576" s="327"/>
      <c r="G576" s="327"/>
      <c r="H576" s="327"/>
      <c r="I576" s="327"/>
      <c r="J576" s="327"/>
      <c r="K576" s="327"/>
      <c r="L576" s="327"/>
      <c r="M576" s="327"/>
      <c r="N576" s="327">
        <v>2</v>
      </c>
      <c r="O576" s="327">
        <v>972</v>
      </c>
      <c r="P576" s="348"/>
      <c r="Q576" s="328">
        <v>486</v>
      </c>
    </row>
    <row r="577" spans="1:17" ht="14.4" customHeight="1" x14ac:dyDescent="0.3">
      <c r="A577" s="323" t="s">
        <v>1415</v>
      </c>
      <c r="B577" s="324" t="s">
        <v>1237</v>
      </c>
      <c r="C577" s="324" t="s">
        <v>1238</v>
      </c>
      <c r="D577" s="324" t="s">
        <v>1301</v>
      </c>
      <c r="E577" s="324" t="s">
        <v>1302</v>
      </c>
      <c r="F577" s="327"/>
      <c r="G577" s="327"/>
      <c r="H577" s="327"/>
      <c r="I577" s="327"/>
      <c r="J577" s="327">
        <v>3</v>
      </c>
      <c r="K577" s="327">
        <v>1332</v>
      </c>
      <c r="L577" s="327"/>
      <c r="M577" s="327">
        <v>444</v>
      </c>
      <c r="N577" s="327">
        <v>3</v>
      </c>
      <c r="O577" s="327">
        <v>1332</v>
      </c>
      <c r="P577" s="348"/>
      <c r="Q577" s="328">
        <v>444</v>
      </c>
    </row>
    <row r="578" spans="1:17" ht="14.4" customHeight="1" x14ac:dyDescent="0.3">
      <c r="A578" s="323" t="s">
        <v>1415</v>
      </c>
      <c r="B578" s="324" t="s">
        <v>1237</v>
      </c>
      <c r="C578" s="324" t="s">
        <v>1238</v>
      </c>
      <c r="D578" s="324" t="s">
        <v>1305</v>
      </c>
      <c r="E578" s="324" t="s">
        <v>1306</v>
      </c>
      <c r="F578" s="327">
        <v>1</v>
      </c>
      <c r="G578" s="327">
        <v>40</v>
      </c>
      <c r="H578" s="327">
        <v>1</v>
      </c>
      <c r="I578" s="327">
        <v>40</v>
      </c>
      <c r="J578" s="327">
        <v>2</v>
      </c>
      <c r="K578" s="327">
        <v>80</v>
      </c>
      <c r="L578" s="327">
        <v>2</v>
      </c>
      <c r="M578" s="327">
        <v>40</v>
      </c>
      <c r="N578" s="327"/>
      <c r="O578" s="327"/>
      <c r="P578" s="348"/>
      <c r="Q578" s="328"/>
    </row>
    <row r="579" spans="1:17" ht="14.4" customHeight="1" x14ac:dyDescent="0.3">
      <c r="A579" s="323" t="s">
        <v>1415</v>
      </c>
      <c r="B579" s="324" t="s">
        <v>1237</v>
      </c>
      <c r="C579" s="324" t="s">
        <v>1238</v>
      </c>
      <c r="D579" s="324" t="s">
        <v>1309</v>
      </c>
      <c r="E579" s="324" t="s">
        <v>1310</v>
      </c>
      <c r="F579" s="327"/>
      <c r="G579" s="327"/>
      <c r="H579" s="327"/>
      <c r="I579" s="327"/>
      <c r="J579" s="327">
        <v>3</v>
      </c>
      <c r="K579" s="327">
        <v>1470</v>
      </c>
      <c r="L579" s="327"/>
      <c r="M579" s="327">
        <v>490</v>
      </c>
      <c r="N579" s="327"/>
      <c r="O579" s="327"/>
      <c r="P579" s="348"/>
      <c r="Q579" s="328"/>
    </row>
    <row r="580" spans="1:17" ht="14.4" customHeight="1" x14ac:dyDescent="0.3">
      <c r="A580" s="323" t="s">
        <v>1415</v>
      </c>
      <c r="B580" s="324" t="s">
        <v>1237</v>
      </c>
      <c r="C580" s="324" t="s">
        <v>1238</v>
      </c>
      <c r="D580" s="324" t="s">
        <v>1315</v>
      </c>
      <c r="E580" s="324" t="s">
        <v>1316</v>
      </c>
      <c r="F580" s="327">
        <v>2</v>
      </c>
      <c r="G580" s="327">
        <v>62</v>
      </c>
      <c r="H580" s="327">
        <v>1</v>
      </c>
      <c r="I580" s="327">
        <v>31</v>
      </c>
      <c r="J580" s="327">
        <v>1</v>
      </c>
      <c r="K580" s="327">
        <v>31</v>
      </c>
      <c r="L580" s="327">
        <v>0.5</v>
      </c>
      <c r="M580" s="327">
        <v>31</v>
      </c>
      <c r="N580" s="327">
        <v>7</v>
      </c>
      <c r="O580" s="327">
        <v>217</v>
      </c>
      <c r="P580" s="348">
        <v>3.5</v>
      </c>
      <c r="Q580" s="328">
        <v>31</v>
      </c>
    </row>
    <row r="581" spans="1:17" ht="14.4" customHeight="1" x14ac:dyDescent="0.3">
      <c r="A581" s="323" t="s">
        <v>1415</v>
      </c>
      <c r="B581" s="324" t="s">
        <v>1237</v>
      </c>
      <c r="C581" s="324" t="s">
        <v>1238</v>
      </c>
      <c r="D581" s="324" t="s">
        <v>1349</v>
      </c>
      <c r="E581" s="324" t="s">
        <v>1350</v>
      </c>
      <c r="F581" s="327">
        <v>11</v>
      </c>
      <c r="G581" s="327">
        <v>176</v>
      </c>
      <c r="H581" s="327">
        <v>1</v>
      </c>
      <c r="I581" s="327">
        <v>16</v>
      </c>
      <c r="J581" s="327">
        <v>15</v>
      </c>
      <c r="K581" s="327">
        <v>240</v>
      </c>
      <c r="L581" s="327">
        <v>1.3636363636363635</v>
      </c>
      <c r="M581" s="327">
        <v>16</v>
      </c>
      <c r="N581" s="327">
        <v>4</v>
      </c>
      <c r="O581" s="327">
        <v>64</v>
      </c>
      <c r="P581" s="348">
        <v>0.36363636363636365</v>
      </c>
      <c r="Q581" s="328">
        <v>16</v>
      </c>
    </row>
    <row r="582" spans="1:17" ht="14.4" customHeight="1" x14ac:dyDescent="0.3">
      <c r="A582" s="323" t="s">
        <v>1415</v>
      </c>
      <c r="B582" s="324" t="s">
        <v>1237</v>
      </c>
      <c r="C582" s="324" t="s">
        <v>1238</v>
      </c>
      <c r="D582" s="324" t="s">
        <v>1351</v>
      </c>
      <c r="E582" s="324" t="s">
        <v>1352</v>
      </c>
      <c r="F582" s="327"/>
      <c r="G582" s="327"/>
      <c r="H582" s="327"/>
      <c r="I582" s="327"/>
      <c r="J582" s="327"/>
      <c r="K582" s="327"/>
      <c r="L582" s="327"/>
      <c r="M582" s="327"/>
      <c r="N582" s="327">
        <v>1</v>
      </c>
      <c r="O582" s="327">
        <v>133</v>
      </c>
      <c r="P582" s="348"/>
      <c r="Q582" s="328">
        <v>133</v>
      </c>
    </row>
    <row r="583" spans="1:17" ht="14.4" customHeight="1" x14ac:dyDescent="0.3">
      <c r="A583" s="323" t="s">
        <v>1415</v>
      </c>
      <c r="B583" s="324" t="s">
        <v>1237</v>
      </c>
      <c r="C583" s="324" t="s">
        <v>1238</v>
      </c>
      <c r="D583" s="324" t="s">
        <v>1353</v>
      </c>
      <c r="E583" s="324" t="s">
        <v>1354</v>
      </c>
      <c r="F583" s="327"/>
      <c r="G583" s="327"/>
      <c r="H583" s="327"/>
      <c r="I583" s="327"/>
      <c r="J583" s="327"/>
      <c r="K583" s="327"/>
      <c r="L583" s="327"/>
      <c r="M583" s="327"/>
      <c r="N583" s="327">
        <v>3</v>
      </c>
      <c r="O583" s="327">
        <v>1518</v>
      </c>
      <c r="P583" s="348"/>
      <c r="Q583" s="328">
        <v>506</v>
      </c>
    </row>
    <row r="584" spans="1:17" ht="14.4" customHeight="1" x14ac:dyDescent="0.3">
      <c r="A584" s="323" t="s">
        <v>1415</v>
      </c>
      <c r="B584" s="324" t="s">
        <v>1237</v>
      </c>
      <c r="C584" s="324" t="s">
        <v>1238</v>
      </c>
      <c r="D584" s="324" t="s">
        <v>1355</v>
      </c>
      <c r="E584" s="324" t="s">
        <v>1356</v>
      </c>
      <c r="F584" s="327">
        <v>1</v>
      </c>
      <c r="G584" s="327">
        <v>101</v>
      </c>
      <c r="H584" s="327">
        <v>1</v>
      </c>
      <c r="I584" s="327">
        <v>101</v>
      </c>
      <c r="J584" s="327"/>
      <c r="K584" s="327"/>
      <c r="L584" s="327"/>
      <c r="M584" s="327"/>
      <c r="N584" s="327">
        <v>4</v>
      </c>
      <c r="O584" s="327">
        <v>408</v>
      </c>
      <c r="P584" s="348">
        <v>4.0396039603960396</v>
      </c>
      <c r="Q584" s="328">
        <v>102</v>
      </c>
    </row>
    <row r="585" spans="1:17" ht="14.4" customHeight="1" x14ac:dyDescent="0.3">
      <c r="A585" s="323" t="s">
        <v>1416</v>
      </c>
      <c r="B585" s="324" t="s">
        <v>1237</v>
      </c>
      <c r="C585" s="324" t="s">
        <v>1238</v>
      </c>
      <c r="D585" s="324" t="s">
        <v>1239</v>
      </c>
      <c r="E585" s="324" t="s">
        <v>1240</v>
      </c>
      <c r="F585" s="327">
        <v>33</v>
      </c>
      <c r="G585" s="327">
        <v>5214</v>
      </c>
      <c r="H585" s="327">
        <v>1</v>
      </c>
      <c r="I585" s="327">
        <v>158</v>
      </c>
      <c r="J585" s="327">
        <v>46</v>
      </c>
      <c r="K585" s="327">
        <v>7268</v>
      </c>
      <c r="L585" s="327">
        <v>1.393939393939394</v>
      </c>
      <c r="M585" s="327">
        <v>158</v>
      </c>
      <c r="N585" s="327">
        <v>16</v>
      </c>
      <c r="O585" s="327">
        <v>2544</v>
      </c>
      <c r="P585" s="348">
        <v>0.48791714614499426</v>
      </c>
      <c r="Q585" s="328">
        <v>159</v>
      </c>
    </row>
    <row r="586" spans="1:17" ht="14.4" customHeight="1" x14ac:dyDescent="0.3">
      <c r="A586" s="323" t="s">
        <v>1416</v>
      </c>
      <c r="B586" s="324" t="s">
        <v>1237</v>
      </c>
      <c r="C586" s="324" t="s">
        <v>1238</v>
      </c>
      <c r="D586" s="324" t="s">
        <v>1241</v>
      </c>
      <c r="E586" s="324" t="s">
        <v>1242</v>
      </c>
      <c r="F586" s="327">
        <v>23</v>
      </c>
      <c r="G586" s="327">
        <v>1909</v>
      </c>
      <c r="H586" s="327">
        <v>1</v>
      </c>
      <c r="I586" s="327">
        <v>83</v>
      </c>
      <c r="J586" s="327">
        <v>26</v>
      </c>
      <c r="K586" s="327">
        <v>2158</v>
      </c>
      <c r="L586" s="327">
        <v>1.1304347826086956</v>
      </c>
      <c r="M586" s="327">
        <v>83</v>
      </c>
      <c r="N586" s="327">
        <v>9</v>
      </c>
      <c r="O586" s="327">
        <v>756</v>
      </c>
      <c r="P586" s="348">
        <v>0.39601885804085907</v>
      </c>
      <c r="Q586" s="328">
        <v>84</v>
      </c>
    </row>
    <row r="587" spans="1:17" ht="14.4" customHeight="1" x14ac:dyDescent="0.3">
      <c r="A587" s="323" t="s">
        <v>1416</v>
      </c>
      <c r="B587" s="324" t="s">
        <v>1237</v>
      </c>
      <c r="C587" s="324" t="s">
        <v>1238</v>
      </c>
      <c r="D587" s="324" t="s">
        <v>1255</v>
      </c>
      <c r="E587" s="324" t="s">
        <v>1256</v>
      </c>
      <c r="F587" s="327"/>
      <c r="G587" s="327"/>
      <c r="H587" s="327"/>
      <c r="I587" s="327"/>
      <c r="J587" s="327">
        <v>1</v>
      </c>
      <c r="K587" s="327">
        <v>95</v>
      </c>
      <c r="L587" s="327"/>
      <c r="M587" s="327">
        <v>95</v>
      </c>
      <c r="N587" s="327"/>
      <c r="O587" s="327"/>
      <c r="P587" s="348"/>
      <c r="Q587" s="328"/>
    </row>
    <row r="588" spans="1:17" ht="14.4" customHeight="1" x14ac:dyDescent="0.3">
      <c r="A588" s="323" t="s">
        <v>1416</v>
      </c>
      <c r="B588" s="324" t="s">
        <v>1237</v>
      </c>
      <c r="C588" s="324" t="s">
        <v>1238</v>
      </c>
      <c r="D588" s="324" t="s">
        <v>1275</v>
      </c>
      <c r="E588" s="324" t="s">
        <v>1276</v>
      </c>
      <c r="F588" s="327">
        <v>14</v>
      </c>
      <c r="G588" s="327">
        <v>532</v>
      </c>
      <c r="H588" s="327">
        <v>1</v>
      </c>
      <c r="I588" s="327">
        <v>38</v>
      </c>
      <c r="J588" s="327">
        <v>18</v>
      </c>
      <c r="K588" s="327">
        <v>702</v>
      </c>
      <c r="L588" s="327">
        <v>1.3195488721804511</v>
      </c>
      <c r="M588" s="327">
        <v>39</v>
      </c>
      <c r="N588" s="327">
        <v>25</v>
      </c>
      <c r="O588" s="327">
        <v>975</v>
      </c>
      <c r="P588" s="348">
        <v>1.8327067669172932</v>
      </c>
      <c r="Q588" s="328">
        <v>39</v>
      </c>
    </row>
    <row r="589" spans="1:17" ht="14.4" customHeight="1" x14ac:dyDescent="0.3">
      <c r="A589" s="323" t="s">
        <v>1416</v>
      </c>
      <c r="B589" s="324" t="s">
        <v>1237</v>
      </c>
      <c r="C589" s="324" t="s">
        <v>1238</v>
      </c>
      <c r="D589" s="324" t="s">
        <v>1279</v>
      </c>
      <c r="E589" s="324" t="s">
        <v>1280</v>
      </c>
      <c r="F589" s="327">
        <v>1</v>
      </c>
      <c r="G589" s="327">
        <v>403</v>
      </c>
      <c r="H589" s="327">
        <v>1</v>
      </c>
      <c r="I589" s="327">
        <v>403</v>
      </c>
      <c r="J589" s="327"/>
      <c r="K589" s="327"/>
      <c r="L589" s="327"/>
      <c r="M589" s="327"/>
      <c r="N589" s="327"/>
      <c r="O589" s="327"/>
      <c r="P589" s="348"/>
      <c r="Q589" s="328"/>
    </row>
    <row r="590" spans="1:17" ht="14.4" customHeight="1" x14ac:dyDescent="0.3">
      <c r="A590" s="323" t="s">
        <v>1416</v>
      </c>
      <c r="B590" s="324" t="s">
        <v>1237</v>
      </c>
      <c r="C590" s="324" t="s">
        <v>1238</v>
      </c>
      <c r="D590" s="324" t="s">
        <v>1281</v>
      </c>
      <c r="E590" s="324" t="s">
        <v>1282</v>
      </c>
      <c r="F590" s="327">
        <v>5</v>
      </c>
      <c r="G590" s="327">
        <v>195</v>
      </c>
      <c r="H590" s="327">
        <v>1</v>
      </c>
      <c r="I590" s="327">
        <v>39</v>
      </c>
      <c r="J590" s="327">
        <v>13</v>
      </c>
      <c r="K590" s="327">
        <v>520</v>
      </c>
      <c r="L590" s="327">
        <v>2.6666666666666665</v>
      </c>
      <c r="M590" s="327">
        <v>40</v>
      </c>
      <c r="N590" s="327">
        <v>7</v>
      </c>
      <c r="O590" s="327">
        <v>280</v>
      </c>
      <c r="P590" s="348">
        <v>1.4358974358974359</v>
      </c>
      <c r="Q590" s="328">
        <v>40</v>
      </c>
    </row>
    <row r="591" spans="1:17" ht="14.4" customHeight="1" x14ac:dyDescent="0.3">
      <c r="A591" s="323" t="s">
        <v>1416</v>
      </c>
      <c r="B591" s="324" t="s">
        <v>1237</v>
      </c>
      <c r="C591" s="324" t="s">
        <v>1238</v>
      </c>
      <c r="D591" s="324" t="s">
        <v>1283</v>
      </c>
      <c r="E591" s="324" t="s">
        <v>1284</v>
      </c>
      <c r="F591" s="327">
        <v>111</v>
      </c>
      <c r="G591" s="327">
        <v>12321</v>
      </c>
      <c r="H591" s="327">
        <v>1</v>
      </c>
      <c r="I591" s="327">
        <v>111</v>
      </c>
      <c r="J591" s="327">
        <v>84</v>
      </c>
      <c r="K591" s="327">
        <v>9408</v>
      </c>
      <c r="L591" s="327">
        <v>0.76357438519600684</v>
      </c>
      <c r="M591" s="327">
        <v>112</v>
      </c>
      <c r="N591" s="327">
        <v>81</v>
      </c>
      <c r="O591" s="327">
        <v>9153</v>
      </c>
      <c r="P591" s="348">
        <v>0.74287801314828339</v>
      </c>
      <c r="Q591" s="328">
        <v>113</v>
      </c>
    </row>
    <row r="592" spans="1:17" ht="14.4" customHeight="1" x14ac:dyDescent="0.3">
      <c r="A592" s="323" t="s">
        <v>1416</v>
      </c>
      <c r="B592" s="324" t="s">
        <v>1237</v>
      </c>
      <c r="C592" s="324" t="s">
        <v>1238</v>
      </c>
      <c r="D592" s="324" t="s">
        <v>1285</v>
      </c>
      <c r="E592" s="324" t="s">
        <v>1286</v>
      </c>
      <c r="F592" s="327">
        <v>3</v>
      </c>
      <c r="G592" s="327">
        <v>63</v>
      </c>
      <c r="H592" s="327">
        <v>1</v>
      </c>
      <c r="I592" s="327">
        <v>21</v>
      </c>
      <c r="J592" s="327">
        <v>3</v>
      </c>
      <c r="K592" s="327">
        <v>63</v>
      </c>
      <c r="L592" s="327">
        <v>1</v>
      </c>
      <c r="M592" s="327">
        <v>21</v>
      </c>
      <c r="N592" s="327">
        <v>1</v>
      </c>
      <c r="O592" s="327">
        <v>21</v>
      </c>
      <c r="P592" s="348">
        <v>0.33333333333333331</v>
      </c>
      <c r="Q592" s="328">
        <v>21</v>
      </c>
    </row>
    <row r="593" spans="1:17" ht="14.4" customHeight="1" x14ac:dyDescent="0.3">
      <c r="A593" s="323" t="s">
        <v>1416</v>
      </c>
      <c r="B593" s="324" t="s">
        <v>1237</v>
      </c>
      <c r="C593" s="324" t="s">
        <v>1238</v>
      </c>
      <c r="D593" s="324" t="s">
        <v>1289</v>
      </c>
      <c r="E593" s="324" t="s">
        <v>1290</v>
      </c>
      <c r="F593" s="327">
        <v>2</v>
      </c>
      <c r="G593" s="327">
        <v>764</v>
      </c>
      <c r="H593" s="327">
        <v>1</v>
      </c>
      <c r="I593" s="327">
        <v>382</v>
      </c>
      <c r="J593" s="327">
        <v>5</v>
      </c>
      <c r="K593" s="327">
        <v>1910</v>
      </c>
      <c r="L593" s="327">
        <v>2.5</v>
      </c>
      <c r="M593" s="327">
        <v>382</v>
      </c>
      <c r="N593" s="327">
        <v>3</v>
      </c>
      <c r="O593" s="327">
        <v>1146</v>
      </c>
      <c r="P593" s="348">
        <v>1.5</v>
      </c>
      <c r="Q593" s="328">
        <v>382</v>
      </c>
    </row>
    <row r="594" spans="1:17" ht="14.4" customHeight="1" x14ac:dyDescent="0.3">
      <c r="A594" s="323" t="s">
        <v>1416</v>
      </c>
      <c r="B594" s="324" t="s">
        <v>1237</v>
      </c>
      <c r="C594" s="324" t="s">
        <v>1238</v>
      </c>
      <c r="D594" s="324" t="s">
        <v>1291</v>
      </c>
      <c r="E594" s="324" t="s">
        <v>1292</v>
      </c>
      <c r="F594" s="327">
        <v>2</v>
      </c>
      <c r="G594" s="327">
        <v>972</v>
      </c>
      <c r="H594" s="327">
        <v>1</v>
      </c>
      <c r="I594" s="327">
        <v>486</v>
      </c>
      <c r="J594" s="327">
        <v>19</v>
      </c>
      <c r="K594" s="327">
        <v>9234</v>
      </c>
      <c r="L594" s="327">
        <v>9.5</v>
      </c>
      <c r="M594" s="327">
        <v>486</v>
      </c>
      <c r="N594" s="327">
        <v>20</v>
      </c>
      <c r="O594" s="327">
        <v>9720</v>
      </c>
      <c r="P594" s="348">
        <v>10</v>
      </c>
      <c r="Q594" s="328">
        <v>486</v>
      </c>
    </row>
    <row r="595" spans="1:17" ht="14.4" customHeight="1" x14ac:dyDescent="0.3">
      <c r="A595" s="323" t="s">
        <v>1416</v>
      </c>
      <c r="B595" s="324" t="s">
        <v>1237</v>
      </c>
      <c r="C595" s="324" t="s">
        <v>1238</v>
      </c>
      <c r="D595" s="324" t="s">
        <v>1293</v>
      </c>
      <c r="E595" s="324" t="s">
        <v>1294</v>
      </c>
      <c r="F595" s="327">
        <v>6</v>
      </c>
      <c r="G595" s="327">
        <v>3606</v>
      </c>
      <c r="H595" s="327">
        <v>1</v>
      </c>
      <c r="I595" s="327">
        <v>601</v>
      </c>
      <c r="J595" s="327">
        <v>7</v>
      </c>
      <c r="K595" s="327">
        <v>4221</v>
      </c>
      <c r="L595" s="327">
        <v>1.1705490848585691</v>
      </c>
      <c r="M595" s="327">
        <v>603</v>
      </c>
      <c r="N595" s="327">
        <v>3</v>
      </c>
      <c r="O595" s="327">
        <v>1812</v>
      </c>
      <c r="P595" s="348">
        <v>0.50249584026622296</v>
      </c>
      <c r="Q595" s="328">
        <v>604</v>
      </c>
    </row>
    <row r="596" spans="1:17" ht="14.4" customHeight="1" x14ac:dyDescent="0.3">
      <c r="A596" s="323" t="s">
        <v>1416</v>
      </c>
      <c r="B596" s="324" t="s">
        <v>1237</v>
      </c>
      <c r="C596" s="324" t="s">
        <v>1238</v>
      </c>
      <c r="D596" s="324" t="s">
        <v>1295</v>
      </c>
      <c r="E596" s="324" t="s">
        <v>1296</v>
      </c>
      <c r="F596" s="327">
        <v>29</v>
      </c>
      <c r="G596" s="327">
        <v>1044</v>
      </c>
      <c r="H596" s="327">
        <v>1</v>
      </c>
      <c r="I596" s="327">
        <v>36</v>
      </c>
      <c r="J596" s="327">
        <v>9</v>
      </c>
      <c r="K596" s="327">
        <v>324</v>
      </c>
      <c r="L596" s="327">
        <v>0.31034482758620691</v>
      </c>
      <c r="M596" s="327">
        <v>36</v>
      </c>
      <c r="N596" s="327"/>
      <c r="O596" s="327"/>
      <c r="P596" s="348"/>
      <c r="Q596" s="328"/>
    </row>
    <row r="597" spans="1:17" ht="14.4" customHeight="1" x14ac:dyDescent="0.3">
      <c r="A597" s="323" t="s">
        <v>1416</v>
      </c>
      <c r="B597" s="324" t="s">
        <v>1237</v>
      </c>
      <c r="C597" s="324" t="s">
        <v>1238</v>
      </c>
      <c r="D597" s="324" t="s">
        <v>1301</v>
      </c>
      <c r="E597" s="324" t="s">
        <v>1302</v>
      </c>
      <c r="F597" s="327">
        <v>3</v>
      </c>
      <c r="G597" s="327">
        <v>1332</v>
      </c>
      <c r="H597" s="327">
        <v>1</v>
      </c>
      <c r="I597" s="327">
        <v>444</v>
      </c>
      <c r="J597" s="327"/>
      <c r="K597" s="327"/>
      <c r="L597" s="327"/>
      <c r="M597" s="327"/>
      <c r="N597" s="327">
        <v>3</v>
      </c>
      <c r="O597" s="327">
        <v>1332</v>
      </c>
      <c r="P597" s="348">
        <v>1</v>
      </c>
      <c r="Q597" s="328">
        <v>444</v>
      </c>
    </row>
    <row r="598" spans="1:17" ht="14.4" customHeight="1" x14ac:dyDescent="0.3">
      <c r="A598" s="323" t="s">
        <v>1416</v>
      </c>
      <c r="B598" s="324" t="s">
        <v>1237</v>
      </c>
      <c r="C598" s="324" t="s">
        <v>1238</v>
      </c>
      <c r="D598" s="324" t="s">
        <v>1305</v>
      </c>
      <c r="E598" s="324" t="s">
        <v>1306</v>
      </c>
      <c r="F598" s="327"/>
      <c r="G598" s="327"/>
      <c r="H598" s="327"/>
      <c r="I598" s="327"/>
      <c r="J598" s="327">
        <v>1</v>
      </c>
      <c r="K598" s="327">
        <v>40</v>
      </c>
      <c r="L598" s="327"/>
      <c r="M598" s="327">
        <v>40</v>
      </c>
      <c r="N598" s="327"/>
      <c r="O598" s="327"/>
      <c r="P598" s="348"/>
      <c r="Q598" s="328"/>
    </row>
    <row r="599" spans="1:17" ht="14.4" customHeight="1" x14ac:dyDescent="0.3">
      <c r="A599" s="323" t="s">
        <v>1416</v>
      </c>
      <c r="B599" s="324" t="s">
        <v>1237</v>
      </c>
      <c r="C599" s="324" t="s">
        <v>1238</v>
      </c>
      <c r="D599" s="324" t="s">
        <v>1307</v>
      </c>
      <c r="E599" s="324" t="s">
        <v>1308</v>
      </c>
      <c r="F599" s="327">
        <v>8</v>
      </c>
      <c r="G599" s="327">
        <v>1208</v>
      </c>
      <c r="H599" s="327">
        <v>1</v>
      </c>
      <c r="I599" s="327">
        <v>151</v>
      </c>
      <c r="J599" s="327">
        <v>4</v>
      </c>
      <c r="K599" s="327">
        <v>604</v>
      </c>
      <c r="L599" s="327">
        <v>0.5</v>
      </c>
      <c r="M599" s="327">
        <v>151</v>
      </c>
      <c r="N599" s="327"/>
      <c r="O599" s="327"/>
      <c r="P599" s="348"/>
      <c r="Q599" s="328"/>
    </row>
    <row r="600" spans="1:17" ht="14.4" customHeight="1" x14ac:dyDescent="0.3">
      <c r="A600" s="323" t="s">
        <v>1416</v>
      </c>
      <c r="B600" s="324" t="s">
        <v>1237</v>
      </c>
      <c r="C600" s="324" t="s">
        <v>1238</v>
      </c>
      <c r="D600" s="324" t="s">
        <v>1309</v>
      </c>
      <c r="E600" s="324" t="s">
        <v>1310</v>
      </c>
      <c r="F600" s="327"/>
      <c r="G600" s="327"/>
      <c r="H600" s="327"/>
      <c r="I600" s="327"/>
      <c r="J600" s="327">
        <v>1</v>
      </c>
      <c r="K600" s="327">
        <v>490</v>
      </c>
      <c r="L600" s="327"/>
      <c r="M600" s="327">
        <v>490</v>
      </c>
      <c r="N600" s="327"/>
      <c r="O600" s="327"/>
      <c r="P600" s="348"/>
      <c r="Q600" s="328"/>
    </row>
    <row r="601" spans="1:17" ht="14.4" customHeight="1" x14ac:dyDescent="0.3">
      <c r="A601" s="323" t="s">
        <v>1416</v>
      </c>
      <c r="B601" s="324" t="s">
        <v>1237</v>
      </c>
      <c r="C601" s="324" t="s">
        <v>1238</v>
      </c>
      <c r="D601" s="324" t="s">
        <v>1337</v>
      </c>
      <c r="E601" s="324" t="s">
        <v>1338</v>
      </c>
      <c r="F601" s="327">
        <v>2</v>
      </c>
      <c r="G601" s="327">
        <v>256</v>
      </c>
      <c r="H601" s="327">
        <v>1</v>
      </c>
      <c r="I601" s="327">
        <v>128</v>
      </c>
      <c r="J601" s="327"/>
      <c r="K601" s="327"/>
      <c r="L601" s="327"/>
      <c r="M601" s="327"/>
      <c r="N601" s="327"/>
      <c r="O601" s="327"/>
      <c r="P601" s="348"/>
      <c r="Q601" s="328"/>
    </row>
    <row r="602" spans="1:17" ht="14.4" customHeight="1" x14ac:dyDescent="0.3">
      <c r="A602" s="323" t="s">
        <v>1416</v>
      </c>
      <c r="B602" s="324" t="s">
        <v>1237</v>
      </c>
      <c r="C602" s="324" t="s">
        <v>1238</v>
      </c>
      <c r="D602" s="324" t="s">
        <v>1341</v>
      </c>
      <c r="E602" s="324" t="s">
        <v>1342</v>
      </c>
      <c r="F602" s="327"/>
      <c r="G602" s="327"/>
      <c r="H602" s="327"/>
      <c r="I602" s="327"/>
      <c r="J602" s="327"/>
      <c r="K602" s="327"/>
      <c r="L602" s="327"/>
      <c r="M602" s="327"/>
      <c r="N602" s="327">
        <v>1</v>
      </c>
      <c r="O602" s="327">
        <v>2029</v>
      </c>
      <c r="P602" s="348"/>
      <c r="Q602" s="328">
        <v>2029</v>
      </c>
    </row>
    <row r="603" spans="1:17" ht="14.4" customHeight="1" x14ac:dyDescent="0.3">
      <c r="A603" s="323" t="s">
        <v>1416</v>
      </c>
      <c r="B603" s="324" t="s">
        <v>1237</v>
      </c>
      <c r="C603" s="324" t="s">
        <v>1238</v>
      </c>
      <c r="D603" s="324" t="s">
        <v>1347</v>
      </c>
      <c r="E603" s="324" t="s">
        <v>1348</v>
      </c>
      <c r="F603" s="327">
        <v>2</v>
      </c>
      <c r="G603" s="327">
        <v>1522</v>
      </c>
      <c r="H603" s="327">
        <v>1</v>
      </c>
      <c r="I603" s="327">
        <v>761</v>
      </c>
      <c r="J603" s="327">
        <v>1</v>
      </c>
      <c r="K603" s="327">
        <v>761</v>
      </c>
      <c r="L603" s="327">
        <v>0.5</v>
      </c>
      <c r="M603" s="327">
        <v>761</v>
      </c>
      <c r="N603" s="327"/>
      <c r="O603" s="327"/>
      <c r="P603" s="348"/>
      <c r="Q603" s="328"/>
    </row>
    <row r="604" spans="1:17" ht="14.4" customHeight="1" x14ac:dyDescent="0.3">
      <c r="A604" s="323" t="s">
        <v>1416</v>
      </c>
      <c r="B604" s="324" t="s">
        <v>1237</v>
      </c>
      <c r="C604" s="324" t="s">
        <v>1238</v>
      </c>
      <c r="D604" s="324" t="s">
        <v>1349</v>
      </c>
      <c r="E604" s="324" t="s">
        <v>1350</v>
      </c>
      <c r="F604" s="327">
        <v>10</v>
      </c>
      <c r="G604" s="327">
        <v>160</v>
      </c>
      <c r="H604" s="327">
        <v>1</v>
      </c>
      <c r="I604" s="327">
        <v>16</v>
      </c>
      <c r="J604" s="327">
        <v>18</v>
      </c>
      <c r="K604" s="327">
        <v>288</v>
      </c>
      <c r="L604" s="327">
        <v>1.8</v>
      </c>
      <c r="M604" s="327">
        <v>16</v>
      </c>
      <c r="N604" s="327">
        <v>13</v>
      </c>
      <c r="O604" s="327">
        <v>208</v>
      </c>
      <c r="P604" s="348">
        <v>1.3</v>
      </c>
      <c r="Q604" s="328">
        <v>16</v>
      </c>
    </row>
    <row r="605" spans="1:17" ht="14.4" customHeight="1" x14ac:dyDescent="0.3">
      <c r="A605" s="323" t="s">
        <v>1416</v>
      </c>
      <c r="B605" s="324" t="s">
        <v>1237</v>
      </c>
      <c r="C605" s="324" t="s">
        <v>1238</v>
      </c>
      <c r="D605" s="324" t="s">
        <v>1351</v>
      </c>
      <c r="E605" s="324" t="s">
        <v>1352</v>
      </c>
      <c r="F605" s="327"/>
      <c r="G605" s="327"/>
      <c r="H605" s="327"/>
      <c r="I605" s="327"/>
      <c r="J605" s="327">
        <v>1</v>
      </c>
      <c r="K605" s="327">
        <v>131</v>
      </c>
      <c r="L605" s="327"/>
      <c r="M605" s="327">
        <v>131</v>
      </c>
      <c r="N605" s="327"/>
      <c r="O605" s="327"/>
      <c r="P605" s="348"/>
      <c r="Q605" s="328"/>
    </row>
    <row r="606" spans="1:17" ht="14.4" customHeight="1" x14ac:dyDescent="0.3">
      <c r="A606" s="323" t="s">
        <v>1416</v>
      </c>
      <c r="B606" s="324" t="s">
        <v>1237</v>
      </c>
      <c r="C606" s="324" t="s">
        <v>1238</v>
      </c>
      <c r="D606" s="324" t="s">
        <v>1353</v>
      </c>
      <c r="E606" s="324" t="s">
        <v>1354</v>
      </c>
      <c r="F606" s="327">
        <v>1</v>
      </c>
      <c r="G606" s="327">
        <v>504</v>
      </c>
      <c r="H606" s="327">
        <v>1</v>
      </c>
      <c r="I606" s="327">
        <v>504</v>
      </c>
      <c r="J606" s="327">
        <v>2</v>
      </c>
      <c r="K606" s="327">
        <v>1010</v>
      </c>
      <c r="L606" s="327">
        <v>2.003968253968254</v>
      </c>
      <c r="M606" s="327">
        <v>505</v>
      </c>
      <c r="N606" s="327"/>
      <c r="O606" s="327"/>
      <c r="P606" s="348"/>
      <c r="Q606" s="328"/>
    </row>
    <row r="607" spans="1:17" ht="14.4" customHeight="1" x14ac:dyDescent="0.3">
      <c r="A607" s="323" t="s">
        <v>1416</v>
      </c>
      <c r="B607" s="324" t="s">
        <v>1237</v>
      </c>
      <c r="C607" s="324" t="s">
        <v>1238</v>
      </c>
      <c r="D607" s="324" t="s">
        <v>1355</v>
      </c>
      <c r="E607" s="324" t="s">
        <v>1356</v>
      </c>
      <c r="F607" s="327">
        <v>2</v>
      </c>
      <c r="G607" s="327">
        <v>202</v>
      </c>
      <c r="H607" s="327">
        <v>1</v>
      </c>
      <c r="I607" s="327">
        <v>101</v>
      </c>
      <c r="J607" s="327">
        <v>3</v>
      </c>
      <c r="K607" s="327">
        <v>303</v>
      </c>
      <c r="L607" s="327">
        <v>1.5</v>
      </c>
      <c r="M607" s="327">
        <v>101</v>
      </c>
      <c r="N607" s="327">
        <v>1</v>
      </c>
      <c r="O607" s="327">
        <v>102</v>
      </c>
      <c r="P607" s="348">
        <v>0.50495049504950495</v>
      </c>
      <c r="Q607" s="328">
        <v>102</v>
      </c>
    </row>
    <row r="608" spans="1:17" ht="14.4" customHeight="1" x14ac:dyDescent="0.3">
      <c r="A608" s="323" t="s">
        <v>1417</v>
      </c>
      <c r="B608" s="324" t="s">
        <v>1237</v>
      </c>
      <c r="C608" s="324" t="s">
        <v>1238</v>
      </c>
      <c r="D608" s="324" t="s">
        <v>1239</v>
      </c>
      <c r="E608" s="324" t="s">
        <v>1240</v>
      </c>
      <c r="F608" s="327">
        <v>250</v>
      </c>
      <c r="G608" s="327">
        <v>39500</v>
      </c>
      <c r="H608" s="327">
        <v>1</v>
      </c>
      <c r="I608" s="327">
        <v>158</v>
      </c>
      <c r="J608" s="327">
        <v>219</v>
      </c>
      <c r="K608" s="327">
        <v>34602</v>
      </c>
      <c r="L608" s="327">
        <v>0.876</v>
      </c>
      <c r="M608" s="327">
        <v>158</v>
      </c>
      <c r="N608" s="327"/>
      <c r="O608" s="327"/>
      <c r="P608" s="348"/>
      <c r="Q608" s="328"/>
    </row>
    <row r="609" spans="1:17" ht="14.4" customHeight="1" x14ac:dyDescent="0.3">
      <c r="A609" s="323" t="s">
        <v>1417</v>
      </c>
      <c r="B609" s="324" t="s">
        <v>1237</v>
      </c>
      <c r="C609" s="324" t="s">
        <v>1238</v>
      </c>
      <c r="D609" s="324" t="s">
        <v>1241</v>
      </c>
      <c r="E609" s="324" t="s">
        <v>1242</v>
      </c>
      <c r="F609" s="327">
        <v>26</v>
      </c>
      <c r="G609" s="327">
        <v>2158</v>
      </c>
      <c r="H609" s="327">
        <v>1</v>
      </c>
      <c r="I609" s="327">
        <v>83</v>
      </c>
      <c r="J609" s="327">
        <v>19</v>
      </c>
      <c r="K609" s="327">
        <v>1577</v>
      </c>
      <c r="L609" s="327">
        <v>0.73076923076923073</v>
      </c>
      <c r="M609" s="327">
        <v>83</v>
      </c>
      <c r="N609" s="327"/>
      <c r="O609" s="327"/>
      <c r="P609" s="348"/>
      <c r="Q609" s="328"/>
    </row>
    <row r="610" spans="1:17" ht="14.4" customHeight="1" x14ac:dyDescent="0.3">
      <c r="A610" s="323" t="s">
        <v>1417</v>
      </c>
      <c r="B610" s="324" t="s">
        <v>1237</v>
      </c>
      <c r="C610" s="324" t="s">
        <v>1238</v>
      </c>
      <c r="D610" s="324" t="s">
        <v>1275</v>
      </c>
      <c r="E610" s="324" t="s">
        <v>1276</v>
      </c>
      <c r="F610" s="327">
        <v>48</v>
      </c>
      <c r="G610" s="327">
        <v>1824</v>
      </c>
      <c r="H610" s="327">
        <v>1</v>
      </c>
      <c r="I610" s="327">
        <v>38</v>
      </c>
      <c r="J610" s="327">
        <v>56</v>
      </c>
      <c r="K610" s="327">
        <v>2184</v>
      </c>
      <c r="L610" s="327">
        <v>1.1973684210526316</v>
      </c>
      <c r="M610" s="327">
        <v>39</v>
      </c>
      <c r="N610" s="327"/>
      <c r="O610" s="327"/>
      <c r="P610" s="348"/>
      <c r="Q610" s="328"/>
    </row>
    <row r="611" spans="1:17" ht="14.4" customHeight="1" x14ac:dyDescent="0.3">
      <c r="A611" s="323" t="s">
        <v>1417</v>
      </c>
      <c r="B611" s="324" t="s">
        <v>1237</v>
      </c>
      <c r="C611" s="324" t="s">
        <v>1238</v>
      </c>
      <c r="D611" s="324" t="s">
        <v>1281</v>
      </c>
      <c r="E611" s="324" t="s">
        <v>1282</v>
      </c>
      <c r="F611" s="327">
        <v>21</v>
      </c>
      <c r="G611" s="327">
        <v>819</v>
      </c>
      <c r="H611" s="327">
        <v>1</v>
      </c>
      <c r="I611" s="327">
        <v>39</v>
      </c>
      <c r="J611" s="327">
        <v>28</v>
      </c>
      <c r="K611" s="327">
        <v>1120</v>
      </c>
      <c r="L611" s="327">
        <v>1.3675213675213675</v>
      </c>
      <c r="M611" s="327">
        <v>40</v>
      </c>
      <c r="N611" s="327"/>
      <c r="O611" s="327"/>
      <c r="P611" s="348"/>
      <c r="Q611" s="328"/>
    </row>
    <row r="612" spans="1:17" ht="14.4" customHeight="1" x14ac:dyDescent="0.3">
      <c r="A612" s="323" t="s">
        <v>1417</v>
      </c>
      <c r="B612" s="324" t="s">
        <v>1237</v>
      </c>
      <c r="C612" s="324" t="s">
        <v>1238</v>
      </c>
      <c r="D612" s="324" t="s">
        <v>1283</v>
      </c>
      <c r="E612" s="324" t="s">
        <v>1284</v>
      </c>
      <c r="F612" s="327">
        <v>156</v>
      </c>
      <c r="G612" s="327">
        <v>17316</v>
      </c>
      <c r="H612" s="327">
        <v>1</v>
      </c>
      <c r="I612" s="327">
        <v>111</v>
      </c>
      <c r="J612" s="327">
        <v>127</v>
      </c>
      <c r="K612" s="327">
        <v>14224</v>
      </c>
      <c r="L612" s="327">
        <v>0.8214368214368214</v>
      </c>
      <c r="M612" s="327">
        <v>112</v>
      </c>
      <c r="N612" s="327"/>
      <c r="O612" s="327"/>
      <c r="P612" s="348"/>
      <c r="Q612" s="328"/>
    </row>
    <row r="613" spans="1:17" ht="14.4" customHeight="1" x14ac:dyDescent="0.3">
      <c r="A613" s="323" t="s">
        <v>1417</v>
      </c>
      <c r="B613" s="324" t="s">
        <v>1237</v>
      </c>
      <c r="C613" s="324" t="s">
        <v>1238</v>
      </c>
      <c r="D613" s="324" t="s">
        <v>1285</v>
      </c>
      <c r="E613" s="324" t="s">
        <v>1286</v>
      </c>
      <c r="F613" s="327">
        <v>7</v>
      </c>
      <c r="G613" s="327">
        <v>147</v>
      </c>
      <c r="H613" s="327">
        <v>1</v>
      </c>
      <c r="I613" s="327">
        <v>21</v>
      </c>
      <c r="J613" s="327">
        <v>5</v>
      </c>
      <c r="K613" s="327">
        <v>105</v>
      </c>
      <c r="L613" s="327">
        <v>0.7142857142857143</v>
      </c>
      <c r="M613" s="327">
        <v>21</v>
      </c>
      <c r="N613" s="327"/>
      <c r="O613" s="327"/>
      <c r="P613" s="348"/>
      <c r="Q613" s="328"/>
    </row>
    <row r="614" spans="1:17" ht="14.4" customHeight="1" x14ac:dyDescent="0.3">
      <c r="A614" s="323" t="s">
        <v>1417</v>
      </c>
      <c r="B614" s="324" t="s">
        <v>1237</v>
      </c>
      <c r="C614" s="324" t="s">
        <v>1238</v>
      </c>
      <c r="D614" s="324" t="s">
        <v>1291</v>
      </c>
      <c r="E614" s="324" t="s">
        <v>1292</v>
      </c>
      <c r="F614" s="327">
        <v>5</v>
      </c>
      <c r="G614" s="327">
        <v>2430</v>
      </c>
      <c r="H614" s="327">
        <v>1</v>
      </c>
      <c r="I614" s="327">
        <v>486</v>
      </c>
      <c r="J614" s="327">
        <v>9</v>
      </c>
      <c r="K614" s="327">
        <v>4374</v>
      </c>
      <c r="L614" s="327">
        <v>1.8</v>
      </c>
      <c r="M614" s="327">
        <v>486</v>
      </c>
      <c r="N614" s="327"/>
      <c r="O614" s="327"/>
      <c r="P614" s="348"/>
      <c r="Q614" s="328"/>
    </row>
    <row r="615" spans="1:17" ht="14.4" customHeight="1" x14ac:dyDescent="0.3">
      <c r="A615" s="323" t="s">
        <v>1417</v>
      </c>
      <c r="B615" s="324" t="s">
        <v>1237</v>
      </c>
      <c r="C615" s="324" t="s">
        <v>1238</v>
      </c>
      <c r="D615" s="324" t="s">
        <v>1309</v>
      </c>
      <c r="E615" s="324" t="s">
        <v>1310</v>
      </c>
      <c r="F615" s="327">
        <v>5</v>
      </c>
      <c r="G615" s="327">
        <v>2450</v>
      </c>
      <c r="H615" s="327">
        <v>1</v>
      </c>
      <c r="I615" s="327">
        <v>490</v>
      </c>
      <c r="J615" s="327"/>
      <c r="K615" s="327"/>
      <c r="L615" s="327"/>
      <c r="M615" s="327"/>
      <c r="N615" s="327"/>
      <c r="O615" s="327"/>
      <c r="P615" s="348"/>
      <c r="Q615" s="328"/>
    </row>
    <row r="616" spans="1:17" ht="14.4" customHeight="1" x14ac:dyDescent="0.3">
      <c r="A616" s="323" t="s">
        <v>1417</v>
      </c>
      <c r="B616" s="324" t="s">
        <v>1237</v>
      </c>
      <c r="C616" s="324" t="s">
        <v>1238</v>
      </c>
      <c r="D616" s="324" t="s">
        <v>1315</v>
      </c>
      <c r="E616" s="324" t="s">
        <v>1316</v>
      </c>
      <c r="F616" s="327">
        <v>4</v>
      </c>
      <c r="G616" s="327">
        <v>124</v>
      </c>
      <c r="H616" s="327">
        <v>1</v>
      </c>
      <c r="I616" s="327">
        <v>31</v>
      </c>
      <c r="J616" s="327">
        <v>10</v>
      </c>
      <c r="K616" s="327">
        <v>310</v>
      </c>
      <c r="L616" s="327">
        <v>2.5</v>
      </c>
      <c r="M616" s="327">
        <v>31</v>
      </c>
      <c r="N616" s="327"/>
      <c r="O616" s="327"/>
      <c r="P616" s="348"/>
      <c r="Q616" s="328"/>
    </row>
    <row r="617" spans="1:17" ht="14.4" customHeight="1" x14ac:dyDescent="0.3">
      <c r="A617" s="323" t="s">
        <v>1417</v>
      </c>
      <c r="B617" s="324" t="s">
        <v>1237</v>
      </c>
      <c r="C617" s="324" t="s">
        <v>1238</v>
      </c>
      <c r="D617" s="324" t="s">
        <v>1341</v>
      </c>
      <c r="E617" s="324" t="s">
        <v>1342</v>
      </c>
      <c r="F617" s="327"/>
      <c r="G617" s="327"/>
      <c r="H617" s="327"/>
      <c r="I617" s="327"/>
      <c r="J617" s="327">
        <v>2</v>
      </c>
      <c r="K617" s="327">
        <v>4026</v>
      </c>
      <c r="L617" s="327"/>
      <c r="M617" s="327">
        <v>2013</v>
      </c>
      <c r="N617" s="327"/>
      <c r="O617" s="327"/>
      <c r="P617" s="348"/>
      <c r="Q617" s="328"/>
    </row>
    <row r="618" spans="1:17" ht="14.4" customHeight="1" x14ac:dyDescent="0.3">
      <c r="A618" s="323" t="s">
        <v>1417</v>
      </c>
      <c r="B618" s="324" t="s">
        <v>1237</v>
      </c>
      <c r="C618" s="324" t="s">
        <v>1238</v>
      </c>
      <c r="D618" s="324" t="s">
        <v>1349</v>
      </c>
      <c r="E618" s="324" t="s">
        <v>1350</v>
      </c>
      <c r="F618" s="327">
        <v>7</v>
      </c>
      <c r="G618" s="327">
        <v>112</v>
      </c>
      <c r="H618" s="327">
        <v>1</v>
      </c>
      <c r="I618" s="327">
        <v>16</v>
      </c>
      <c r="J618" s="327">
        <v>4</v>
      </c>
      <c r="K618" s="327">
        <v>64</v>
      </c>
      <c r="L618" s="327">
        <v>0.5714285714285714</v>
      </c>
      <c r="M618" s="327">
        <v>16</v>
      </c>
      <c r="N618" s="327"/>
      <c r="O618" s="327"/>
      <c r="P618" s="348"/>
      <c r="Q618" s="328"/>
    </row>
    <row r="619" spans="1:17" ht="14.4" customHeight="1" x14ac:dyDescent="0.3">
      <c r="A619" s="323" t="s">
        <v>1417</v>
      </c>
      <c r="B619" s="324" t="s">
        <v>1237</v>
      </c>
      <c r="C619" s="324" t="s">
        <v>1238</v>
      </c>
      <c r="D619" s="324" t="s">
        <v>1353</v>
      </c>
      <c r="E619" s="324" t="s">
        <v>1354</v>
      </c>
      <c r="F619" s="327"/>
      <c r="G619" s="327"/>
      <c r="H619" s="327"/>
      <c r="I619" s="327"/>
      <c r="J619" s="327">
        <v>2</v>
      </c>
      <c r="K619" s="327">
        <v>1010</v>
      </c>
      <c r="L619" s="327"/>
      <c r="M619" s="327">
        <v>505</v>
      </c>
      <c r="N619" s="327"/>
      <c r="O619" s="327"/>
      <c r="P619" s="348"/>
      <c r="Q619" s="328"/>
    </row>
    <row r="620" spans="1:17" ht="14.4" customHeight="1" x14ac:dyDescent="0.3">
      <c r="A620" s="323" t="s">
        <v>1417</v>
      </c>
      <c r="B620" s="324" t="s">
        <v>1237</v>
      </c>
      <c r="C620" s="324" t="s">
        <v>1238</v>
      </c>
      <c r="D620" s="324" t="s">
        <v>1355</v>
      </c>
      <c r="E620" s="324" t="s">
        <v>1356</v>
      </c>
      <c r="F620" s="327">
        <v>1</v>
      </c>
      <c r="G620" s="327">
        <v>101</v>
      </c>
      <c r="H620" s="327">
        <v>1</v>
      </c>
      <c r="I620" s="327">
        <v>101</v>
      </c>
      <c r="J620" s="327">
        <v>1</v>
      </c>
      <c r="K620" s="327">
        <v>101</v>
      </c>
      <c r="L620" s="327">
        <v>1</v>
      </c>
      <c r="M620" s="327">
        <v>101</v>
      </c>
      <c r="N620" s="327"/>
      <c r="O620" s="327"/>
      <c r="P620" s="348"/>
      <c r="Q620" s="328"/>
    </row>
    <row r="621" spans="1:17" ht="14.4" customHeight="1" x14ac:dyDescent="0.3">
      <c r="A621" s="323" t="s">
        <v>1417</v>
      </c>
      <c r="B621" s="324" t="s">
        <v>1237</v>
      </c>
      <c r="C621" s="324" t="s">
        <v>1238</v>
      </c>
      <c r="D621" s="324" t="s">
        <v>1357</v>
      </c>
      <c r="E621" s="324" t="s">
        <v>1358</v>
      </c>
      <c r="F621" s="327">
        <v>2</v>
      </c>
      <c r="G621" s="327">
        <v>424</v>
      </c>
      <c r="H621" s="327">
        <v>1</v>
      </c>
      <c r="I621" s="327">
        <v>212</v>
      </c>
      <c r="J621" s="327"/>
      <c r="K621" s="327"/>
      <c r="L621" s="327"/>
      <c r="M621" s="327"/>
      <c r="N621" s="327"/>
      <c r="O621" s="327"/>
      <c r="P621" s="348"/>
      <c r="Q621" s="328"/>
    </row>
    <row r="622" spans="1:17" ht="14.4" customHeight="1" x14ac:dyDescent="0.3">
      <c r="A622" s="323" t="s">
        <v>1418</v>
      </c>
      <c r="B622" s="324" t="s">
        <v>1237</v>
      </c>
      <c r="C622" s="324" t="s">
        <v>1238</v>
      </c>
      <c r="D622" s="324" t="s">
        <v>1239</v>
      </c>
      <c r="E622" s="324" t="s">
        <v>1240</v>
      </c>
      <c r="F622" s="327">
        <v>167</v>
      </c>
      <c r="G622" s="327">
        <v>26386</v>
      </c>
      <c r="H622" s="327">
        <v>1</v>
      </c>
      <c r="I622" s="327">
        <v>158</v>
      </c>
      <c r="J622" s="327">
        <v>199</v>
      </c>
      <c r="K622" s="327">
        <v>31442</v>
      </c>
      <c r="L622" s="327">
        <v>1.1916167664670658</v>
      </c>
      <c r="M622" s="327">
        <v>158</v>
      </c>
      <c r="N622" s="327">
        <v>227</v>
      </c>
      <c r="O622" s="327">
        <v>36093</v>
      </c>
      <c r="P622" s="348">
        <v>1.3678844841961646</v>
      </c>
      <c r="Q622" s="328">
        <v>159</v>
      </c>
    </row>
    <row r="623" spans="1:17" ht="14.4" customHeight="1" x14ac:dyDescent="0.3">
      <c r="A623" s="323" t="s">
        <v>1418</v>
      </c>
      <c r="B623" s="324" t="s">
        <v>1237</v>
      </c>
      <c r="C623" s="324" t="s">
        <v>1238</v>
      </c>
      <c r="D623" s="324" t="s">
        <v>1241</v>
      </c>
      <c r="E623" s="324" t="s">
        <v>1242</v>
      </c>
      <c r="F623" s="327">
        <v>54</v>
      </c>
      <c r="G623" s="327">
        <v>4482</v>
      </c>
      <c r="H623" s="327">
        <v>1</v>
      </c>
      <c r="I623" s="327">
        <v>83</v>
      </c>
      <c r="J623" s="327">
        <v>91</v>
      </c>
      <c r="K623" s="327">
        <v>7553</v>
      </c>
      <c r="L623" s="327">
        <v>1.6851851851851851</v>
      </c>
      <c r="M623" s="327">
        <v>83</v>
      </c>
      <c r="N623" s="327">
        <v>99</v>
      </c>
      <c r="O623" s="327">
        <v>8316</v>
      </c>
      <c r="P623" s="348">
        <v>1.8554216867469879</v>
      </c>
      <c r="Q623" s="328">
        <v>84</v>
      </c>
    </row>
    <row r="624" spans="1:17" ht="14.4" customHeight="1" x14ac:dyDescent="0.3">
      <c r="A624" s="323" t="s">
        <v>1418</v>
      </c>
      <c r="B624" s="324" t="s">
        <v>1237</v>
      </c>
      <c r="C624" s="324" t="s">
        <v>1238</v>
      </c>
      <c r="D624" s="324" t="s">
        <v>1255</v>
      </c>
      <c r="E624" s="324" t="s">
        <v>1256</v>
      </c>
      <c r="F624" s="327">
        <v>2</v>
      </c>
      <c r="G624" s="327">
        <v>188</v>
      </c>
      <c r="H624" s="327">
        <v>1</v>
      </c>
      <c r="I624" s="327">
        <v>94</v>
      </c>
      <c r="J624" s="327">
        <v>9</v>
      </c>
      <c r="K624" s="327">
        <v>855</v>
      </c>
      <c r="L624" s="327">
        <v>4.5478723404255321</v>
      </c>
      <c r="M624" s="327">
        <v>95</v>
      </c>
      <c r="N624" s="327">
        <v>1</v>
      </c>
      <c r="O624" s="327">
        <v>96</v>
      </c>
      <c r="P624" s="348">
        <v>0.51063829787234039</v>
      </c>
      <c r="Q624" s="328">
        <v>96</v>
      </c>
    </row>
    <row r="625" spans="1:17" ht="14.4" customHeight="1" x14ac:dyDescent="0.3">
      <c r="A625" s="323" t="s">
        <v>1418</v>
      </c>
      <c r="B625" s="324" t="s">
        <v>1237</v>
      </c>
      <c r="C625" s="324" t="s">
        <v>1238</v>
      </c>
      <c r="D625" s="324" t="s">
        <v>1267</v>
      </c>
      <c r="E625" s="324" t="s">
        <v>1268</v>
      </c>
      <c r="F625" s="327">
        <v>7</v>
      </c>
      <c r="G625" s="327">
        <v>8134</v>
      </c>
      <c r="H625" s="327">
        <v>1</v>
      </c>
      <c r="I625" s="327">
        <v>1162</v>
      </c>
      <c r="J625" s="327">
        <v>2</v>
      </c>
      <c r="K625" s="327">
        <v>2328</v>
      </c>
      <c r="L625" s="327">
        <v>0.28620604868453403</v>
      </c>
      <c r="M625" s="327">
        <v>1164</v>
      </c>
      <c r="N625" s="327">
        <v>2</v>
      </c>
      <c r="O625" s="327">
        <v>2330</v>
      </c>
      <c r="P625" s="348">
        <v>0.2864519301696582</v>
      </c>
      <c r="Q625" s="328">
        <v>1165</v>
      </c>
    </row>
    <row r="626" spans="1:17" ht="14.4" customHeight="1" x14ac:dyDescent="0.3">
      <c r="A626" s="323" t="s">
        <v>1418</v>
      </c>
      <c r="B626" s="324" t="s">
        <v>1237</v>
      </c>
      <c r="C626" s="324" t="s">
        <v>1238</v>
      </c>
      <c r="D626" s="324" t="s">
        <v>1275</v>
      </c>
      <c r="E626" s="324" t="s">
        <v>1276</v>
      </c>
      <c r="F626" s="327">
        <v>218</v>
      </c>
      <c r="G626" s="327">
        <v>8284</v>
      </c>
      <c r="H626" s="327">
        <v>1</v>
      </c>
      <c r="I626" s="327">
        <v>38</v>
      </c>
      <c r="J626" s="327">
        <v>191</v>
      </c>
      <c r="K626" s="327">
        <v>7449</v>
      </c>
      <c r="L626" s="327">
        <v>0.89920328343795264</v>
      </c>
      <c r="M626" s="327">
        <v>39</v>
      </c>
      <c r="N626" s="327">
        <v>263</v>
      </c>
      <c r="O626" s="327">
        <v>10257</v>
      </c>
      <c r="P626" s="348">
        <v>1.2381699661999035</v>
      </c>
      <c r="Q626" s="328">
        <v>39</v>
      </c>
    </row>
    <row r="627" spans="1:17" ht="14.4" customHeight="1" x14ac:dyDescent="0.3">
      <c r="A627" s="323" t="s">
        <v>1418</v>
      </c>
      <c r="B627" s="324" t="s">
        <v>1237</v>
      </c>
      <c r="C627" s="324" t="s">
        <v>1238</v>
      </c>
      <c r="D627" s="324" t="s">
        <v>1281</v>
      </c>
      <c r="E627" s="324" t="s">
        <v>1282</v>
      </c>
      <c r="F627" s="327">
        <v>17</v>
      </c>
      <c r="G627" s="327">
        <v>663</v>
      </c>
      <c r="H627" s="327">
        <v>1</v>
      </c>
      <c r="I627" s="327">
        <v>39</v>
      </c>
      <c r="J627" s="327">
        <v>17</v>
      </c>
      <c r="K627" s="327">
        <v>680</v>
      </c>
      <c r="L627" s="327">
        <v>1.0256410256410255</v>
      </c>
      <c r="M627" s="327">
        <v>40</v>
      </c>
      <c r="N627" s="327">
        <v>27</v>
      </c>
      <c r="O627" s="327">
        <v>1080</v>
      </c>
      <c r="P627" s="348">
        <v>1.6289592760180995</v>
      </c>
      <c r="Q627" s="328">
        <v>40</v>
      </c>
    </row>
    <row r="628" spans="1:17" ht="14.4" customHeight="1" x14ac:dyDescent="0.3">
      <c r="A628" s="323" t="s">
        <v>1418</v>
      </c>
      <c r="B628" s="324" t="s">
        <v>1237</v>
      </c>
      <c r="C628" s="324" t="s">
        <v>1238</v>
      </c>
      <c r="D628" s="324" t="s">
        <v>1283</v>
      </c>
      <c r="E628" s="324" t="s">
        <v>1284</v>
      </c>
      <c r="F628" s="327">
        <v>418</v>
      </c>
      <c r="G628" s="327">
        <v>46398</v>
      </c>
      <c r="H628" s="327">
        <v>1</v>
      </c>
      <c r="I628" s="327">
        <v>111</v>
      </c>
      <c r="J628" s="327">
        <v>631</v>
      </c>
      <c r="K628" s="327">
        <v>70672</v>
      </c>
      <c r="L628" s="327">
        <v>1.5231691021164706</v>
      </c>
      <c r="M628" s="327">
        <v>112</v>
      </c>
      <c r="N628" s="327">
        <v>625</v>
      </c>
      <c r="O628" s="327">
        <v>70625</v>
      </c>
      <c r="P628" s="348">
        <v>1.5221561274192854</v>
      </c>
      <c r="Q628" s="328">
        <v>113</v>
      </c>
    </row>
    <row r="629" spans="1:17" ht="14.4" customHeight="1" x14ac:dyDescent="0.3">
      <c r="A629" s="323" t="s">
        <v>1418</v>
      </c>
      <c r="B629" s="324" t="s">
        <v>1237</v>
      </c>
      <c r="C629" s="324" t="s">
        <v>1238</v>
      </c>
      <c r="D629" s="324" t="s">
        <v>1285</v>
      </c>
      <c r="E629" s="324" t="s">
        <v>1286</v>
      </c>
      <c r="F629" s="327">
        <v>63</v>
      </c>
      <c r="G629" s="327">
        <v>1323</v>
      </c>
      <c r="H629" s="327">
        <v>1</v>
      </c>
      <c r="I629" s="327">
        <v>21</v>
      </c>
      <c r="J629" s="327">
        <v>70</v>
      </c>
      <c r="K629" s="327">
        <v>1470</v>
      </c>
      <c r="L629" s="327">
        <v>1.1111111111111112</v>
      </c>
      <c r="M629" s="327">
        <v>21</v>
      </c>
      <c r="N629" s="327">
        <v>50</v>
      </c>
      <c r="O629" s="327">
        <v>1050</v>
      </c>
      <c r="P629" s="348">
        <v>0.79365079365079361</v>
      </c>
      <c r="Q629" s="328">
        <v>21</v>
      </c>
    </row>
    <row r="630" spans="1:17" ht="14.4" customHeight="1" x14ac:dyDescent="0.3">
      <c r="A630" s="323" t="s">
        <v>1418</v>
      </c>
      <c r="B630" s="324" t="s">
        <v>1237</v>
      </c>
      <c r="C630" s="324" t="s">
        <v>1238</v>
      </c>
      <c r="D630" s="324" t="s">
        <v>1289</v>
      </c>
      <c r="E630" s="324" t="s">
        <v>1290</v>
      </c>
      <c r="F630" s="327">
        <v>18</v>
      </c>
      <c r="G630" s="327">
        <v>6876</v>
      </c>
      <c r="H630" s="327">
        <v>1</v>
      </c>
      <c r="I630" s="327">
        <v>382</v>
      </c>
      <c r="J630" s="327">
        <v>18</v>
      </c>
      <c r="K630" s="327">
        <v>6876</v>
      </c>
      <c r="L630" s="327">
        <v>1</v>
      </c>
      <c r="M630" s="327">
        <v>382</v>
      </c>
      <c r="N630" s="327">
        <v>7</v>
      </c>
      <c r="O630" s="327">
        <v>2674</v>
      </c>
      <c r="P630" s="348">
        <v>0.3888888888888889</v>
      </c>
      <c r="Q630" s="328">
        <v>382</v>
      </c>
    </row>
    <row r="631" spans="1:17" ht="14.4" customHeight="1" x14ac:dyDescent="0.3">
      <c r="A631" s="323" t="s">
        <v>1418</v>
      </c>
      <c r="B631" s="324" t="s">
        <v>1237</v>
      </c>
      <c r="C631" s="324" t="s">
        <v>1238</v>
      </c>
      <c r="D631" s="324" t="s">
        <v>1291</v>
      </c>
      <c r="E631" s="324" t="s">
        <v>1292</v>
      </c>
      <c r="F631" s="327">
        <v>104</v>
      </c>
      <c r="G631" s="327">
        <v>50544</v>
      </c>
      <c r="H631" s="327">
        <v>1</v>
      </c>
      <c r="I631" s="327">
        <v>486</v>
      </c>
      <c r="J631" s="327">
        <v>154</v>
      </c>
      <c r="K631" s="327">
        <v>74844</v>
      </c>
      <c r="L631" s="327">
        <v>1.4807692307692308</v>
      </c>
      <c r="M631" s="327">
        <v>486</v>
      </c>
      <c r="N631" s="327">
        <v>170</v>
      </c>
      <c r="O631" s="327">
        <v>82620</v>
      </c>
      <c r="P631" s="348">
        <v>1.6346153846153846</v>
      </c>
      <c r="Q631" s="328">
        <v>486</v>
      </c>
    </row>
    <row r="632" spans="1:17" ht="14.4" customHeight="1" x14ac:dyDescent="0.3">
      <c r="A632" s="323" t="s">
        <v>1418</v>
      </c>
      <c r="B632" s="324" t="s">
        <v>1237</v>
      </c>
      <c r="C632" s="324" t="s">
        <v>1238</v>
      </c>
      <c r="D632" s="324" t="s">
        <v>1293</v>
      </c>
      <c r="E632" s="324" t="s">
        <v>1294</v>
      </c>
      <c r="F632" s="327">
        <v>19</v>
      </c>
      <c r="G632" s="327">
        <v>11419</v>
      </c>
      <c r="H632" s="327">
        <v>1</v>
      </c>
      <c r="I632" s="327">
        <v>601</v>
      </c>
      <c r="J632" s="327">
        <v>85</v>
      </c>
      <c r="K632" s="327">
        <v>51255</v>
      </c>
      <c r="L632" s="327">
        <v>4.4885716787809793</v>
      </c>
      <c r="M632" s="327">
        <v>603</v>
      </c>
      <c r="N632" s="327">
        <v>70</v>
      </c>
      <c r="O632" s="327">
        <v>42280</v>
      </c>
      <c r="P632" s="348">
        <v>3.7026009282774321</v>
      </c>
      <c r="Q632" s="328">
        <v>604</v>
      </c>
    </row>
    <row r="633" spans="1:17" ht="14.4" customHeight="1" x14ac:dyDescent="0.3">
      <c r="A633" s="323" t="s">
        <v>1418</v>
      </c>
      <c r="B633" s="324" t="s">
        <v>1237</v>
      </c>
      <c r="C633" s="324" t="s">
        <v>1238</v>
      </c>
      <c r="D633" s="324" t="s">
        <v>1295</v>
      </c>
      <c r="E633" s="324" t="s">
        <v>1296</v>
      </c>
      <c r="F633" s="327">
        <v>30</v>
      </c>
      <c r="G633" s="327">
        <v>1080</v>
      </c>
      <c r="H633" s="327">
        <v>1</v>
      </c>
      <c r="I633" s="327">
        <v>36</v>
      </c>
      <c r="J633" s="327">
        <v>9</v>
      </c>
      <c r="K633" s="327">
        <v>324</v>
      </c>
      <c r="L633" s="327">
        <v>0.3</v>
      </c>
      <c r="M633" s="327">
        <v>36</v>
      </c>
      <c r="N633" s="327"/>
      <c r="O633" s="327"/>
      <c r="P633" s="348"/>
      <c r="Q633" s="328"/>
    </row>
    <row r="634" spans="1:17" ht="14.4" customHeight="1" x14ac:dyDescent="0.3">
      <c r="A634" s="323" t="s">
        <v>1418</v>
      </c>
      <c r="B634" s="324" t="s">
        <v>1237</v>
      </c>
      <c r="C634" s="324" t="s">
        <v>1238</v>
      </c>
      <c r="D634" s="324" t="s">
        <v>1301</v>
      </c>
      <c r="E634" s="324" t="s">
        <v>1302</v>
      </c>
      <c r="F634" s="327">
        <v>6</v>
      </c>
      <c r="G634" s="327">
        <v>2664</v>
      </c>
      <c r="H634" s="327">
        <v>1</v>
      </c>
      <c r="I634" s="327">
        <v>444</v>
      </c>
      <c r="J634" s="327">
        <v>12</v>
      </c>
      <c r="K634" s="327">
        <v>5328</v>
      </c>
      <c r="L634" s="327">
        <v>2</v>
      </c>
      <c r="M634" s="327">
        <v>444</v>
      </c>
      <c r="N634" s="327"/>
      <c r="O634" s="327"/>
      <c r="P634" s="348"/>
      <c r="Q634" s="328"/>
    </row>
    <row r="635" spans="1:17" ht="14.4" customHeight="1" x14ac:dyDescent="0.3">
      <c r="A635" s="323" t="s">
        <v>1418</v>
      </c>
      <c r="B635" s="324" t="s">
        <v>1237</v>
      </c>
      <c r="C635" s="324" t="s">
        <v>1238</v>
      </c>
      <c r="D635" s="324" t="s">
        <v>1305</v>
      </c>
      <c r="E635" s="324" t="s">
        <v>1306</v>
      </c>
      <c r="F635" s="327">
        <v>4</v>
      </c>
      <c r="G635" s="327">
        <v>160</v>
      </c>
      <c r="H635" s="327">
        <v>1</v>
      </c>
      <c r="I635" s="327">
        <v>40</v>
      </c>
      <c r="J635" s="327">
        <v>5</v>
      </c>
      <c r="K635" s="327">
        <v>200</v>
      </c>
      <c r="L635" s="327">
        <v>1.25</v>
      </c>
      <c r="M635" s="327">
        <v>40</v>
      </c>
      <c r="N635" s="327">
        <v>1</v>
      </c>
      <c r="O635" s="327">
        <v>41</v>
      </c>
      <c r="P635" s="348">
        <v>0.25624999999999998</v>
      </c>
      <c r="Q635" s="328">
        <v>41</v>
      </c>
    </row>
    <row r="636" spans="1:17" ht="14.4" customHeight="1" x14ac:dyDescent="0.3">
      <c r="A636" s="323" t="s">
        <v>1418</v>
      </c>
      <c r="B636" s="324" t="s">
        <v>1237</v>
      </c>
      <c r="C636" s="324" t="s">
        <v>1238</v>
      </c>
      <c r="D636" s="324" t="s">
        <v>1307</v>
      </c>
      <c r="E636" s="324" t="s">
        <v>1308</v>
      </c>
      <c r="F636" s="327">
        <v>62</v>
      </c>
      <c r="G636" s="327">
        <v>9362</v>
      </c>
      <c r="H636" s="327">
        <v>1</v>
      </c>
      <c r="I636" s="327">
        <v>151</v>
      </c>
      <c r="J636" s="327">
        <v>40</v>
      </c>
      <c r="K636" s="327">
        <v>6040</v>
      </c>
      <c r="L636" s="327">
        <v>0.64516129032258063</v>
      </c>
      <c r="M636" s="327">
        <v>151</v>
      </c>
      <c r="N636" s="327">
        <v>2</v>
      </c>
      <c r="O636" s="327">
        <v>304</v>
      </c>
      <c r="P636" s="348">
        <v>3.2471694082461013E-2</v>
      </c>
      <c r="Q636" s="328">
        <v>152</v>
      </c>
    </row>
    <row r="637" spans="1:17" ht="14.4" customHeight="1" x14ac:dyDescent="0.3">
      <c r="A637" s="323" t="s">
        <v>1418</v>
      </c>
      <c r="B637" s="324" t="s">
        <v>1237</v>
      </c>
      <c r="C637" s="324" t="s">
        <v>1238</v>
      </c>
      <c r="D637" s="324" t="s">
        <v>1309</v>
      </c>
      <c r="E637" s="324" t="s">
        <v>1310</v>
      </c>
      <c r="F637" s="327">
        <v>1</v>
      </c>
      <c r="G637" s="327">
        <v>490</v>
      </c>
      <c r="H637" s="327">
        <v>1</v>
      </c>
      <c r="I637" s="327">
        <v>490</v>
      </c>
      <c r="J637" s="327">
        <v>4</v>
      </c>
      <c r="K637" s="327">
        <v>1960</v>
      </c>
      <c r="L637" s="327">
        <v>4</v>
      </c>
      <c r="M637" s="327">
        <v>490</v>
      </c>
      <c r="N637" s="327">
        <v>8</v>
      </c>
      <c r="O637" s="327">
        <v>3920</v>
      </c>
      <c r="P637" s="348">
        <v>8</v>
      </c>
      <c r="Q637" s="328">
        <v>490</v>
      </c>
    </row>
    <row r="638" spans="1:17" ht="14.4" customHeight="1" x14ac:dyDescent="0.3">
      <c r="A638" s="323" t="s">
        <v>1418</v>
      </c>
      <c r="B638" s="324" t="s">
        <v>1237</v>
      </c>
      <c r="C638" s="324" t="s">
        <v>1238</v>
      </c>
      <c r="D638" s="324" t="s">
        <v>1315</v>
      </c>
      <c r="E638" s="324" t="s">
        <v>1316</v>
      </c>
      <c r="F638" s="327">
        <v>1</v>
      </c>
      <c r="G638" s="327">
        <v>31</v>
      </c>
      <c r="H638" s="327">
        <v>1</v>
      </c>
      <c r="I638" s="327">
        <v>31</v>
      </c>
      <c r="J638" s="327">
        <v>4</v>
      </c>
      <c r="K638" s="327">
        <v>124</v>
      </c>
      <c r="L638" s="327">
        <v>4</v>
      </c>
      <c r="M638" s="327">
        <v>31</v>
      </c>
      <c r="N638" s="327">
        <v>15</v>
      </c>
      <c r="O638" s="327">
        <v>465</v>
      </c>
      <c r="P638" s="348">
        <v>15</v>
      </c>
      <c r="Q638" s="328">
        <v>31</v>
      </c>
    </row>
    <row r="639" spans="1:17" ht="14.4" customHeight="1" x14ac:dyDescent="0.3">
      <c r="A639" s="323" t="s">
        <v>1418</v>
      </c>
      <c r="B639" s="324" t="s">
        <v>1237</v>
      </c>
      <c r="C639" s="324" t="s">
        <v>1238</v>
      </c>
      <c r="D639" s="324" t="s">
        <v>1325</v>
      </c>
      <c r="E639" s="324" t="s">
        <v>1326</v>
      </c>
      <c r="F639" s="327">
        <v>3</v>
      </c>
      <c r="G639" s="327">
        <v>81</v>
      </c>
      <c r="H639" s="327">
        <v>1</v>
      </c>
      <c r="I639" s="327">
        <v>27</v>
      </c>
      <c r="J639" s="327">
        <v>2</v>
      </c>
      <c r="K639" s="327">
        <v>54</v>
      </c>
      <c r="L639" s="327">
        <v>0.66666666666666663</v>
      </c>
      <c r="M639" s="327">
        <v>27</v>
      </c>
      <c r="N639" s="327"/>
      <c r="O639" s="327"/>
      <c r="P639" s="348"/>
      <c r="Q639" s="328"/>
    </row>
    <row r="640" spans="1:17" ht="14.4" customHeight="1" x14ac:dyDescent="0.3">
      <c r="A640" s="323" t="s">
        <v>1418</v>
      </c>
      <c r="B640" s="324" t="s">
        <v>1237</v>
      </c>
      <c r="C640" s="324" t="s">
        <v>1238</v>
      </c>
      <c r="D640" s="324" t="s">
        <v>1327</v>
      </c>
      <c r="E640" s="324" t="s">
        <v>1328</v>
      </c>
      <c r="F640" s="327">
        <v>11</v>
      </c>
      <c r="G640" s="327">
        <v>2233</v>
      </c>
      <c r="H640" s="327">
        <v>1</v>
      </c>
      <c r="I640" s="327">
        <v>203</v>
      </c>
      <c r="J640" s="327">
        <v>1</v>
      </c>
      <c r="K640" s="327">
        <v>204</v>
      </c>
      <c r="L640" s="327">
        <v>9.1356918943125837E-2</v>
      </c>
      <c r="M640" s="327">
        <v>204</v>
      </c>
      <c r="N640" s="327">
        <v>1</v>
      </c>
      <c r="O640" s="327">
        <v>205</v>
      </c>
      <c r="P640" s="348">
        <v>9.1804746977160775E-2</v>
      </c>
      <c r="Q640" s="328">
        <v>205</v>
      </c>
    </row>
    <row r="641" spans="1:17" ht="14.4" customHeight="1" x14ac:dyDescent="0.3">
      <c r="A641" s="323" t="s">
        <v>1418</v>
      </c>
      <c r="B641" s="324" t="s">
        <v>1237</v>
      </c>
      <c r="C641" s="324" t="s">
        <v>1238</v>
      </c>
      <c r="D641" s="324" t="s">
        <v>1329</v>
      </c>
      <c r="E641" s="324" t="s">
        <v>1330</v>
      </c>
      <c r="F641" s="327">
        <v>11</v>
      </c>
      <c r="G641" s="327">
        <v>4136</v>
      </c>
      <c r="H641" s="327">
        <v>1</v>
      </c>
      <c r="I641" s="327">
        <v>376</v>
      </c>
      <c r="J641" s="327">
        <v>1</v>
      </c>
      <c r="K641" s="327">
        <v>376</v>
      </c>
      <c r="L641" s="327">
        <v>9.0909090909090912E-2</v>
      </c>
      <c r="M641" s="327">
        <v>376</v>
      </c>
      <c r="N641" s="327">
        <v>1</v>
      </c>
      <c r="O641" s="327">
        <v>377</v>
      </c>
      <c r="P641" s="348">
        <v>9.1150870406189549E-2</v>
      </c>
      <c r="Q641" s="328">
        <v>377</v>
      </c>
    </row>
    <row r="642" spans="1:17" ht="14.4" customHeight="1" x14ac:dyDescent="0.3">
      <c r="A642" s="323" t="s">
        <v>1418</v>
      </c>
      <c r="B642" s="324" t="s">
        <v>1237</v>
      </c>
      <c r="C642" s="324" t="s">
        <v>1238</v>
      </c>
      <c r="D642" s="324" t="s">
        <v>1337</v>
      </c>
      <c r="E642" s="324" t="s">
        <v>1338</v>
      </c>
      <c r="F642" s="327">
        <v>6</v>
      </c>
      <c r="G642" s="327">
        <v>768</v>
      </c>
      <c r="H642" s="327">
        <v>1</v>
      </c>
      <c r="I642" s="327">
        <v>128</v>
      </c>
      <c r="J642" s="327"/>
      <c r="K642" s="327"/>
      <c r="L642" s="327"/>
      <c r="M642" s="327"/>
      <c r="N642" s="327">
        <v>2</v>
      </c>
      <c r="O642" s="327">
        <v>258</v>
      </c>
      <c r="P642" s="348">
        <v>0.3359375</v>
      </c>
      <c r="Q642" s="328">
        <v>129</v>
      </c>
    </row>
    <row r="643" spans="1:17" ht="14.4" customHeight="1" x14ac:dyDescent="0.3">
      <c r="A643" s="323" t="s">
        <v>1418</v>
      </c>
      <c r="B643" s="324" t="s">
        <v>1237</v>
      </c>
      <c r="C643" s="324" t="s">
        <v>1238</v>
      </c>
      <c r="D643" s="324" t="s">
        <v>1419</v>
      </c>
      <c r="E643" s="324" t="s">
        <v>1420</v>
      </c>
      <c r="F643" s="327">
        <v>1</v>
      </c>
      <c r="G643" s="327">
        <v>196</v>
      </c>
      <c r="H643" s="327">
        <v>1</v>
      </c>
      <c r="I643" s="327">
        <v>196</v>
      </c>
      <c r="J643" s="327"/>
      <c r="K643" s="327"/>
      <c r="L643" s="327"/>
      <c r="M643" s="327"/>
      <c r="N643" s="327"/>
      <c r="O643" s="327"/>
      <c r="P643" s="348"/>
      <c r="Q643" s="328"/>
    </row>
    <row r="644" spans="1:17" ht="14.4" customHeight="1" x14ac:dyDescent="0.3">
      <c r="A644" s="323" t="s">
        <v>1418</v>
      </c>
      <c r="B644" s="324" t="s">
        <v>1237</v>
      </c>
      <c r="C644" s="324" t="s">
        <v>1238</v>
      </c>
      <c r="D644" s="324" t="s">
        <v>1341</v>
      </c>
      <c r="E644" s="324" t="s">
        <v>1342</v>
      </c>
      <c r="F644" s="327"/>
      <c r="G644" s="327"/>
      <c r="H644" s="327"/>
      <c r="I644" s="327"/>
      <c r="J644" s="327">
        <v>1</v>
      </c>
      <c r="K644" s="327">
        <v>2013</v>
      </c>
      <c r="L644" s="327"/>
      <c r="M644" s="327">
        <v>2013</v>
      </c>
      <c r="N644" s="327"/>
      <c r="O644" s="327"/>
      <c r="P644" s="348"/>
      <c r="Q644" s="328"/>
    </row>
    <row r="645" spans="1:17" ht="14.4" customHeight="1" x14ac:dyDescent="0.3">
      <c r="A645" s="323" t="s">
        <v>1418</v>
      </c>
      <c r="B645" s="324" t="s">
        <v>1237</v>
      </c>
      <c r="C645" s="324" t="s">
        <v>1238</v>
      </c>
      <c r="D645" s="324" t="s">
        <v>1347</v>
      </c>
      <c r="E645" s="324" t="s">
        <v>1348</v>
      </c>
      <c r="F645" s="327">
        <v>4</v>
      </c>
      <c r="G645" s="327">
        <v>3044</v>
      </c>
      <c r="H645" s="327">
        <v>1</v>
      </c>
      <c r="I645" s="327">
        <v>761</v>
      </c>
      <c r="J645" s="327">
        <v>4</v>
      </c>
      <c r="K645" s="327">
        <v>3044</v>
      </c>
      <c r="L645" s="327">
        <v>1</v>
      </c>
      <c r="M645" s="327">
        <v>761</v>
      </c>
      <c r="N645" s="327">
        <v>1</v>
      </c>
      <c r="O645" s="327">
        <v>761</v>
      </c>
      <c r="P645" s="348">
        <v>0.25</v>
      </c>
      <c r="Q645" s="328">
        <v>761</v>
      </c>
    </row>
    <row r="646" spans="1:17" ht="14.4" customHeight="1" x14ac:dyDescent="0.3">
      <c r="A646" s="323" t="s">
        <v>1418</v>
      </c>
      <c r="B646" s="324" t="s">
        <v>1237</v>
      </c>
      <c r="C646" s="324" t="s">
        <v>1238</v>
      </c>
      <c r="D646" s="324" t="s">
        <v>1349</v>
      </c>
      <c r="E646" s="324" t="s">
        <v>1350</v>
      </c>
      <c r="F646" s="327">
        <v>82</v>
      </c>
      <c r="G646" s="327">
        <v>1312</v>
      </c>
      <c r="H646" s="327">
        <v>1</v>
      </c>
      <c r="I646" s="327">
        <v>16</v>
      </c>
      <c r="J646" s="327">
        <v>103</v>
      </c>
      <c r="K646" s="327">
        <v>1648</v>
      </c>
      <c r="L646" s="327">
        <v>1.2560975609756098</v>
      </c>
      <c r="M646" s="327">
        <v>16</v>
      </c>
      <c r="N646" s="327">
        <v>78</v>
      </c>
      <c r="O646" s="327">
        <v>1248</v>
      </c>
      <c r="P646" s="348">
        <v>0.95121951219512191</v>
      </c>
      <c r="Q646" s="328">
        <v>16</v>
      </c>
    </row>
    <row r="647" spans="1:17" ht="14.4" customHeight="1" x14ac:dyDescent="0.3">
      <c r="A647" s="323" t="s">
        <v>1418</v>
      </c>
      <c r="B647" s="324" t="s">
        <v>1237</v>
      </c>
      <c r="C647" s="324" t="s">
        <v>1238</v>
      </c>
      <c r="D647" s="324" t="s">
        <v>1351</v>
      </c>
      <c r="E647" s="324" t="s">
        <v>1352</v>
      </c>
      <c r="F647" s="327">
        <v>3</v>
      </c>
      <c r="G647" s="327">
        <v>390</v>
      </c>
      <c r="H647" s="327">
        <v>1</v>
      </c>
      <c r="I647" s="327">
        <v>130</v>
      </c>
      <c r="J647" s="327">
        <v>2</v>
      </c>
      <c r="K647" s="327">
        <v>262</v>
      </c>
      <c r="L647" s="327">
        <v>0.67179487179487174</v>
      </c>
      <c r="M647" s="327">
        <v>131</v>
      </c>
      <c r="N647" s="327">
        <v>1</v>
      </c>
      <c r="O647" s="327">
        <v>133</v>
      </c>
      <c r="P647" s="348">
        <v>0.34102564102564104</v>
      </c>
      <c r="Q647" s="328">
        <v>133</v>
      </c>
    </row>
    <row r="648" spans="1:17" ht="14.4" customHeight="1" x14ac:dyDescent="0.3">
      <c r="A648" s="323" t="s">
        <v>1418</v>
      </c>
      <c r="B648" s="324" t="s">
        <v>1237</v>
      </c>
      <c r="C648" s="324" t="s">
        <v>1238</v>
      </c>
      <c r="D648" s="324" t="s">
        <v>1353</v>
      </c>
      <c r="E648" s="324" t="s">
        <v>1354</v>
      </c>
      <c r="F648" s="327">
        <v>4</v>
      </c>
      <c r="G648" s="327">
        <v>2016</v>
      </c>
      <c r="H648" s="327">
        <v>1</v>
      </c>
      <c r="I648" s="327">
        <v>504</v>
      </c>
      <c r="J648" s="327">
        <v>7</v>
      </c>
      <c r="K648" s="327">
        <v>3535</v>
      </c>
      <c r="L648" s="327">
        <v>1.7534722222222223</v>
      </c>
      <c r="M648" s="327">
        <v>505</v>
      </c>
      <c r="N648" s="327">
        <v>17</v>
      </c>
      <c r="O648" s="327">
        <v>8602</v>
      </c>
      <c r="P648" s="348">
        <v>4.2668650793650791</v>
      </c>
      <c r="Q648" s="328">
        <v>506</v>
      </c>
    </row>
    <row r="649" spans="1:17" ht="14.4" customHeight="1" x14ac:dyDescent="0.3">
      <c r="A649" s="323" t="s">
        <v>1418</v>
      </c>
      <c r="B649" s="324" t="s">
        <v>1237</v>
      </c>
      <c r="C649" s="324" t="s">
        <v>1238</v>
      </c>
      <c r="D649" s="324" t="s">
        <v>1355</v>
      </c>
      <c r="E649" s="324" t="s">
        <v>1356</v>
      </c>
      <c r="F649" s="327">
        <v>13</v>
      </c>
      <c r="G649" s="327">
        <v>1313</v>
      </c>
      <c r="H649" s="327">
        <v>1</v>
      </c>
      <c r="I649" s="327">
        <v>101</v>
      </c>
      <c r="J649" s="327">
        <v>23</v>
      </c>
      <c r="K649" s="327">
        <v>2323</v>
      </c>
      <c r="L649" s="327">
        <v>1.7692307692307692</v>
      </c>
      <c r="M649" s="327">
        <v>101</v>
      </c>
      <c r="N649" s="327">
        <v>25</v>
      </c>
      <c r="O649" s="327">
        <v>2550</v>
      </c>
      <c r="P649" s="348">
        <v>1.9421172886519422</v>
      </c>
      <c r="Q649" s="328">
        <v>102</v>
      </c>
    </row>
    <row r="650" spans="1:17" ht="14.4" customHeight="1" x14ac:dyDescent="0.3">
      <c r="A650" s="323" t="s">
        <v>1421</v>
      </c>
      <c r="B650" s="324" t="s">
        <v>1237</v>
      </c>
      <c r="C650" s="324" t="s">
        <v>1238</v>
      </c>
      <c r="D650" s="324" t="s">
        <v>1239</v>
      </c>
      <c r="E650" s="324" t="s">
        <v>1240</v>
      </c>
      <c r="F650" s="327">
        <v>845</v>
      </c>
      <c r="G650" s="327">
        <v>133510</v>
      </c>
      <c r="H650" s="327">
        <v>1</v>
      </c>
      <c r="I650" s="327">
        <v>158</v>
      </c>
      <c r="J650" s="327">
        <v>842</v>
      </c>
      <c r="K650" s="327">
        <v>133036</v>
      </c>
      <c r="L650" s="327">
        <v>0.99644970414201184</v>
      </c>
      <c r="M650" s="327">
        <v>158</v>
      </c>
      <c r="N650" s="327">
        <v>823</v>
      </c>
      <c r="O650" s="327">
        <v>130857</v>
      </c>
      <c r="P650" s="348">
        <v>0.98012882930117595</v>
      </c>
      <c r="Q650" s="328">
        <v>159</v>
      </c>
    </row>
    <row r="651" spans="1:17" ht="14.4" customHeight="1" x14ac:dyDescent="0.3">
      <c r="A651" s="323" t="s">
        <v>1421</v>
      </c>
      <c r="B651" s="324" t="s">
        <v>1237</v>
      </c>
      <c r="C651" s="324" t="s">
        <v>1238</v>
      </c>
      <c r="D651" s="324" t="s">
        <v>1241</v>
      </c>
      <c r="E651" s="324" t="s">
        <v>1242</v>
      </c>
      <c r="F651" s="327">
        <v>65</v>
      </c>
      <c r="G651" s="327">
        <v>5395</v>
      </c>
      <c r="H651" s="327">
        <v>1</v>
      </c>
      <c r="I651" s="327">
        <v>83</v>
      </c>
      <c r="J651" s="327">
        <v>90</v>
      </c>
      <c r="K651" s="327">
        <v>7470</v>
      </c>
      <c r="L651" s="327">
        <v>1.3846153846153846</v>
      </c>
      <c r="M651" s="327">
        <v>83</v>
      </c>
      <c r="N651" s="327">
        <v>60</v>
      </c>
      <c r="O651" s="327">
        <v>5040</v>
      </c>
      <c r="P651" s="348">
        <v>0.93419833178869327</v>
      </c>
      <c r="Q651" s="328">
        <v>84</v>
      </c>
    </row>
    <row r="652" spans="1:17" ht="14.4" customHeight="1" x14ac:dyDescent="0.3">
      <c r="A652" s="323" t="s">
        <v>1421</v>
      </c>
      <c r="B652" s="324" t="s">
        <v>1237</v>
      </c>
      <c r="C652" s="324" t="s">
        <v>1238</v>
      </c>
      <c r="D652" s="324" t="s">
        <v>1255</v>
      </c>
      <c r="E652" s="324" t="s">
        <v>1256</v>
      </c>
      <c r="F652" s="327">
        <v>1</v>
      </c>
      <c r="G652" s="327">
        <v>94</v>
      </c>
      <c r="H652" s="327">
        <v>1</v>
      </c>
      <c r="I652" s="327">
        <v>94</v>
      </c>
      <c r="J652" s="327"/>
      <c r="K652" s="327"/>
      <c r="L652" s="327"/>
      <c r="M652" s="327"/>
      <c r="N652" s="327"/>
      <c r="O652" s="327"/>
      <c r="P652" s="348"/>
      <c r="Q652" s="328"/>
    </row>
    <row r="653" spans="1:17" ht="14.4" customHeight="1" x14ac:dyDescent="0.3">
      <c r="A653" s="323" t="s">
        <v>1421</v>
      </c>
      <c r="B653" s="324" t="s">
        <v>1237</v>
      </c>
      <c r="C653" s="324" t="s">
        <v>1238</v>
      </c>
      <c r="D653" s="324" t="s">
        <v>1267</v>
      </c>
      <c r="E653" s="324" t="s">
        <v>1268</v>
      </c>
      <c r="F653" s="327"/>
      <c r="G653" s="327"/>
      <c r="H653" s="327"/>
      <c r="I653" s="327"/>
      <c r="J653" s="327"/>
      <c r="K653" s="327"/>
      <c r="L653" s="327"/>
      <c r="M653" s="327"/>
      <c r="N653" s="327">
        <v>6</v>
      </c>
      <c r="O653" s="327">
        <v>6990</v>
      </c>
      <c r="P653" s="348"/>
      <c r="Q653" s="328">
        <v>1165</v>
      </c>
    </row>
    <row r="654" spans="1:17" ht="14.4" customHeight="1" x14ac:dyDescent="0.3">
      <c r="A654" s="323" t="s">
        <v>1421</v>
      </c>
      <c r="B654" s="324" t="s">
        <v>1237</v>
      </c>
      <c r="C654" s="324" t="s">
        <v>1238</v>
      </c>
      <c r="D654" s="324" t="s">
        <v>1275</v>
      </c>
      <c r="E654" s="324" t="s">
        <v>1276</v>
      </c>
      <c r="F654" s="327">
        <v>56</v>
      </c>
      <c r="G654" s="327">
        <v>2128</v>
      </c>
      <c r="H654" s="327">
        <v>1</v>
      </c>
      <c r="I654" s="327">
        <v>38</v>
      </c>
      <c r="J654" s="327">
        <v>75</v>
      </c>
      <c r="K654" s="327">
        <v>2925</v>
      </c>
      <c r="L654" s="327">
        <v>1.3745300751879699</v>
      </c>
      <c r="M654" s="327">
        <v>39</v>
      </c>
      <c r="N654" s="327">
        <v>53</v>
      </c>
      <c r="O654" s="327">
        <v>2067</v>
      </c>
      <c r="P654" s="348">
        <v>0.97133458646616544</v>
      </c>
      <c r="Q654" s="328">
        <v>39</v>
      </c>
    </row>
    <row r="655" spans="1:17" ht="14.4" customHeight="1" x14ac:dyDescent="0.3">
      <c r="A655" s="323" t="s">
        <v>1421</v>
      </c>
      <c r="B655" s="324" t="s">
        <v>1237</v>
      </c>
      <c r="C655" s="324" t="s">
        <v>1238</v>
      </c>
      <c r="D655" s="324" t="s">
        <v>1279</v>
      </c>
      <c r="E655" s="324" t="s">
        <v>1280</v>
      </c>
      <c r="F655" s="327">
        <v>1</v>
      </c>
      <c r="G655" s="327">
        <v>403</v>
      </c>
      <c r="H655" s="327">
        <v>1</v>
      </c>
      <c r="I655" s="327">
        <v>403</v>
      </c>
      <c r="J655" s="327">
        <v>1</v>
      </c>
      <c r="K655" s="327">
        <v>404</v>
      </c>
      <c r="L655" s="327">
        <v>1.0024813895781637</v>
      </c>
      <c r="M655" s="327">
        <v>404</v>
      </c>
      <c r="N655" s="327"/>
      <c r="O655" s="327"/>
      <c r="P655" s="348"/>
      <c r="Q655" s="328"/>
    </row>
    <row r="656" spans="1:17" ht="14.4" customHeight="1" x14ac:dyDescent="0.3">
      <c r="A656" s="323" t="s">
        <v>1421</v>
      </c>
      <c r="B656" s="324" t="s">
        <v>1237</v>
      </c>
      <c r="C656" s="324" t="s">
        <v>1238</v>
      </c>
      <c r="D656" s="324" t="s">
        <v>1281</v>
      </c>
      <c r="E656" s="324" t="s">
        <v>1282</v>
      </c>
      <c r="F656" s="327">
        <v>32</v>
      </c>
      <c r="G656" s="327">
        <v>1248</v>
      </c>
      <c r="H656" s="327">
        <v>1</v>
      </c>
      <c r="I656" s="327">
        <v>39</v>
      </c>
      <c r="J656" s="327">
        <v>56</v>
      </c>
      <c r="K656" s="327">
        <v>2240</v>
      </c>
      <c r="L656" s="327">
        <v>1.7948717948717949</v>
      </c>
      <c r="M656" s="327">
        <v>40</v>
      </c>
      <c r="N656" s="327">
        <v>50</v>
      </c>
      <c r="O656" s="327">
        <v>2000</v>
      </c>
      <c r="P656" s="348">
        <v>1.6025641025641026</v>
      </c>
      <c r="Q656" s="328">
        <v>40</v>
      </c>
    </row>
    <row r="657" spans="1:17" ht="14.4" customHeight="1" x14ac:dyDescent="0.3">
      <c r="A657" s="323" t="s">
        <v>1421</v>
      </c>
      <c r="B657" s="324" t="s">
        <v>1237</v>
      </c>
      <c r="C657" s="324" t="s">
        <v>1238</v>
      </c>
      <c r="D657" s="324" t="s">
        <v>1283</v>
      </c>
      <c r="E657" s="324" t="s">
        <v>1284</v>
      </c>
      <c r="F657" s="327">
        <v>230</v>
      </c>
      <c r="G657" s="327">
        <v>25530</v>
      </c>
      <c r="H657" s="327">
        <v>1</v>
      </c>
      <c r="I657" s="327">
        <v>111</v>
      </c>
      <c r="J657" s="327">
        <v>261</v>
      </c>
      <c r="K657" s="327">
        <v>29232</v>
      </c>
      <c r="L657" s="327">
        <v>1.145005875440658</v>
      </c>
      <c r="M657" s="327">
        <v>112</v>
      </c>
      <c r="N657" s="327">
        <v>273</v>
      </c>
      <c r="O657" s="327">
        <v>30849</v>
      </c>
      <c r="P657" s="348">
        <v>1.2083431257344301</v>
      </c>
      <c r="Q657" s="328">
        <v>113</v>
      </c>
    </row>
    <row r="658" spans="1:17" ht="14.4" customHeight="1" x14ac:dyDescent="0.3">
      <c r="A658" s="323" t="s">
        <v>1421</v>
      </c>
      <c r="B658" s="324" t="s">
        <v>1237</v>
      </c>
      <c r="C658" s="324" t="s">
        <v>1238</v>
      </c>
      <c r="D658" s="324" t="s">
        <v>1285</v>
      </c>
      <c r="E658" s="324" t="s">
        <v>1286</v>
      </c>
      <c r="F658" s="327">
        <v>13</v>
      </c>
      <c r="G658" s="327">
        <v>273</v>
      </c>
      <c r="H658" s="327">
        <v>1</v>
      </c>
      <c r="I658" s="327">
        <v>21</v>
      </c>
      <c r="J658" s="327">
        <v>32</v>
      </c>
      <c r="K658" s="327">
        <v>672</v>
      </c>
      <c r="L658" s="327">
        <v>2.4615384615384617</v>
      </c>
      <c r="M658" s="327">
        <v>21</v>
      </c>
      <c r="N658" s="327">
        <v>17</v>
      </c>
      <c r="O658" s="327">
        <v>357</v>
      </c>
      <c r="P658" s="348">
        <v>1.3076923076923077</v>
      </c>
      <c r="Q658" s="328">
        <v>21</v>
      </c>
    </row>
    <row r="659" spans="1:17" ht="14.4" customHeight="1" x14ac:dyDescent="0.3">
      <c r="A659" s="323" t="s">
        <v>1421</v>
      </c>
      <c r="B659" s="324" t="s">
        <v>1237</v>
      </c>
      <c r="C659" s="324" t="s">
        <v>1238</v>
      </c>
      <c r="D659" s="324" t="s">
        <v>1289</v>
      </c>
      <c r="E659" s="324" t="s">
        <v>1290</v>
      </c>
      <c r="F659" s="327">
        <v>24</v>
      </c>
      <c r="G659" s="327">
        <v>9168</v>
      </c>
      <c r="H659" s="327">
        <v>1</v>
      </c>
      <c r="I659" s="327">
        <v>382</v>
      </c>
      <c r="J659" s="327">
        <v>9</v>
      </c>
      <c r="K659" s="327">
        <v>3438</v>
      </c>
      <c r="L659" s="327">
        <v>0.375</v>
      </c>
      <c r="M659" s="327">
        <v>382</v>
      </c>
      <c r="N659" s="327">
        <v>4</v>
      </c>
      <c r="O659" s="327">
        <v>1528</v>
      </c>
      <c r="P659" s="348">
        <v>0.16666666666666666</v>
      </c>
      <c r="Q659" s="328">
        <v>382</v>
      </c>
    </row>
    <row r="660" spans="1:17" ht="14.4" customHeight="1" x14ac:dyDescent="0.3">
      <c r="A660" s="323" t="s">
        <v>1421</v>
      </c>
      <c r="B660" s="324" t="s">
        <v>1237</v>
      </c>
      <c r="C660" s="324" t="s">
        <v>1238</v>
      </c>
      <c r="D660" s="324" t="s">
        <v>1291</v>
      </c>
      <c r="E660" s="324" t="s">
        <v>1292</v>
      </c>
      <c r="F660" s="327">
        <v>11</v>
      </c>
      <c r="G660" s="327">
        <v>5346</v>
      </c>
      <c r="H660" s="327">
        <v>1</v>
      </c>
      <c r="I660" s="327">
        <v>486</v>
      </c>
      <c r="J660" s="327">
        <v>86</v>
      </c>
      <c r="K660" s="327">
        <v>41796</v>
      </c>
      <c r="L660" s="327">
        <v>7.8181818181818183</v>
      </c>
      <c r="M660" s="327">
        <v>486</v>
      </c>
      <c r="N660" s="327">
        <v>2</v>
      </c>
      <c r="O660" s="327">
        <v>972</v>
      </c>
      <c r="P660" s="348">
        <v>0.18181818181818182</v>
      </c>
      <c r="Q660" s="328">
        <v>486</v>
      </c>
    </row>
    <row r="661" spans="1:17" ht="14.4" customHeight="1" x14ac:dyDescent="0.3">
      <c r="A661" s="323" t="s">
        <v>1421</v>
      </c>
      <c r="B661" s="324" t="s">
        <v>1237</v>
      </c>
      <c r="C661" s="324" t="s">
        <v>1238</v>
      </c>
      <c r="D661" s="324" t="s">
        <v>1301</v>
      </c>
      <c r="E661" s="324" t="s">
        <v>1302</v>
      </c>
      <c r="F661" s="327">
        <v>6</v>
      </c>
      <c r="G661" s="327">
        <v>2664</v>
      </c>
      <c r="H661" s="327">
        <v>1</v>
      </c>
      <c r="I661" s="327">
        <v>444</v>
      </c>
      <c r="J661" s="327">
        <v>3</v>
      </c>
      <c r="K661" s="327">
        <v>1332</v>
      </c>
      <c r="L661" s="327">
        <v>0.5</v>
      </c>
      <c r="M661" s="327">
        <v>444</v>
      </c>
      <c r="N661" s="327"/>
      <c r="O661" s="327"/>
      <c r="P661" s="348"/>
      <c r="Q661" s="328"/>
    </row>
    <row r="662" spans="1:17" ht="14.4" customHeight="1" x14ac:dyDescent="0.3">
      <c r="A662" s="323" t="s">
        <v>1421</v>
      </c>
      <c r="B662" s="324" t="s">
        <v>1237</v>
      </c>
      <c r="C662" s="324" t="s">
        <v>1238</v>
      </c>
      <c r="D662" s="324" t="s">
        <v>1305</v>
      </c>
      <c r="E662" s="324" t="s">
        <v>1306</v>
      </c>
      <c r="F662" s="327">
        <v>9</v>
      </c>
      <c r="G662" s="327">
        <v>360</v>
      </c>
      <c r="H662" s="327">
        <v>1</v>
      </c>
      <c r="I662" s="327">
        <v>40</v>
      </c>
      <c r="J662" s="327">
        <v>3</v>
      </c>
      <c r="K662" s="327">
        <v>120</v>
      </c>
      <c r="L662" s="327">
        <v>0.33333333333333331</v>
      </c>
      <c r="M662" s="327">
        <v>40</v>
      </c>
      <c r="N662" s="327"/>
      <c r="O662" s="327"/>
      <c r="P662" s="348"/>
      <c r="Q662" s="328"/>
    </row>
    <row r="663" spans="1:17" ht="14.4" customHeight="1" x14ac:dyDescent="0.3">
      <c r="A663" s="323" t="s">
        <v>1421</v>
      </c>
      <c r="B663" s="324" t="s">
        <v>1237</v>
      </c>
      <c r="C663" s="324" t="s">
        <v>1238</v>
      </c>
      <c r="D663" s="324" t="s">
        <v>1309</v>
      </c>
      <c r="E663" s="324" t="s">
        <v>1310</v>
      </c>
      <c r="F663" s="327"/>
      <c r="G663" s="327"/>
      <c r="H663" s="327"/>
      <c r="I663" s="327"/>
      <c r="J663" s="327">
        <v>2</v>
      </c>
      <c r="K663" s="327">
        <v>980</v>
      </c>
      <c r="L663" s="327"/>
      <c r="M663" s="327">
        <v>490</v>
      </c>
      <c r="N663" s="327"/>
      <c r="O663" s="327"/>
      <c r="P663" s="348"/>
      <c r="Q663" s="328"/>
    </row>
    <row r="664" spans="1:17" ht="14.4" customHeight="1" x14ac:dyDescent="0.3">
      <c r="A664" s="323" t="s">
        <v>1421</v>
      </c>
      <c r="B664" s="324" t="s">
        <v>1237</v>
      </c>
      <c r="C664" s="324" t="s">
        <v>1238</v>
      </c>
      <c r="D664" s="324" t="s">
        <v>1315</v>
      </c>
      <c r="E664" s="324" t="s">
        <v>1316</v>
      </c>
      <c r="F664" s="327">
        <v>4</v>
      </c>
      <c r="G664" s="327">
        <v>124</v>
      </c>
      <c r="H664" s="327">
        <v>1</v>
      </c>
      <c r="I664" s="327">
        <v>31</v>
      </c>
      <c r="J664" s="327">
        <v>26</v>
      </c>
      <c r="K664" s="327">
        <v>806</v>
      </c>
      <c r="L664" s="327">
        <v>6.5</v>
      </c>
      <c r="M664" s="327">
        <v>31</v>
      </c>
      <c r="N664" s="327">
        <v>8</v>
      </c>
      <c r="O664" s="327">
        <v>248</v>
      </c>
      <c r="P664" s="348">
        <v>2</v>
      </c>
      <c r="Q664" s="328">
        <v>31</v>
      </c>
    </row>
    <row r="665" spans="1:17" ht="14.4" customHeight="1" x14ac:dyDescent="0.3">
      <c r="A665" s="323" t="s">
        <v>1421</v>
      </c>
      <c r="B665" s="324" t="s">
        <v>1237</v>
      </c>
      <c r="C665" s="324" t="s">
        <v>1238</v>
      </c>
      <c r="D665" s="324" t="s">
        <v>1317</v>
      </c>
      <c r="E665" s="324" t="s">
        <v>1318</v>
      </c>
      <c r="F665" s="327"/>
      <c r="G665" s="327"/>
      <c r="H665" s="327"/>
      <c r="I665" s="327"/>
      <c r="J665" s="327">
        <v>1</v>
      </c>
      <c r="K665" s="327">
        <v>961</v>
      </c>
      <c r="L665" s="327"/>
      <c r="M665" s="327">
        <v>961</v>
      </c>
      <c r="N665" s="327">
        <v>1</v>
      </c>
      <c r="O665" s="327">
        <v>961</v>
      </c>
      <c r="P665" s="348"/>
      <c r="Q665" s="328">
        <v>961</v>
      </c>
    </row>
    <row r="666" spans="1:17" ht="14.4" customHeight="1" x14ac:dyDescent="0.3">
      <c r="A666" s="323" t="s">
        <v>1421</v>
      </c>
      <c r="B666" s="324" t="s">
        <v>1237</v>
      </c>
      <c r="C666" s="324" t="s">
        <v>1238</v>
      </c>
      <c r="D666" s="324" t="s">
        <v>1327</v>
      </c>
      <c r="E666" s="324" t="s">
        <v>1328</v>
      </c>
      <c r="F666" s="327"/>
      <c r="G666" s="327"/>
      <c r="H666" s="327"/>
      <c r="I666" s="327"/>
      <c r="J666" s="327"/>
      <c r="K666" s="327"/>
      <c r="L666" s="327"/>
      <c r="M666" s="327"/>
      <c r="N666" s="327">
        <v>1</v>
      </c>
      <c r="O666" s="327">
        <v>205</v>
      </c>
      <c r="P666" s="348"/>
      <c r="Q666" s="328">
        <v>205</v>
      </c>
    </row>
    <row r="667" spans="1:17" ht="14.4" customHeight="1" x14ac:dyDescent="0.3">
      <c r="A667" s="323" t="s">
        <v>1421</v>
      </c>
      <c r="B667" s="324" t="s">
        <v>1237</v>
      </c>
      <c r="C667" s="324" t="s">
        <v>1238</v>
      </c>
      <c r="D667" s="324" t="s">
        <v>1329</v>
      </c>
      <c r="E667" s="324" t="s">
        <v>1330</v>
      </c>
      <c r="F667" s="327"/>
      <c r="G667" s="327"/>
      <c r="H667" s="327"/>
      <c r="I667" s="327"/>
      <c r="J667" s="327"/>
      <c r="K667" s="327"/>
      <c r="L667" s="327"/>
      <c r="M667" s="327"/>
      <c r="N667" s="327">
        <v>1</v>
      </c>
      <c r="O667" s="327">
        <v>377</v>
      </c>
      <c r="P667" s="348"/>
      <c r="Q667" s="328">
        <v>377</v>
      </c>
    </row>
    <row r="668" spans="1:17" ht="14.4" customHeight="1" x14ac:dyDescent="0.3">
      <c r="A668" s="323" t="s">
        <v>1421</v>
      </c>
      <c r="B668" s="324" t="s">
        <v>1237</v>
      </c>
      <c r="C668" s="324" t="s">
        <v>1238</v>
      </c>
      <c r="D668" s="324" t="s">
        <v>1341</v>
      </c>
      <c r="E668" s="324" t="s">
        <v>1342</v>
      </c>
      <c r="F668" s="327">
        <v>1</v>
      </c>
      <c r="G668" s="327">
        <v>1999</v>
      </c>
      <c r="H668" s="327">
        <v>1</v>
      </c>
      <c r="I668" s="327">
        <v>1999</v>
      </c>
      <c r="J668" s="327"/>
      <c r="K668" s="327"/>
      <c r="L668" s="327"/>
      <c r="M668" s="327"/>
      <c r="N668" s="327"/>
      <c r="O668" s="327"/>
      <c r="P668" s="348"/>
      <c r="Q668" s="328"/>
    </row>
    <row r="669" spans="1:17" ht="14.4" customHeight="1" x14ac:dyDescent="0.3">
      <c r="A669" s="323" t="s">
        <v>1421</v>
      </c>
      <c r="B669" s="324" t="s">
        <v>1237</v>
      </c>
      <c r="C669" s="324" t="s">
        <v>1238</v>
      </c>
      <c r="D669" s="324" t="s">
        <v>1349</v>
      </c>
      <c r="E669" s="324" t="s">
        <v>1350</v>
      </c>
      <c r="F669" s="327">
        <v>43</v>
      </c>
      <c r="G669" s="327">
        <v>688</v>
      </c>
      <c r="H669" s="327">
        <v>1</v>
      </c>
      <c r="I669" s="327">
        <v>16</v>
      </c>
      <c r="J669" s="327">
        <v>59</v>
      </c>
      <c r="K669" s="327">
        <v>944</v>
      </c>
      <c r="L669" s="327">
        <v>1.3720930232558139</v>
      </c>
      <c r="M669" s="327">
        <v>16</v>
      </c>
      <c r="N669" s="327">
        <v>8</v>
      </c>
      <c r="O669" s="327">
        <v>128</v>
      </c>
      <c r="P669" s="348">
        <v>0.18604651162790697</v>
      </c>
      <c r="Q669" s="328">
        <v>16</v>
      </c>
    </row>
    <row r="670" spans="1:17" ht="14.4" customHeight="1" x14ac:dyDescent="0.3">
      <c r="A670" s="323" t="s">
        <v>1421</v>
      </c>
      <c r="B670" s="324" t="s">
        <v>1237</v>
      </c>
      <c r="C670" s="324" t="s">
        <v>1238</v>
      </c>
      <c r="D670" s="324" t="s">
        <v>1353</v>
      </c>
      <c r="E670" s="324" t="s">
        <v>1354</v>
      </c>
      <c r="F670" s="327"/>
      <c r="G670" s="327"/>
      <c r="H670" s="327"/>
      <c r="I670" s="327"/>
      <c r="J670" s="327">
        <v>2</v>
      </c>
      <c r="K670" s="327">
        <v>1010</v>
      </c>
      <c r="L670" s="327"/>
      <c r="M670" s="327">
        <v>505</v>
      </c>
      <c r="N670" s="327"/>
      <c r="O670" s="327"/>
      <c r="P670" s="348"/>
      <c r="Q670" s="328"/>
    </row>
    <row r="671" spans="1:17" ht="14.4" customHeight="1" x14ac:dyDescent="0.3">
      <c r="A671" s="323" t="s">
        <v>1421</v>
      </c>
      <c r="B671" s="324" t="s">
        <v>1237</v>
      </c>
      <c r="C671" s="324" t="s">
        <v>1238</v>
      </c>
      <c r="D671" s="324" t="s">
        <v>1355</v>
      </c>
      <c r="E671" s="324" t="s">
        <v>1356</v>
      </c>
      <c r="F671" s="327">
        <v>1</v>
      </c>
      <c r="G671" s="327">
        <v>101</v>
      </c>
      <c r="H671" s="327">
        <v>1</v>
      </c>
      <c r="I671" s="327">
        <v>101</v>
      </c>
      <c r="J671" s="327">
        <v>3</v>
      </c>
      <c r="K671" s="327">
        <v>303</v>
      </c>
      <c r="L671" s="327">
        <v>3</v>
      </c>
      <c r="M671" s="327">
        <v>101</v>
      </c>
      <c r="N671" s="327">
        <v>1</v>
      </c>
      <c r="O671" s="327">
        <v>102</v>
      </c>
      <c r="P671" s="348">
        <v>1.0099009900990099</v>
      </c>
      <c r="Q671" s="328">
        <v>102</v>
      </c>
    </row>
    <row r="672" spans="1:17" ht="14.4" customHeight="1" x14ac:dyDescent="0.3">
      <c r="A672" s="323" t="s">
        <v>1422</v>
      </c>
      <c r="B672" s="324" t="s">
        <v>1237</v>
      </c>
      <c r="C672" s="324" t="s">
        <v>1238</v>
      </c>
      <c r="D672" s="324" t="s">
        <v>1239</v>
      </c>
      <c r="E672" s="324" t="s">
        <v>1240</v>
      </c>
      <c r="F672" s="327">
        <v>752</v>
      </c>
      <c r="G672" s="327">
        <v>118816</v>
      </c>
      <c r="H672" s="327">
        <v>1</v>
      </c>
      <c r="I672" s="327">
        <v>158</v>
      </c>
      <c r="J672" s="327">
        <v>965</v>
      </c>
      <c r="K672" s="327">
        <v>152470</v>
      </c>
      <c r="L672" s="327">
        <v>1.2832446808510638</v>
      </c>
      <c r="M672" s="327">
        <v>158</v>
      </c>
      <c r="N672" s="327">
        <v>787</v>
      </c>
      <c r="O672" s="327">
        <v>125133</v>
      </c>
      <c r="P672" s="348">
        <v>1.0531662402370052</v>
      </c>
      <c r="Q672" s="328">
        <v>159</v>
      </c>
    </row>
    <row r="673" spans="1:17" ht="14.4" customHeight="1" x14ac:dyDescent="0.3">
      <c r="A673" s="323" t="s">
        <v>1422</v>
      </c>
      <c r="B673" s="324" t="s">
        <v>1237</v>
      </c>
      <c r="C673" s="324" t="s">
        <v>1238</v>
      </c>
      <c r="D673" s="324" t="s">
        <v>1241</v>
      </c>
      <c r="E673" s="324" t="s">
        <v>1242</v>
      </c>
      <c r="F673" s="327">
        <v>112</v>
      </c>
      <c r="G673" s="327">
        <v>9296</v>
      </c>
      <c r="H673" s="327">
        <v>1</v>
      </c>
      <c r="I673" s="327">
        <v>83</v>
      </c>
      <c r="J673" s="327">
        <v>123</v>
      </c>
      <c r="K673" s="327">
        <v>10209</v>
      </c>
      <c r="L673" s="327">
        <v>1.0982142857142858</v>
      </c>
      <c r="M673" s="327">
        <v>83</v>
      </c>
      <c r="N673" s="327">
        <v>123</v>
      </c>
      <c r="O673" s="327">
        <v>10332</v>
      </c>
      <c r="P673" s="348">
        <v>1.1114457831325302</v>
      </c>
      <c r="Q673" s="328">
        <v>84</v>
      </c>
    </row>
    <row r="674" spans="1:17" ht="14.4" customHeight="1" x14ac:dyDescent="0.3">
      <c r="A674" s="323" t="s">
        <v>1422</v>
      </c>
      <c r="B674" s="324" t="s">
        <v>1237</v>
      </c>
      <c r="C674" s="324" t="s">
        <v>1238</v>
      </c>
      <c r="D674" s="324" t="s">
        <v>1255</v>
      </c>
      <c r="E674" s="324" t="s">
        <v>1256</v>
      </c>
      <c r="F674" s="327">
        <v>8</v>
      </c>
      <c r="G674" s="327">
        <v>752</v>
      </c>
      <c r="H674" s="327">
        <v>1</v>
      </c>
      <c r="I674" s="327">
        <v>94</v>
      </c>
      <c r="J674" s="327">
        <v>3</v>
      </c>
      <c r="K674" s="327">
        <v>285</v>
      </c>
      <c r="L674" s="327">
        <v>0.37898936170212766</v>
      </c>
      <c r="M674" s="327">
        <v>95</v>
      </c>
      <c r="N674" s="327">
        <v>6</v>
      </c>
      <c r="O674" s="327">
        <v>576</v>
      </c>
      <c r="P674" s="348">
        <v>0.76595744680851063</v>
      </c>
      <c r="Q674" s="328">
        <v>96</v>
      </c>
    </row>
    <row r="675" spans="1:17" ht="14.4" customHeight="1" x14ac:dyDescent="0.3">
      <c r="A675" s="323" t="s">
        <v>1422</v>
      </c>
      <c r="B675" s="324" t="s">
        <v>1237</v>
      </c>
      <c r="C675" s="324" t="s">
        <v>1238</v>
      </c>
      <c r="D675" s="324" t="s">
        <v>1265</v>
      </c>
      <c r="E675" s="324" t="s">
        <v>1266</v>
      </c>
      <c r="F675" s="327">
        <v>1</v>
      </c>
      <c r="G675" s="327">
        <v>485</v>
      </c>
      <c r="H675" s="327">
        <v>1</v>
      </c>
      <c r="I675" s="327">
        <v>485</v>
      </c>
      <c r="J675" s="327">
        <v>3</v>
      </c>
      <c r="K675" s="327">
        <v>1458</v>
      </c>
      <c r="L675" s="327">
        <v>3.0061855670103093</v>
      </c>
      <c r="M675" s="327">
        <v>486</v>
      </c>
      <c r="N675" s="327"/>
      <c r="O675" s="327"/>
      <c r="P675" s="348"/>
      <c r="Q675" s="328"/>
    </row>
    <row r="676" spans="1:17" ht="14.4" customHeight="1" x14ac:dyDescent="0.3">
      <c r="A676" s="323" t="s">
        <v>1422</v>
      </c>
      <c r="B676" s="324" t="s">
        <v>1237</v>
      </c>
      <c r="C676" s="324" t="s">
        <v>1238</v>
      </c>
      <c r="D676" s="324" t="s">
        <v>1267</v>
      </c>
      <c r="E676" s="324" t="s">
        <v>1268</v>
      </c>
      <c r="F676" s="327">
        <v>122</v>
      </c>
      <c r="G676" s="327">
        <v>141764</v>
      </c>
      <c r="H676" s="327">
        <v>1</v>
      </c>
      <c r="I676" s="327">
        <v>1162</v>
      </c>
      <c r="J676" s="327">
        <v>62</v>
      </c>
      <c r="K676" s="327">
        <v>72168</v>
      </c>
      <c r="L676" s="327">
        <v>0.50907141446347448</v>
      </c>
      <c r="M676" s="327">
        <v>1164</v>
      </c>
      <c r="N676" s="327">
        <v>34</v>
      </c>
      <c r="O676" s="327">
        <v>39610</v>
      </c>
      <c r="P676" s="348">
        <v>0.27940803024745353</v>
      </c>
      <c r="Q676" s="328">
        <v>1165</v>
      </c>
    </row>
    <row r="677" spans="1:17" ht="14.4" customHeight="1" x14ac:dyDescent="0.3">
      <c r="A677" s="323" t="s">
        <v>1422</v>
      </c>
      <c r="B677" s="324" t="s">
        <v>1237</v>
      </c>
      <c r="C677" s="324" t="s">
        <v>1238</v>
      </c>
      <c r="D677" s="324" t="s">
        <v>1275</v>
      </c>
      <c r="E677" s="324" t="s">
        <v>1276</v>
      </c>
      <c r="F677" s="327">
        <v>3337</v>
      </c>
      <c r="G677" s="327">
        <v>126806</v>
      </c>
      <c r="H677" s="327">
        <v>1</v>
      </c>
      <c r="I677" s="327">
        <v>38</v>
      </c>
      <c r="J677" s="327">
        <v>3454</v>
      </c>
      <c r="K677" s="327">
        <v>134706</v>
      </c>
      <c r="L677" s="327">
        <v>1.062299891172342</v>
      </c>
      <c r="M677" s="327">
        <v>39</v>
      </c>
      <c r="N677" s="327">
        <v>3454</v>
      </c>
      <c r="O677" s="327">
        <v>134706</v>
      </c>
      <c r="P677" s="348">
        <v>1.062299891172342</v>
      </c>
      <c r="Q677" s="328">
        <v>39</v>
      </c>
    </row>
    <row r="678" spans="1:17" ht="14.4" customHeight="1" x14ac:dyDescent="0.3">
      <c r="A678" s="323" t="s">
        <v>1422</v>
      </c>
      <c r="B678" s="324" t="s">
        <v>1237</v>
      </c>
      <c r="C678" s="324" t="s">
        <v>1238</v>
      </c>
      <c r="D678" s="324" t="s">
        <v>1281</v>
      </c>
      <c r="E678" s="324" t="s">
        <v>1282</v>
      </c>
      <c r="F678" s="327">
        <v>248</v>
      </c>
      <c r="G678" s="327">
        <v>9672</v>
      </c>
      <c r="H678" s="327">
        <v>1</v>
      </c>
      <c r="I678" s="327">
        <v>39</v>
      </c>
      <c r="J678" s="327">
        <v>318</v>
      </c>
      <c r="K678" s="327">
        <v>12720</v>
      </c>
      <c r="L678" s="327">
        <v>1.315136476426799</v>
      </c>
      <c r="M678" s="327">
        <v>40</v>
      </c>
      <c r="N678" s="327">
        <v>260</v>
      </c>
      <c r="O678" s="327">
        <v>10400</v>
      </c>
      <c r="P678" s="348">
        <v>1.075268817204301</v>
      </c>
      <c r="Q678" s="328">
        <v>40</v>
      </c>
    </row>
    <row r="679" spans="1:17" ht="14.4" customHeight="1" x14ac:dyDescent="0.3">
      <c r="A679" s="323" t="s">
        <v>1422</v>
      </c>
      <c r="B679" s="324" t="s">
        <v>1237</v>
      </c>
      <c r="C679" s="324" t="s">
        <v>1238</v>
      </c>
      <c r="D679" s="324" t="s">
        <v>1283</v>
      </c>
      <c r="E679" s="324" t="s">
        <v>1284</v>
      </c>
      <c r="F679" s="327">
        <v>992</v>
      </c>
      <c r="G679" s="327">
        <v>110112</v>
      </c>
      <c r="H679" s="327">
        <v>1</v>
      </c>
      <c r="I679" s="327">
        <v>111</v>
      </c>
      <c r="J679" s="327">
        <v>1003</v>
      </c>
      <c r="K679" s="327">
        <v>112336</v>
      </c>
      <c r="L679" s="327">
        <v>1.0201976169718106</v>
      </c>
      <c r="M679" s="327">
        <v>112</v>
      </c>
      <c r="N679" s="327">
        <v>987</v>
      </c>
      <c r="O679" s="327">
        <v>111531</v>
      </c>
      <c r="P679" s="348">
        <v>1.0128868788142982</v>
      </c>
      <c r="Q679" s="328">
        <v>113</v>
      </c>
    </row>
    <row r="680" spans="1:17" ht="14.4" customHeight="1" x14ac:dyDescent="0.3">
      <c r="A680" s="323" t="s">
        <v>1422</v>
      </c>
      <c r="B680" s="324" t="s">
        <v>1237</v>
      </c>
      <c r="C680" s="324" t="s">
        <v>1238</v>
      </c>
      <c r="D680" s="324" t="s">
        <v>1285</v>
      </c>
      <c r="E680" s="324" t="s">
        <v>1286</v>
      </c>
      <c r="F680" s="327">
        <v>89</v>
      </c>
      <c r="G680" s="327">
        <v>1869</v>
      </c>
      <c r="H680" s="327">
        <v>1</v>
      </c>
      <c r="I680" s="327">
        <v>21</v>
      </c>
      <c r="J680" s="327">
        <v>163</v>
      </c>
      <c r="K680" s="327">
        <v>3423</v>
      </c>
      <c r="L680" s="327">
        <v>1.8314606741573034</v>
      </c>
      <c r="M680" s="327">
        <v>21</v>
      </c>
      <c r="N680" s="327">
        <v>75</v>
      </c>
      <c r="O680" s="327">
        <v>1575</v>
      </c>
      <c r="P680" s="348">
        <v>0.84269662921348309</v>
      </c>
      <c r="Q680" s="328">
        <v>21</v>
      </c>
    </row>
    <row r="681" spans="1:17" ht="14.4" customHeight="1" x14ac:dyDescent="0.3">
      <c r="A681" s="323" t="s">
        <v>1422</v>
      </c>
      <c r="B681" s="324" t="s">
        <v>1237</v>
      </c>
      <c r="C681" s="324" t="s">
        <v>1238</v>
      </c>
      <c r="D681" s="324" t="s">
        <v>1289</v>
      </c>
      <c r="E681" s="324" t="s">
        <v>1290</v>
      </c>
      <c r="F681" s="327">
        <v>279</v>
      </c>
      <c r="G681" s="327">
        <v>106578</v>
      </c>
      <c r="H681" s="327">
        <v>1</v>
      </c>
      <c r="I681" s="327">
        <v>382</v>
      </c>
      <c r="J681" s="327">
        <v>256</v>
      </c>
      <c r="K681" s="327">
        <v>97792</v>
      </c>
      <c r="L681" s="327">
        <v>0.91756272401433692</v>
      </c>
      <c r="M681" s="327">
        <v>382</v>
      </c>
      <c r="N681" s="327">
        <v>197</v>
      </c>
      <c r="O681" s="327">
        <v>75254</v>
      </c>
      <c r="P681" s="348">
        <v>0.70609318996415771</v>
      </c>
      <c r="Q681" s="328">
        <v>382</v>
      </c>
    </row>
    <row r="682" spans="1:17" ht="14.4" customHeight="1" x14ac:dyDescent="0.3">
      <c r="A682" s="323" t="s">
        <v>1422</v>
      </c>
      <c r="B682" s="324" t="s">
        <v>1237</v>
      </c>
      <c r="C682" s="324" t="s">
        <v>1238</v>
      </c>
      <c r="D682" s="324" t="s">
        <v>1291</v>
      </c>
      <c r="E682" s="324" t="s">
        <v>1292</v>
      </c>
      <c r="F682" s="327">
        <v>948</v>
      </c>
      <c r="G682" s="327">
        <v>460728</v>
      </c>
      <c r="H682" s="327">
        <v>1</v>
      </c>
      <c r="I682" s="327">
        <v>486</v>
      </c>
      <c r="J682" s="327">
        <v>1273</v>
      </c>
      <c r="K682" s="327">
        <v>618678</v>
      </c>
      <c r="L682" s="327">
        <v>1.3428270042194093</v>
      </c>
      <c r="M682" s="327">
        <v>486</v>
      </c>
      <c r="N682" s="327">
        <v>878</v>
      </c>
      <c r="O682" s="327">
        <v>426708</v>
      </c>
      <c r="P682" s="348">
        <v>0.92616033755274263</v>
      </c>
      <c r="Q682" s="328">
        <v>486</v>
      </c>
    </row>
    <row r="683" spans="1:17" ht="14.4" customHeight="1" x14ac:dyDescent="0.3">
      <c r="A683" s="323" t="s">
        <v>1422</v>
      </c>
      <c r="B683" s="324" t="s">
        <v>1237</v>
      </c>
      <c r="C683" s="324" t="s">
        <v>1238</v>
      </c>
      <c r="D683" s="324" t="s">
        <v>1293</v>
      </c>
      <c r="E683" s="324" t="s">
        <v>1294</v>
      </c>
      <c r="F683" s="327">
        <v>172</v>
      </c>
      <c r="G683" s="327">
        <v>103372</v>
      </c>
      <c r="H683" s="327">
        <v>1</v>
      </c>
      <c r="I683" s="327">
        <v>601</v>
      </c>
      <c r="J683" s="327">
        <v>162</v>
      </c>
      <c r="K683" s="327">
        <v>97686</v>
      </c>
      <c r="L683" s="327">
        <v>0.94499477614827998</v>
      </c>
      <c r="M683" s="327">
        <v>603</v>
      </c>
      <c r="N683" s="327">
        <v>142</v>
      </c>
      <c r="O683" s="327">
        <v>85768</v>
      </c>
      <c r="P683" s="348">
        <v>0.82970243392794951</v>
      </c>
      <c r="Q683" s="328">
        <v>604</v>
      </c>
    </row>
    <row r="684" spans="1:17" ht="14.4" customHeight="1" x14ac:dyDescent="0.3">
      <c r="A684" s="323" t="s">
        <v>1422</v>
      </c>
      <c r="B684" s="324" t="s">
        <v>1237</v>
      </c>
      <c r="C684" s="324" t="s">
        <v>1238</v>
      </c>
      <c r="D684" s="324" t="s">
        <v>1295</v>
      </c>
      <c r="E684" s="324" t="s">
        <v>1296</v>
      </c>
      <c r="F684" s="327"/>
      <c r="G684" s="327"/>
      <c r="H684" s="327"/>
      <c r="I684" s="327"/>
      <c r="J684" s="327">
        <v>10</v>
      </c>
      <c r="K684" s="327">
        <v>360</v>
      </c>
      <c r="L684" s="327"/>
      <c r="M684" s="327">
        <v>36</v>
      </c>
      <c r="N684" s="327">
        <v>7</v>
      </c>
      <c r="O684" s="327">
        <v>259</v>
      </c>
      <c r="P684" s="348"/>
      <c r="Q684" s="328">
        <v>37</v>
      </c>
    </row>
    <row r="685" spans="1:17" ht="14.4" customHeight="1" x14ac:dyDescent="0.3">
      <c r="A685" s="323" t="s">
        <v>1422</v>
      </c>
      <c r="B685" s="324" t="s">
        <v>1237</v>
      </c>
      <c r="C685" s="324" t="s">
        <v>1238</v>
      </c>
      <c r="D685" s="324" t="s">
        <v>1299</v>
      </c>
      <c r="E685" s="324" t="s">
        <v>1300</v>
      </c>
      <c r="F685" s="327">
        <v>66</v>
      </c>
      <c r="G685" s="327">
        <v>13002</v>
      </c>
      <c r="H685" s="327">
        <v>1</v>
      </c>
      <c r="I685" s="327">
        <v>197</v>
      </c>
      <c r="J685" s="327">
        <v>5</v>
      </c>
      <c r="K685" s="327">
        <v>990</v>
      </c>
      <c r="L685" s="327">
        <v>7.6142131979695438E-2</v>
      </c>
      <c r="M685" s="327">
        <v>198</v>
      </c>
      <c r="N685" s="327"/>
      <c r="O685" s="327"/>
      <c r="P685" s="348"/>
      <c r="Q685" s="328"/>
    </row>
    <row r="686" spans="1:17" ht="14.4" customHeight="1" x14ac:dyDescent="0.3">
      <c r="A686" s="323" t="s">
        <v>1422</v>
      </c>
      <c r="B686" s="324" t="s">
        <v>1237</v>
      </c>
      <c r="C686" s="324" t="s">
        <v>1238</v>
      </c>
      <c r="D686" s="324" t="s">
        <v>1301</v>
      </c>
      <c r="E686" s="324" t="s">
        <v>1302</v>
      </c>
      <c r="F686" s="327">
        <v>300</v>
      </c>
      <c r="G686" s="327">
        <v>133200</v>
      </c>
      <c r="H686" s="327">
        <v>1</v>
      </c>
      <c r="I686" s="327">
        <v>444</v>
      </c>
      <c r="J686" s="327">
        <v>387</v>
      </c>
      <c r="K686" s="327">
        <v>171828</v>
      </c>
      <c r="L686" s="327">
        <v>1.29</v>
      </c>
      <c r="M686" s="327">
        <v>444</v>
      </c>
      <c r="N686" s="327">
        <v>288</v>
      </c>
      <c r="O686" s="327">
        <v>127872</v>
      </c>
      <c r="P686" s="348">
        <v>0.96</v>
      </c>
      <c r="Q686" s="328">
        <v>444</v>
      </c>
    </row>
    <row r="687" spans="1:17" ht="14.4" customHeight="1" x14ac:dyDescent="0.3">
      <c r="A687" s="323" t="s">
        <v>1422</v>
      </c>
      <c r="B687" s="324" t="s">
        <v>1237</v>
      </c>
      <c r="C687" s="324" t="s">
        <v>1238</v>
      </c>
      <c r="D687" s="324" t="s">
        <v>1305</v>
      </c>
      <c r="E687" s="324" t="s">
        <v>1306</v>
      </c>
      <c r="F687" s="327">
        <v>54</v>
      </c>
      <c r="G687" s="327">
        <v>2160</v>
      </c>
      <c r="H687" s="327">
        <v>1</v>
      </c>
      <c r="I687" s="327">
        <v>40</v>
      </c>
      <c r="J687" s="327">
        <v>68</v>
      </c>
      <c r="K687" s="327">
        <v>2720</v>
      </c>
      <c r="L687" s="327">
        <v>1.2592592592592593</v>
      </c>
      <c r="M687" s="327">
        <v>40</v>
      </c>
      <c r="N687" s="327">
        <v>43</v>
      </c>
      <c r="O687" s="327">
        <v>1763</v>
      </c>
      <c r="P687" s="348">
        <v>0.81620370370370365</v>
      </c>
      <c r="Q687" s="328">
        <v>41</v>
      </c>
    </row>
    <row r="688" spans="1:17" ht="14.4" customHeight="1" x14ac:dyDescent="0.3">
      <c r="A688" s="323" t="s">
        <v>1422</v>
      </c>
      <c r="B688" s="324" t="s">
        <v>1237</v>
      </c>
      <c r="C688" s="324" t="s">
        <v>1238</v>
      </c>
      <c r="D688" s="324" t="s">
        <v>1307</v>
      </c>
      <c r="E688" s="324" t="s">
        <v>1308</v>
      </c>
      <c r="F688" s="327">
        <v>16</v>
      </c>
      <c r="G688" s="327">
        <v>2416</v>
      </c>
      <c r="H688" s="327">
        <v>1</v>
      </c>
      <c r="I688" s="327">
        <v>151</v>
      </c>
      <c r="J688" s="327">
        <v>64</v>
      </c>
      <c r="K688" s="327">
        <v>9664</v>
      </c>
      <c r="L688" s="327">
        <v>4</v>
      </c>
      <c r="M688" s="327">
        <v>151</v>
      </c>
      <c r="N688" s="327">
        <v>28</v>
      </c>
      <c r="O688" s="327">
        <v>4256</v>
      </c>
      <c r="P688" s="348">
        <v>1.7615894039735098</v>
      </c>
      <c r="Q688" s="328">
        <v>152</v>
      </c>
    </row>
    <row r="689" spans="1:17" ht="14.4" customHeight="1" x14ac:dyDescent="0.3">
      <c r="A689" s="323" t="s">
        <v>1422</v>
      </c>
      <c r="B689" s="324" t="s">
        <v>1237</v>
      </c>
      <c r="C689" s="324" t="s">
        <v>1238</v>
      </c>
      <c r="D689" s="324" t="s">
        <v>1309</v>
      </c>
      <c r="E689" s="324" t="s">
        <v>1310</v>
      </c>
      <c r="F689" s="327">
        <v>354</v>
      </c>
      <c r="G689" s="327">
        <v>173460</v>
      </c>
      <c r="H689" s="327">
        <v>1</v>
      </c>
      <c r="I689" s="327">
        <v>490</v>
      </c>
      <c r="J689" s="327">
        <v>351</v>
      </c>
      <c r="K689" s="327">
        <v>171990</v>
      </c>
      <c r="L689" s="327">
        <v>0.99152542372881358</v>
      </c>
      <c r="M689" s="327">
        <v>490</v>
      </c>
      <c r="N689" s="327">
        <v>167</v>
      </c>
      <c r="O689" s="327">
        <v>81830</v>
      </c>
      <c r="P689" s="348">
        <v>0.47175141242937851</v>
      </c>
      <c r="Q689" s="328">
        <v>490</v>
      </c>
    </row>
    <row r="690" spans="1:17" ht="14.4" customHeight="1" x14ac:dyDescent="0.3">
      <c r="A690" s="323" t="s">
        <v>1422</v>
      </c>
      <c r="B690" s="324" t="s">
        <v>1237</v>
      </c>
      <c r="C690" s="324" t="s">
        <v>1238</v>
      </c>
      <c r="D690" s="324" t="s">
        <v>1313</v>
      </c>
      <c r="E690" s="324" t="s">
        <v>1314</v>
      </c>
      <c r="F690" s="327">
        <v>7</v>
      </c>
      <c r="G690" s="327">
        <v>2289</v>
      </c>
      <c r="H690" s="327">
        <v>1</v>
      </c>
      <c r="I690" s="327">
        <v>327</v>
      </c>
      <c r="J690" s="327">
        <v>8</v>
      </c>
      <c r="K690" s="327">
        <v>2616</v>
      </c>
      <c r="L690" s="327">
        <v>1.1428571428571428</v>
      </c>
      <c r="M690" s="327">
        <v>327</v>
      </c>
      <c r="N690" s="327">
        <v>1</v>
      </c>
      <c r="O690" s="327">
        <v>327</v>
      </c>
      <c r="P690" s="348">
        <v>0.14285714285714285</v>
      </c>
      <c r="Q690" s="328">
        <v>327</v>
      </c>
    </row>
    <row r="691" spans="1:17" ht="14.4" customHeight="1" x14ac:dyDescent="0.3">
      <c r="A691" s="323" t="s">
        <v>1422</v>
      </c>
      <c r="B691" s="324" t="s">
        <v>1237</v>
      </c>
      <c r="C691" s="324" t="s">
        <v>1238</v>
      </c>
      <c r="D691" s="324" t="s">
        <v>1315</v>
      </c>
      <c r="E691" s="324" t="s">
        <v>1316</v>
      </c>
      <c r="F691" s="327">
        <v>524</v>
      </c>
      <c r="G691" s="327">
        <v>16244</v>
      </c>
      <c r="H691" s="327">
        <v>1</v>
      </c>
      <c r="I691" s="327">
        <v>31</v>
      </c>
      <c r="J691" s="327">
        <v>457</v>
      </c>
      <c r="K691" s="327">
        <v>14167</v>
      </c>
      <c r="L691" s="327">
        <v>0.87213740458015265</v>
      </c>
      <c r="M691" s="327">
        <v>31</v>
      </c>
      <c r="N691" s="327">
        <v>499</v>
      </c>
      <c r="O691" s="327">
        <v>15469</v>
      </c>
      <c r="P691" s="348">
        <v>0.95229007633587781</v>
      </c>
      <c r="Q691" s="328">
        <v>31</v>
      </c>
    </row>
    <row r="692" spans="1:17" ht="14.4" customHeight="1" x14ac:dyDescent="0.3">
      <c r="A692" s="323" t="s">
        <v>1422</v>
      </c>
      <c r="B692" s="324" t="s">
        <v>1237</v>
      </c>
      <c r="C692" s="324" t="s">
        <v>1238</v>
      </c>
      <c r="D692" s="324" t="s">
        <v>1317</v>
      </c>
      <c r="E692" s="324" t="s">
        <v>1318</v>
      </c>
      <c r="F692" s="327">
        <v>14</v>
      </c>
      <c r="G692" s="327">
        <v>13454</v>
      </c>
      <c r="H692" s="327">
        <v>1</v>
      </c>
      <c r="I692" s="327">
        <v>961</v>
      </c>
      <c r="J692" s="327">
        <v>33</v>
      </c>
      <c r="K692" s="327">
        <v>31713</v>
      </c>
      <c r="L692" s="327">
        <v>2.3571428571428572</v>
      </c>
      <c r="M692" s="327">
        <v>961</v>
      </c>
      <c r="N692" s="327">
        <v>2</v>
      </c>
      <c r="O692" s="327">
        <v>1922</v>
      </c>
      <c r="P692" s="348">
        <v>0.14285714285714285</v>
      </c>
      <c r="Q692" s="328">
        <v>961</v>
      </c>
    </row>
    <row r="693" spans="1:17" ht="14.4" customHeight="1" x14ac:dyDescent="0.3">
      <c r="A693" s="323" t="s">
        <v>1422</v>
      </c>
      <c r="B693" s="324" t="s">
        <v>1237</v>
      </c>
      <c r="C693" s="324" t="s">
        <v>1238</v>
      </c>
      <c r="D693" s="324" t="s">
        <v>1325</v>
      </c>
      <c r="E693" s="324" t="s">
        <v>1326</v>
      </c>
      <c r="F693" s="327"/>
      <c r="G693" s="327"/>
      <c r="H693" s="327"/>
      <c r="I693" s="327"/>
      <c r="J693" s="327"/>
      <c r="K693" s="327"/>
      <c r="L693" s="327"/>
      <c r="M693" s="327"/>
      <c r="N693" s="327">
        <v>2</v>
      </c>
      <c r="O693" s="327">
        <v>54</v>
      </c>
      <c r="P693" s="348"/>
      <c r="Q693" s="328">
        <v>27</v>
      </c>
    </row>
    <row r="694" spans="1:17" ht="14.4" customHeight="1" x14ac:dyDescent="0.3">
      <c r="A694" s="323" t="s">
        <v>1422</v>
      </c>
      <c r="B694" s="324" t="s">
        <v>1237</v>
      </c>
      <c r="C694" s="324" t="s">
        <v>1238</v>
      </c>
      <c r="D694" s="324" t="s">
        <v>1327</v>
      </c>
      <c r="E694" s="324" t="s">
        <v>1328</v>
      </c>
      <c r="F694" s="327">
        <v>16</v>
      </c>
      <c r="G694" s="327">
        <v>3248</v>
      </c>
      <c r="H694" s="327">
        <v>1</v>
      </c>
      <c r="I694" s="327">
        <v>203</v>
      </c>
      <c r="J694" s="327">
        <v>16</v>
      </c>
      <c r="K694" s="327">
        <v>3264</v>
      </c>
      <c r="L694" s="327">
        <v>1.0049261083743843</v>
      </c>
      <c r="M694" s="327">
        <v>204</v>
      </c>
      <c r="N694" s="327">
        <v>5</v>
      </c>
      <c r="O694" s="327">
        <v>1025</v>
      </c>
      <c r="P694" s="348">
        <v>0.31557881773399016</v>
      </c>
      <c r="Q694" s="328">
        <v>205</v>
      </c>
    </row>
    <row r="695" spans="1:17" ht="14.4" customHeight="1" x14ac:dyDescent="0.3">
      <c r="A695" s="323" t="s">
        <v>1422</v>
      </c>
      <c r="B695" s="324" t="s">
        <v>1237</v>
      </c>
      <c r="C695" s="324" t="s">
        <v>1238</v>
      </c>
      <c r="D695" s="324" t="s">
        <v>1329</v>
      </c>
      <c r="E695" s="324" t="s">
        <v>1330</v>
      </c>
      <c r="F695" s="327">
        <v>17</v>
      </c>
      <c r="G695" s="327">
        <v>6392</v>
      </c>
      <c r="H695" s="327">
        <v>1</v>
      </c>
      <c r="I695" s="327">
        <v>376</v>
      </c>
      <c r="J695" s="327">
        <v>16</v>
      </c>
      <c r="K695" s="327">
        <v>6016</v>
      </c>
      <c r="L695" s="327">
        <v>0.94117647058823528</v>
      </c>
      <c r="M695" s="327">
        <v>376</v>
      </c>
      <c r="N695" s="327">
        <v>5</v>
      </c>
      <c r="O695" s="327">
        <v>1885</v>
      </c>
      <c r="P695" s="348">
        <v>0.29489987484355445</v>
      </c>
      <c r="Q695" s="328">
        <v>377</v>
      </c>
    </row>
    <row r="696" spans="1:17" ht="14.4" customHeight="1" x14ac:dyDescent="0.3">
      <c r="A696" s="323" t="s">
        <v>1422</v>
      </c>
      <c r="B696" s="324" t="s">
        <v>1237</v>
      </c>
      <c r="C696" s="324" t="s">
        <v>1238</v>
      </c>
      <c r="D696" s="324" t="s">
        <v>1333</v>
      </c>
      <c r="E696" s="324" t="s">
        <v>1334</v>
      </c>
      <c r="F696" s="327">
        <v>1</v>
      </c>
      <c r="G696" s="327">
        <v>229</v>
      </c>
      <c r="H696" s="327">
        <v>1</v>
      </c>
      <c r="I696" s="327">
        <v>229</v>
      </c>
      <c r="J696" s="327"/>
      <c r="K696" s="327"/>
      <c r="L696" s="327"/>
      <c r="M696" s="327"/>
      <c r="N696" s="327">
        <v>1</v>
      </c>
      <c r="O696" s="327">
        <v>231</v>
      </c>
      <c r="P696" s="348">
        <v>1.0087336244541485</v>
      </c>
      <c r="Q696" s="328">
        <v>231</v>
      </c>
    </row>
    <row r="697" spans="1:17" ht="14.4" customHeight="1" x14ac:dyDescent="0.3">
      <c r="A697" s="323" t="s">
        <v>1422</v>
      </c>
      <c r="B697" s="324" t="s">
        <v>1237</v>
      </c>
      <c r="C697" s="324" t="s">
        <v>1238</v>
      </c>
      <c r="D697" s="324" t="s">
        <v>1335</v>
      </c>
      <c r="E697" s="324" t="s">
        <v>1336</v>
      </c>
      <c r="F697" s="327">
        <v>1</v>
      </c>
      <c r="G697" s="327">
        <v>243</v>
      </c>
      <c r="H697" s="327">
        <v>1</v>
      </c>
      <c r="I697" s="327">
        <v>243</v>
      </c>
      <c r="J697" s="327"/>
      <c r="K697" s="327"/>
      <c r="L697" s="327"/>
      <c r="M697" s="327"/>
      <c r="N697" s="327">
        <v>1</v>
      </c>
      <c r="O697" s="327">
        <v>245</v>
      </c>
      <c r="P697" s="348">
        <v>1.0082304526748971</v>
      </c>
      <c r="Q697" s="328">
        <v>245</v>
      </c>
    </row>
    <row r="698" spans="1:17" ht="14.4" customHeight="1" x14ac:dyDescent="0.3">
      <c r="A698" s="323" t="s">
        <v>1422</v>
      </c>
      <c r="B698" s="324" t="s">
        <v>1237</v>
      </c>
      <c r="C698" s="324" t="s">
        <v>1238</v>
      </c>
      <c r="D698" s="324" t="s">
        <v>1337</v>
      </c>
      <c r="E698" s="324" t="s">
        <v>1338</v>
      </c>
      <c r="F698" s="327">
        <v>4</v>
      </c>
      <c r="G698" s="327">
        <v>512</v>
      </c>
      <c r="H698" s="327">
        <v>1</v>
      </c>
      <c r="I698" s="327">
        <v>128</v>
      </c>
      <c r="J698" s="327">
        <v>4</v>
      </c>
      <c r="K698" s="327">
        <v>512</v>
      </c>
      <c r="L698" s="327">
        <v>1</v>
      </c>
      <c r="M698" s="327">
        <v>128</v>
      </c>
      <c r="N698" s="327">
        <v>6</v>
      </c>
      <c r="O698" s="327">
        <v>774</v>
      </c>
      <c r="P698" s="348">
        <v>1.51171875</v>
      </c>
      <c r="Q698" s="328">
        <v>129</v>
      </c>
    </row>
    <row r="699" spans="1:17" ht="14.4" customHeight="1" x14ac:dyDescent="0.3">
      <c r="A699" s="323" t="s">
        <v>1422</v>
      </c>
      <c r="B699" s="324" t="s">
        <v>1237</v>
      </c>
      <c r="C699" s="324" t="s">
        <v>1238</v>
      </c>
      <c r="D699" s="324" t="s">
        <v>1341</v>
      </c>
      <c r="E699" s="324" t="s">
        <v>1342</v>
      </c>
      <c r="F699" s="327">
        <v>15</v>
      </c>
      <c r="G699" s="327">
        <v>29985</v>
      </c>
      <c r="H699" s="327">
        <v>1</v>
      </c>
      <c r="I699" s="327">
        <v>1999</v>
      </c>
      <c r="J699" s="327">
        <v>11</v>
      </c>
      <c r="K699" s="327">
        <v>22143</v>
      </c>
      <c r="L699" s="327">
        <v>0.73846923461730862</v>
      </c>
      <c r="M699" s="327">
        <v>2013</v>
      </c>
      <c r="N699" s="327">
        <v>8</v>
      </c>
      <c r="O699" s="327">
        <v>16232</v>
      </c>
      <c r="P699" s="348">
        <v>0.54133733533433381</v>
      </c>
      <c r="Q699" s="328">
        <v>2029</v>
      </c>
    </row>
    <row r="700" spans="1:17" ht="14.4" customHeight="1" x14ac:dyDescent="0.3">
      <c r="A700" s="323" t="s">
        <v>1422</v>
      </c>
      <c r="B700" s="324" t="s">
        <v>1237</v>
      </c>
      <c r="C700" s="324" t="s">
        <v>1238</v>
      </c>
      <c r="D700" s="324" t="s">
        <v>1347</v>
      </c>
      <c r="E700" s="324" t="s">
        <v>1348</v>
      </c>
      <c r="F700" s="327">
        <v>11</v>
      </c>
      <c r="G700" s="327">
        <v>8371</v>
      </c>
      <c r="H700" s="327">
        <v>1</v>
      </c>
      <c r="I700" s="327">
        <v>761</v>
      </c>
      <c r="J700" s="327">
        <v>15</v>
      </c>
      <c r="K700" s="327">
        <v>11415</v>
      </c>
      <c r="L700" s="327">
        <v>1.3636363636363635</v>
      </c>
      <c r="M700" s="327">
        <v>761</v>
      </c>
      <c r="N700" s="327">
        <v>10</v>
      </c>
      <c r="O700" s="327">
        <v>7610</v>
      </c>
      <c r="P700" s="348">
        <v>0.90909090909090906</v>
      </c>
      <c r="Q700" s="328">
        <v>761</v>
      </c>
    </row>
    <row r="701" spans="1:17" ht="14.4" customHeight="1" x14ac:dyDescent="0.3">
      <c r="A701" s="323" t="s">
        <v>1422</v>
      </c>
      <c r="B701" s="324" t="s">
        <v>1237</v>
      </c>
      <c r="C701" s="324" t="s">
        <v>1238</v>
      </c>
      <c r="D701" s="324" t="s">
        <v>1349</v>
      </c>
      <c r="E701" s="324" t="s">
        <v>1350</v>
      </c>
      <c r="F701" s="327">
        <v>1342</v>
      </c>
      <c r="G701" s="327">
        <v>21472</v>
      </c>
      <c r="H701" s="327">
        <v>1</v>
      </c>
      <c r="I701" s="327">
        <v>16</v>
      </c>
      <c r="J701" s="327">
        <v>1434</v>
      </c>
      <c r="K701" s="327">
        <v>22944</v>
      </c>
      <c r="L701" s="327">
        <v>1.0685543964232489</v>
      </c>
      <c r="M701" s="327">
        <v>16</v>
      </c>
      <c r="N701" s="327">
        <v>954</v>
      </c>
      <c r="O701" s="327">
        <v>15264</v>
      </c>
      <c r="P701" s="348">
        <v>0.71087928464977646</v>
      </c>
      <c r="Q701" s="328">
        <v>16</v>
      </c>
    </row>
    <row r="702" spans="1:17" ht="14.4" customHeight="1" x14ac:dyDescent="0.3">
      <c r="A702" s="323" t="s">
        <v>1422</v>
      </c>
      <c r="B702" s="324" t="s">
        <v>1237</v>
      </c>
      <c r="C702" s="324" t="s">
        <v>1238</v>
      </c>
      <c r="D702" s="324" t="s">
        <v>1351</v>
      </c>
      <c r="E702" s="324" t="s">
        <v>1352</v>
      </c>
      <c r="F702" s="327">
        <v>2929</v>
      </c>
      <c r="G702" s="327">
        <v>380770</v>
      </c>
      <c r="H702" s="327">
        <v>1</v>
      </c>
      <c r="I702" s="327">
        <v>130</v>
      </c>
      <c r="J702" s="327">
        <v>2729</v>
      </c>
      <c r="K702" s="327">
        <v>357499</v>
      </c>
      <c r="L702" s="327">
        <v>0.93888436589016988</v>
      </c>
      <c r="M702" s="327">
        <v>131</v>
      </c>
      <c r="N702" s="327">
        <v>2835</v>
      </c>
      <c r="O702" s="327">
        <v>377055</v>
      </c>
      <c r="P702" s="348">
        <v>0.99024345405362812</v>
      </c>
      <c r="Q702" s="328">
        <v>133</v>
      </c>
    </row>
    <row r="703" spans="1:17" ht="14.4" customHeight="1" x14ac:dyDescent="0.3">
      <c r="A703" s="323" t="s">
        <v>1422</v>
      </c>
      <c r="B703" s="324" t="s">
        <v>1237</v>
      </c>
      <c r="C703" s="324" t="s">
        <v>1238</v>
      </c>
      <c r="D703" s="324" t="s">
        <v>1353</v>
      </c>
      <c r="E703" s="324" t="s">
        <v>1354</v>
      </c>
      <c r="F703" s="327">
        <v>236</v>
      </c>
      <c r="G703" s="327">
        <v>118944</v>
      </c>
      <c r="H703" s="327">
        <v>1</v>
      </c>
      <c r="I703" s="327">
        <v>504</v>
      </c>
      <c r="J703" s="327">
        <v>175</v>
      </c>
      <c r="K703" s="327">
        <v>88375</v>
      </c>
      <c r="L703" s="327">
        <v>0.74299670433145004</v>
      </c>
      <c r="M703" s="327">
        <v>505</v>
      </c>
      <c r="N703" s="327">
        <v>203</v>
      </c>
      <c r="O703" s="327">
        <v>102718</v>
      </c>
      <c r="P703" s="348">
        <v>0.86358286252354044</v>
      </c>
      <c r="Q703" s="328">
        <v>506</v>
      </c>
    </row>
    <row r="704" spans="1:17" ht="14.4" customHeight="1" x14ac:dyDescent="0.3">
      <c r="A704" s="323" t="s">
        <v>1422</v>
      </c>
      <c r="B704" s="324" t="s">
        <v>1237</v>
      </c>
      <c r="C704" s="324" t="s">
        <v>1238</v>
      </c>
      <c r="D704" s="324" t="s">
        <v>1355</v>
      </c>
      <c r="E704" s="324" t="s">
        <v>1356</v>
      </c>
      <c r="F704" s="327">
        <v>699</v>
      </c>
      <c r="G704" s="327">
        <v>70599</v>
      </c>
      <c r="H704" s="327">
        <v>1</v>
      </c>
      <c r="I704" s="327">
        <v>101</v>
      </c>
      <c r="J704" s="327">
        <v>560</v>
      </c>
      <c r="K704" s="327">
        <v>56560</v>
      </c>
      <c r="L704" s="327">
        <v>0.80114449213161665</v>
      </c>
      <c r="M704" s="327">
        <v>101</v>
      </c>
      <c r="N704" s="327">
        <v>635</v>
      </c>
      <c r="O704" s="327">
        <v>64770</v>
      </c>
      <c r="P704" s="348">
        <v>0.91743509114859989</v>
      </c>
      <c r="Q704" s="328">
        <v>102</v>
      </c>
    </row>
    <row r="705" spans="1:17" ht="14.4" customHeight="1" x14ac:dyDescent="0.3">
      <c r="A705" s="323" t="s">
        <v>1422</v>
      </c>
      <c r="B705" s="324" t="s">
        <v>1237</v>
      </c>
      <c r="C705" s="324" t="s">
        <v>1238</v>
      </c>
      <c r="D705" s="324" t="s">
        <v>1357</v>
      </c>
      <c r="E705" s="324" t="s">
        <v>1358</v>
      </c>
      <c r="F705" s="327">
        <v>6</v>
      </c>
      <c r="G705" s="327">
        <v>1272</v>
      </c>
      <c r="H705" s="327">
        <v>1</v>
      </c>
      <c r="I705" s="327">
        <v>212</v>
      </c>
      <c r="J705" s="327">
        <v>3</v>
      </c>
      <c r="K705" s="327">
        <v>642</v>
      </c>
      <c r="L705" s="327">
        <v>0.50471698113207553</v>
      </c>
      <c r="M705" s="327">
        <v>214</v>
      </c>
      <c r="N705" s="327">
        <v>1</v>
      </c>
      <c r="O705" s="327">
        <v>215</v>
      </c>
      <c r="P705" s="348">
        <v>0.16902515723270439</v>
      </c>
      <c r="Q705" s="328">
        <v>215</v>
      </c>
    </row>
    <row r="706" spans="1:17" ht="14.4" customHeight="1" x14ac:dyDescent="0.3">
      <c r="A706" s="323" t="s">
        <v>1423</v>
      </c>
      <c r="B706" s="324" t="s">
        <v>1237</v>
      </c>
      <c r="C706" s="324" t="s">
        <v>1238</v>
      </c>
      <c r="D706" s="324" t="s">
        <v>1239</v>
      </c>
      <c r="E706" s="324" t="s">
        <v>1240</v>
      </c>
      <c r="F706" s="327">
        <v>573</v>
      </c>
      <c r="G706" s="327">
        <v>90534</v>
      </c>
      <c r="H706" s="327">
        <v>1</v>
      </c>
      <c r="I706" s="327">
        <v>158</v>
      </c>
      <c r="J706" s="327">
        <v>664</v>
      </c>
      <c r="K706" s="327">
        <v>104912</v>
      </c>
      <c r="L706" s="327">
        <v>1.1588132635253054</v>
      </c>
      <c r="M706" s="327">
        <v>158</v>
      </c>
      <c r="N706" s="327">
        <v>641</v>
      </c>
      <c r="O706" s="327">
        <v>101919</v>
      </c>
      <c r="P706" s="348">
        <v>1.1257538604281265</v>
      </c>
      <c r="Q706" s="328">
        <v>159</v>
      </c>
    </row>
    <row r="707" spans="1:17" ht="14.4" customHeight="1" x14ac:dyDescent="0.3">
      <c r="A707" s="323" t="s">
        <v>1423</v>
      </c>
      <c r="B707" s="324" t="s">
        <v>1237</v>
      </c>
      <c r="C707" s="324" t="s">
        <v>1238</v>
      </c>
      <c r="D707" s="324" t="s">
        <v>1241</v>
      </c>
      <c r="E707" s="324" t="s">
        <v>1242</v>
      </c>
      <c r="F707" s="327">
        <v>135</v>
      </c>
      <c r="G707" s="327">
        <v>11205</v>
      </c>
      <c r="H707" s="327">
        <v>1</v>
      </c>
      <c r="I707" s="327">
        <v>83</v>
      </c>
      <c r="J707" s="327">
        <v>154</v>
      </c>
      <c r="K707" s="327">
        <v>12782</v>
      </c>
      <c r="L707" s="327">
        <v>1.1407407407407408</v>
      </c>
      <c r="M707" s="327">
        <v>83</v>
      </c>
      <c r="N707" s="327">
        <v>175</v>
      </c>
      <c r="O707" s="327">
        <v>14700</v>
      </c>
      <c r="P707" s="348">
        <v>1.3119143239625168</v>
      </c>
      <c r="Q707" s="328">
        <v>84</v>
      </c>
    </row>
    <row r="708" spans="1:17" ht="14.4" customHeight="1" x14ac:dyDescent="0.3">
      <c r="A708" s="323" t="s">
        <v>1423</v>
      </c>
      <c r="B708" s="324" t="s">
        <v>1237</v>
      </c>
      <c r="C708" s="324" t="s">
        <v>1238</v>
      </c>
      <c r="D708" s="324" t="s">
        <v>1255</v>
      </c>
      <c r="E708" s="324" t="s">
        <v>1256</v>
      </c>
      <c r="F708" s="327">
        <v>3</v>
      </c>
      <c r="G708" s="327">
        <v>282</v>
      </c>
      <c r="H708" s="327">
        <v>1</v>
      </c>
      <c r="I708" s="327">
        <v>94</v>
      </c>
      <c r="J708" s="327">
        <v>2</v>
      </c>
      <c r="K708" s="327">
        <v>190</v>
      </c>
      <c r="L708" s="327">
        <v>0.67375886524822692</v>
      </c>
      <c r="M708" s="327">
        <v>95</v>
      </c>
      <c r="N708" s="327">
        <v>4</v>
      </c>
      <c r="O708" s="327">
        <v>384</v>
      </c>
      <c r="P708" s="348">
        <v>1.3617021276595744</v>
      </c>
      <c r="Q708" s="328">
        <v>96</v>
      </c>
    </row>
    <row r="709" spans="1:17" ht="14.4" customHeight="1" x14ac:dyDescent="0.3">
      <c r="A709" s="323" t="s">
        <v>1423</v>
      </c>
      <c r="B709" s="324" t="s">
        <v>1237</v>
      </c>
      <c r="C709" s="324" t="s">
        <v>1238</v>
      </c>
      <c r="D709" s="324" t="s">
        <v>1267</v>
      </c>
      <c r="E709" s="324" t="s">
        <v>1268</v>
      </c>
      <c r="F709" s="327"/>
      <c r="G709" s="327"/>
      <c r="H709" s="327"/>
      <c r="I709" s="327"/>
      <c r="J709" s="327">
        <v>5</v>
      </c>
      <c r="K709" s="327">
        <v>5820</v>
      </c>
      <c r="L709" s="327"/>
      <c r="M709" s="327">
        <v>1164</v>
      </c>
      <c r="N709" s="327">
        <v>2</v>
      </c>
      <c r="O709" s="327">
        <v>2330</v>
      </c>
      <c r="P709" s="348"/>
      <c r="Q709" s="328">
        <v>1165</v>
      </c>
    </row>
    <row r="710" spans="1:17" ht="14.4" customHeight="1" x14ac:dyDescent="0.3">
      <c r="A710" s="323" t="s">
        <v>1423</v>
      </c>
      <c r="B710" s="324" t="s">
        <v>1237</v>
      </c>
      <c r="C710" s="324" t="s">
        <v>1238</v>
      </c>
      <c r="D710" s="324" t="s">
        <v>1275</v>
      </c>
      <c r="E710" s="324" t="s">
        <v>1276</v>
      </c>
      <c r="F710" s="327">
        <v>102</v>
      </c>
      <c r="G710" s="327">
        <v>3876</v>
      </c>
      <c r="H710" s="327">
        <v>1</v>
      </c>
      <c r="I710" s="327">
        <v>38</v>
      </c>
      <c r="J710" s="327">
        <v>107</v>
      </c>
      <c r="K710" s="327">
        <v>4173</v>
      </c>
      <c r="L710" s="327">
        <v>1.076625386996904</v>
      </c>
      <c r="M710" s="327">
        <v>39</v>
      </c>
      <c r="N710" s="327">
        <v>105</v>
      </c>
      <c r="O710" s="327">
        <v>4095</v>
      </c>
      <c r="P710" s="348">
        <v>1.0565015479876161</v>
      </c>
      <c r="Q710" s="328">
        <v>39</v>
      </c>
    </row>
    <row r="711" spans="1:17" ht="14.4" customHeight="1" x14ac:dyDescent="0.3">
      <c r="A711" s="323" t="s">
        <v>1423</v>
      </c>
      <c r="B711" s="324" t="s">
        <v>1237</v>
      </c>
      <c r="C711" s="324" t="s">
        <v>1238</v>
      </c>
      <c r="D711" s="324" t="s">
        <v>1279</v>
      </c>
      <c r="E711" s="324" t="s">
        <v>1280</v>
      </c>
      <c r="F711" s="327">
        <v>1</v>
      </c>
      <c r="G711" s="327">
        <v>403</v>
      </c>
      <c r="H711" s="327">
        <v>1</v>
      </c>
      <c r="I711" s="327">
        <v>403</v>
      </c>
      <c r="J711" s="327"/>
      <c r="K711" s="327"/>
      <c r="L711" s="327"/>
      <c r="M711" s="327"/>
      <c r="N711" s="327"/>
      <c r="O711" s="327"/>
      <c r="P711" s="348"/>
      <c r="Q711" s="328"/>
    </row>
    <row r="712" spans="1:17" ht="14.4" customHeight="1" x14ac:dyDescent="0.3">
      <c r="A712" s="323" t="s">
        <v>1423</v>
      </c>
      <c r="B712" s="324" t="s">
        <v>1237</v>
      </c>
      <c r="C712" s="324" t="s">
        <v>1238</v>
      </c>
      <c r="D712" s="324" t="s">
        <v>1281</v>
      </c>
      <c r="E712" s="324" t="s">
        <v>1282</v>
      </c>
      <c r="F712" s="327">
        <v>68</v>
      </c>
      <c r="G712" s="327">
        <v>2652</v>
      </c>
      <c r="H712" s="327">
        <v>1</v>
      </c>
      <c r="I712" s="327">
        <v>39</v>
      </c>
      <c r="J712" s="327">
        <v>86</v>
      </c>
      <c r="K712" s="327">
        <v>3440</v>
      </c>
      <c r="L712" s="327">
        <v>1.297134238310709</v>
      </c>
      <c r="M712" s="327">
        <v>40</v>
      </c>
      <c r="N712" s="327">
        <v>105</v>
      </c>
      <c r="O712" s="327">
        <v>4200</v>
      </c>
      <c r="P712" s="348">
        <v>1.5837104072398189</v>
      </c>
      <c r="Q712" s="328">
        <v>40</v>
      </c>
    </row>
    <row r="713" spans="1:17" ht="14.4" customHeight="1" x14ac:dyDescent="0.3">
      <c r="A713" s="323" t="s">
        <v>1423</v>
      </c>
      <c r="B713" s="324" t="s">
        <v>1237</v>
      </c>
      <c r="C713" s="324" t="s">
        <v>1238</v>
      </c>
      <c r="D713" s="324" t="s">
        <v>1283</v>
      </c>
      <c r="E713" s="324" t="s">
        <v>1284</v>
      </c>
      <c r="F713" s="327">
        <v>475</v>
      </c>
      <c r="G713" s="327">
        <v>52725</v>
      </c>
      <c r="H713" s="327">
        <v>1</v>
      </c>
      <c r="I713" s="327">
        <v>111</v>
      </c>
      <c r="J713" s="327">
        <v>484</v>
      </c>
      <c r="K713" s="327">
        <v>54208</v>
      </c>
      <c r="L713" s="327">
        <v>1.0281270744428639</v>
      </c>
      <c r="M713" s="327">
        <v>112</v>
      </c>
      <c r="N713" s="327">
        <v>585</v>
      </c>
      <c r="O713" s="327">
        <v>66105</v>
      </c>
      <c r="P713" s="348">
        <v>1.2537695590327169</v>
      </c>
      <c r="Q713" s="328">
        <v>113</v>
      </c>
    </row>
    <row r="714" spans="1:17" ht="14.4" customHeight="1" x14ac:dyDescent="0.3">
      <c r="A714" s="323" t="s">
        <v>1423</v>
      </c>
      <c r="B714" s="324" t="s">
        <v>1237</v>
      </c>
      <c r="C714" s="324" t="s">
        <v>1238</v>
      </c>
      <c r="D714" s="324" t="s">
        <v>1285</v>
      </c>
      <c r="E714" s="324" t="s">
        <v>1286</v>
      </c>
      <c r="F714" s="327">
        <v>55</v>
      </c>
      <c r="G714" s="327">
        <v>1155</v>
      </c>
      <c r="H714" s="327">
        <v>1</v>
      </c>
      <c r="I714" s="327">
        <v>21</v>
      </c>
      <c r="J714" s="327">
        <v>72</v>
      </c>
      <c r="K714" s="327">
        <v>1512</v>
      </c>
      <c r="L714" s="327">
        <v>1.3090909090909091</v>
      </c>
      <c r="M714" s="327">
        <v>21</v>
      </c>
      <c r="N714" s="327">
        <v>39</v>
      </c>
      <c r="O714" s="327">
        <v>819</v>
      </c>
      <c r="P714" s="348">
        <v>0.70909090909090911</v>
      </c>
      <c r="Q714" s="328">
        <v>21</v>
      </c>
    </row>
    <row r="715" spans="1:17" ht="14.4" customHeight="1" x14ac:dyDescent="0.3">
      <c r="A715" s="323" t="s">
        <v>1423</v>
      </c>
      <c r="B715" s="324" t="s">
        <v>1237</v>
      </c>
      <c r="C715" s="324" t="s">
        <v>1238</v>
      </c>
      <c r="D715" s="324" t="s">
        <v>1289</v>
      </c>
      <c r="E715" s="324" t="s">
        <v>1290</v>
      </c>
      <c r="F715" s="327">
        <v>13</v>
      </c>
      <c r="G715" s="327">
        <v>4966</v>
      </c>
      <c r="H715" s="327">
        <v>1</v>
      </c>
      <c r="I715" s="327">
        <v>382</v>
      </c>
      <c r="J715" s="327">
        <v>12</v>
      </c>
      <c r="K715" s="327">
        <v>4584</v>
      </c>
      <c r="L715" s="327">
        <v>0.92307692307692313</v>
      </c>
      <c r="M715" s="327">
        <v>382</v>
      </c>
      <c r="N715" s="327">
        <v>1</v>
      </c>
      <c r="O715" s="327">
        <v>382</v>
      </c>
      <c r="P715" s="348">
        <v>7.6923076923076927E-2</v>
      </c>
      <c r="Q715" s="328">
        <v>382</v>
      </c>
    </row>
    <row r="716" spans="1:17" ht="14.4" customHeight="1" x14ac:dyDescent="0.3">
      <c r="A716" s="323" t="s">
        <v>1423</v>
      </c>
      <c r="B716" s="324" t="s">
        <v>1237</v>
      </c>
      <c r="C716" s="324" t="s">
        <v>1238</v>
      </c>
      <c r="D716" s="324" t="s">
        <v>1291</v>
      </c>
      <c r="E716" s="324" t="s">
        <v>1292</v>
      </c>
      <c r="F716" s="327">
        <v>49</v>
      </c>
      <c r="G716" s="327">
        <v>23814</v>
      </c>
      <c r="H716" s="327">
        <v>1</v>
      </c>
      <c r="I716" s="327">
        <v>486</v>
      </c>
      <c r="J716" s="327">
        <v>85</v>
      </c>
      <c r="K716" s="327">
        <v>41310</v>
      </c>
      <c r="L716" s="327">
        <v>1.7346938775510203</v>
      </c>
      <c r="M716" s="327">
        <v>486</v>
      </c>
      <c r="N716" s="327">
        <v>52</v>
      </c>
      <c r="O716" s="327">
        <v>25272</v>
      </c>
      <c r="P716" s="348">
        <v>1.0612244897959184</v>
      </c>
      <c r="Q716" s="328">
        <v>486</v>
      </c>
    </row>
    <row r="717" spans="1:17" ht="14.4" customHeight="1" x14ac:dyDescent="0.3">
      <c r="A717" s="323" t="s">
        <v>1423</v>
      </c>
      <c r="B717" s="324" t="s">
        <v>1237</v>
      </c>
      <c r="C717" s="324" t="s">
        <v>1238</v>
      </c>
      <c r="D717" s="324" t="s">
        <v>1293</v>
      </c>
      <c r="E717" s="324" t="s">
        <v>1294</v>
      </c>
      <c r="F717" s="327">
        <v>5</v>
      </c>
      <c r="G717" s="327">
        <v>3005</v>
      </c>
      <c r="H717" s="327">
        <v>1</v>
      </c>
      <c r="I717" s="327">
        <v>601</v>
      </c>
      <c r="J717" s="327">
        <v>9</v>
      </c>
      <c r="K717" s="327">
        <v>5427</v>
      </c>
      <c r="L717" s="327">
        <v>1.8059900166389351</v>
      </c>
      <c r="M717" s="327">
        <v>603</v>
      </c>
      <c r="N717" s="327">
        <v>5</v>
      </c>
      <c r="O717" s="327">
        <v>3020</v>
      </c>
      <c r="P717" s="348">
        <v>1.0049916805324459</v>
      </c>
      <c r="Q717" s="328">
        <v>604</v>
      </c>
    </row>
    <row r="718" spans="1:17" ht="14.4" customHeight="1" x14ac:dyDescent="0.3">
      <c r="A718" s="323" t="s">
        <v>1423</v>
      </c>
      <c r="B718" s="324" t="s">
        <v>1237</v>
      </c>
      <c r="C718" s="324" t="s">
        <v>1238</v>
      </c>
      <c r="D718" s="324" t="s">
        <v>1295</v>
      </c>
      <c r="E718" s="324" t="s">
        <v>1296</v>
      </c>
      <c r="F718" s="327">
        <v>4</v>
      </c>
      <c r="G718" s="327">
        <v>144</v>
      </c>
      <c r="H718" s="327">
        <v>1</v>
      </c>
      <c r="I718" s="327">
        <v>36</v>
      </c>
      <c r="J718" s="327"/>
      <c r="K718" s="327"/>
      <c r="L718" s="327"/>
      <c r="M718" s="327"/>
      <c r="N718" s="327">
        <v>6</v>
      </c>
      <c r="O718" s="327">
        <v>222</v>
      </c>
      <c r="P718" s="348">
        <v>1.5416666666666667</v>
      </c>
      <c r="Q718" s="328">
        <v>37</v>
      </c>
    </row>
    <row r="719" spans="1:17" ht="14.4" customHeight="1" x14ac:dyDescent="0.3">
      <c r="A719" s="323" t="s">
        <v>1423</v>
      </c>
      <c r="B719" s="324" t="s">
        <v>1237</v>
      </c>
      <c r="C719" s="324" t="s">
        <v>1238</v>
      </c>
      <c r="D719" s="324" t="s">
        <v>1301</v>
      </c>
      <c r="E719" s="324" t="s">
        <v>1302</v>
      </c>
      <c r="F719" s="327">
        <v>3</v>
      </c>
      <c r="G719" s="327">
        <v>1332</v>
      </c>
      <c r="H719" s="327">
        <v>1</v>
      </c>
      <c r="I719" s="327">
        <v>444</v>
      </c>
      <c r="J719" s="327">
        <v>6</v>
      </c>
      <c r="K719" s="327">
        <v>2664</v>
      </c>
      <c r="L719" s="327">
        <v>2</v>
      </c>
      <c r="M719" s="327">
        <v>444</v>
      </c>
      <c r="N719" s="327">
        <v>6</v>
      </c>
      <c r="O719" s="327">
        <v>2664</v>
      </c>
      <c r="P719" s="348">
        <v>2</v>
      </c>
      <c r="Q719" s="328">
        <v>444</v>
      </c>
    </row>
    <row r="720" spans="1:17" ht="14.4" customHeight="1" x14ac:dyDescent="0.3">
      <c r="A720" s="323" t="s">
        <v>1423</v>
      </c>
      <c r="B720" s="324" t="s">
        <v>1237</v>
      </c>
      <c r="C720" s="324" t="s">
        <v>1238</v>
      </c>
      <c r="D720" s="324" t="s">
        <v>1305</v>
      </c>
      <c r="E720" s="324" t="s">
        <v>1306</v>
      </c>
      <c r="F720" s="327">
        <v>333</v>
      </c>
      <c r="G720" s="327">
        <v>13320</v>
      </c>
      <c r="H720" s="327">
        <v>1</v>
      </c>
      <c r="I720" s="327">
        <v>40</v>
      </c>
      <c r="J720" s="327">
        <v>350</v>
      </c>
      <c r="K720" s="327">
        <v>14000</v>
      </c>
      <c r="L720" s="327">
        <v>1.0510510510510511</v>
      </c>
      <c r="M720" s="327">
        <v>40</v>
      </c>
      <c r="N720" s="327">
        <v>267</v>
      </c>
      <c r="O720" s="327">
        <v>10947</v>
      </c>
      <c r="P720" s="348">
        <v>0.82184684684684683</v>
      </c>
      <c r="Q720" s="328">
        <v>41</v>
      </c>
    </row>
    <row r="721" spans="1:17" ht="14.4" customHeight="1" x14ac:dyDescent="0.3">
      <c r="A721" s="323" t="s">
        <v>1423</v>
      </c>
      <c r="B721" s="324" t="s">
        <v>1237</v>
      </c>
      <c r="C721" s="324" t="s">
        <v>1238</v>
      </c>
      <c r="D721" s="324" t="s">
        <v>1307</v>
      </c>
      <c r="E721" s="324" t="s">
        <v>1308</v>
      </c>
      <c r="F721" s="327"/>
      <c r="G721" s="327"/>
      <c r="H721" s="327"/>
      <c r="I721" s="327"/>
      <c r="J721" s="327">
        <v>2</v>
      </c>
      <c r="K721" s="327">
        <v>302</v>
      </c>
      <c r="L721" s="327"/>
      <c r="M721" s="327">
        <v>151</v>
      </c>
      <c r="N721" s="327"/>
      <c r="O721" s="327"/>
      <c r="P721" s="348"/>
      <c r="Q721" s="328"/>
    </row>
    <row r="722" spans="1:17" ht="14.4" customHeight="1" x14ac:dyDescent="0.3">
      <c r="A722" s="323" t="s">
        <v>1423</v>
      </c>
      <c r="B722" s="324" t="s">
        <v>1237</v>
      </c>
      <c r="C722" s="324" t="s">
        <v>1238</v>
      </c>
      <c r="D722" s="324" t="s">
        <v>1309</v>
      </c>
      <c r="E722" s="324" t="s">
        <v>1310</v>
      </c>
      <c r="F722" s="327">
        <v>1</v>
      </c>
      <c r="G722" s="327">
        <v>490</v>
      </c>
      <c r="H722" s="327">
        <v>1</v>
      </c>
      <c r="I722" s="327">
        <v>490</v>
      </c>
      <c r="J722" s="327">
        <v>28</v>
      </c>
      <c r="K722" s="327">
        <v>13720</v>
      </c>
      <c r="L722" s="327">
        <v>28</v>
      </c>
      <c r="M722" s="327">
        <v>490</v>
      </c>
      <c r="N722" s="327">
        <v>15</v>
      </c>
      <c r="O722" s="327">
        <v>7350</v>
      </c>
      <c r="P722" s="348">
        <v>15</v>
      </c>
      <c r="Q722" s="328">
        <v>490</v>
      </c>
    </row>
    <row r="723" spans="1:17" ht="14.4" customHeight="1" x14ac:dyDescent="0.3">
      <c r="A723" s="323" t="s">
        <v>1423</v>
      </c>
      <c r="B723" s="324" t="s">
        <v>1237</v>
      </c>
      <c r="C723" s="324" t="s">
        <v>1238</v>
      </c>
      <c r="D723" s="324" t="s">
        <v>1313</v>
      </c>
      <c r="E723" s="324" t="s">
        <v>1314</v>
      </c>
      <c r="F723" s="327"/>
      <c r="G723" s="327"/>
      <c r="H723" s="327"/>
      <c r="I723" s="327"/>
      <c r="J723" s="327">
        <v>1</v>
      </c>
      <c r="K723" s="327">
        <v>327</v>
      </c>
      <c r="L723" s="327"/>
      <c r="M723" s="327">
        <v>327</v>
      </c>
      <c r="N723" s="327"/>
      <c r="O723" s="327"/>
      <c r="P723" s="348"/>
      <c r="Q723" s="328"/>
    </row>
    <row r="724" spans="1:17" ht="14.4" customHeight="1" x14ac:dyDescent="0.3">
      <c r="A724" s="323" t="s">
        <v>1423</v>
      </c>
      <c r="B724" s="324" t="s">
        <v>1237</v>
      </c>
      <c r="C724" s="324" t="s">
        <v>1238</v>
      </c>
      <c r="D724" s="324" t="s">
        <v>1315</v>
      </c>
      <c r="E724" s="324" t="s">
        <v>1316</v>
      </c>
      <c r="F724" s="327">
        <v>19</v>
      </c>
      <c r="G724" s="327">
        <v>589</v>
      </c>
      <c r="H724" s="327">
        <v>1</v>
      </c>
      <c r="I724" s="327">
        <v>31</v>
      </c>
      <c r="J724" s="327">
        <v>11</v>
      </c>
      <c r="K724" s="327">
        <v>341</v>
      </c>
      <c r="L724" s="327">
        <v>0.57894736842105265</v>
      </c>
      <c r="M724" s="327">
        <v>31</v>
      </c>
      <c r="N724" s="327">
        <v>10</v>
      </c>
      <c r="O724" s="327">
        <v>310</v>
      </c>
      <c r="P724" s="348">
        <v>0.52631578947368418</v>
      </c>
      <c r="Q724" s="328">
        <v>31</v>
      </c>
    </row>
    <row r="725" spans="1:17" ht="14.4" customHeight="1" x14ac:dyDescent="0.3">
      <c r="A725" s="323" t="s">
        <v>1423</v>
      </c>
      <c r="B725" s="324" t="s">
        <v>1237</v>
      </c>
      <c r="C725" s="324" t="s">
        <v>1238</v>
      </c>
      <c r="D725" s="324" t="s">
        <v>1327</v>
      </c>
      <c r="E725" s="324" t="s">
        <v>1328</v>
      </c>
      <c r="F725" s="327"/>
      <c r="G725" s="327"/>
      <c r="H725" s="327"/>
      <c r="I725" s="327"/>
      <c r="J725" s="327">
        <v>1</v>
      </c>
      <c r="K725" s="327">
        <v>204</v>
      </c>
      <c r="L725" s="327"/>
      <c r="M725" s="327">
        <v>204</v>
      </c>
      <c r="N725" s="327">
        <v>3</v>
      </c>
      <c r="O725" s="327">
        <v>615</v>
      </c>
      <c r="P725" s="348"/>
      <c r="Q725" s="328">
        <v>205</v>
      </c>
    </row>
    <row r="726" spans="1:17" ht="14.4" customHeight="1" x14ac:dyDescent="0.3">
      <c r="A726" s="323" t="s">
        <v>1423</v>
      </c>
      <c r="B726" s="324" t="s">
        <v>1237</v>
      </c>
      <c r="C726" s="324" t="s">
        <v>1238</v>
      </c>
      <c r="D726" s="324" t="s">
        <v>1329</v>
      </c>
      <c r="E726" s="324" t="s">
        <v>1330</v>
      </c>
      <c r="F726" s="327"/>
      <c r="G726" s="327"/>
      <c r="H726" s="327"/>
      <c r="I726" s="327"/>
      <c r="J726" s="327">
        <v>1</v>
      </c>
      <c r="K726" s="327">
        <v>376</v>
      </c>
      <c r="L726" s="327"/>
      <c r="M726" s="327">
        <v>376</v>
      </c>
      <c r="N726" s="327">
        <v>3</v>
      </c>
      <c r="O726" s="327">
        <v>1131</v>
      </c>
      <c r="P726" s="348"/>
      <c r="Q726" s="328">
        <v>377</v>
      </c>
    </row>
    <row r="727" spans="1:17" ht="14.4" customHeight="1" x14ac:dyDescent="0.3">
      <c r="A727" s="323" t="s">
        <v>1423</v>
      </c>
      <c r="B727" s="324" t="s">
        <v>1237</v>
      </c>
      <c r="C727" s="324" t="s">
        <v>1238</v>
      </c>
      <c r="D727" s="324" t="s">
        <v>1341</v>
      </c>
      <c r="E727" s="324" t="s">
        <v>1342</v>
      </c>
      <c r="F727" s="327"/>
      <c r="G727" s="327"/>
      <c r="H727" s="327"/>
      <c r="I727" s="327"/>
      <c r="J727" s="327">
        <v>1</v>
      </c>
      <c r="K727" s="327">
        <v>2013</v>
      </c>
      <c r="L727" s="327"/>
      <c r="M727" s="327">
        <v>2013</v>
      </c>
      <c r="N727" s="327"/>
      <c r="O727" s="327"/>
      <c r="P727" s="348"/>
      <c r="Q727" s="328"/>
    </row>
    <row r="728" spans="1:17" ht="14.4" customHeight="1" x14ac:dyDescent="0.3">
      <c r="A728" s="323" t="s">
        <v>1423</v>
      </c>
      <c r="B728" s="324" t="s">
        <v>1237</v>
      </c>
      <c r="C728" s="324" t="s">
        <v>1238</v>
      </c>
      <c r="D728" s="324" t="s">
        <v>1349</v>
      </c>
      <c r="E728" s="324" t="s">
        <v>1350</v>
      </c>
      <c r="F728" s="327">
        <v>404</v>
      </c>
      <c r="G728" s="327">
        <v>6464</v>
      </c>
      <c r="H728" s="327">
        <v>1</v>
      </c>
      <c r="I728" s="327">
        <v>16</v>
      </c>
      <c r="J728" s="327">
        <v>454</v>
      </c>
      <c r="K728" s="327">
        <v>7264</v>
      </c>
      <c r="L728" s="327">
        <v>1.1237623762376239</v>
      </c>
      <c r="M728" s="327">
        <v>16</v>
      </c>
      <c r="N728" s="327">
        <v>327</v>
      </c>
      <c r="O728" s="327">
        <v>5232</v>
      </c>
      <c r="P728" s="348">
        <v>0.80940594059405946</v>
      </c>
      <c r="Q728" s="328">
        <v>16</v>
      </c>
    </row>
    <row r="729" spans="1:17" ht="14.4" customHeight="1" x14ac:dyDescent="0.3">
      <c r="A729" s="323" t="s">
        <v>1423</v>
      </c>
      <c r="B729" s="324" t="s">
        <v>1237</v>
      </c>
      <c r="C729" s="324" t="s">
        <v>1238</v>
      </c>
      <c r="D729" s="324" t="s">
        <v>1351</v>
      </c>
      <c r="E729" s="324" t="s">
        <v>1352</v>
      </c>
      <c r="F729" s="327">
        <v>2</v>
      </c>
      <c r="G729" s="327">
        <v>260</v>
      </c>
      <c r="H729" s="327">
        <v>1</v>
      </c>
      <c r="I729" s="327">
        <v>130</v>
      </c>
      <c r="J729" s="327">
        <v>2</v>
      </c>
      <c r="K729" s="327">
        <v>262</v>
      </c>
      <c r="L729" s="327">
        <v>1.0076923076923077</v>
      </c>
      <c r="M729" s="327">
        <v>131</v>
      </c>
      <c r="N729" s="327">
        <v>3</v>
      </c>
      <c r="O729" s="327">
        <v>399</v>
      </c>
      <c r="P729" s="348">
        <v>1.5346153846153847</v>
      </c>
      <c r="Q729" s="328">
        <v>133</v>
      </c>
    </row>
    <row r="730" spans="1:17" ht="14.4" customHeight="1" x14ac:dyDescent="0.3">
      <c r="A730" s="323" t="s">
        <v>1423</v>
      </c>
      <c r="B730" s="324" t="s">
        <v>1237</v>
      </c>
      <c r="C730" s="324" t="s">
        <v>1238</v>
      </c>
      <c r="D730" s="324" t="s">
        <v>1353</v>
      </c>
      <c r="E730" s="324" t="s">
        <v>1354</v>
      </c>
      <c r="F730" s="327">
        <v>8</v>
      </c>
      <c r="G730" s="327">
        <v>4032</v>
      </c>
      <c r="H730" s="327">
        <v>1</v>
      </c>
      <c r="I730" s="327">
        <v>504</v>
      </c>
      <c r="J730" s="327">
        <v>25</v>
      </c>
      <c r="K730" s="327">
        <v>12625</v>
      </c>
      <c r="L730" s="327">
        <v>3.1312003968253967</v>
      </c>
      <c r="M730" s="327">
        <v>505</v>
      </c>
      <c r="N730" s="327">
        <v>10</v>
      </c>
      <c r="O730" s="327">
        <v>5060</v>
      </c>
      <c r="P730" s="348">
        <v>1.2549603174603174</v>
      </c>
      <c r="Q730" s="328">
        <v>506</v>
      </c>
    </row>
    <row r="731" spans="1:17" ht="14.4" customHeight="1" x14ac:dyDescent="0.3">
      <c r="A731" s="323" t="s">
        <v>1423</v>
      </c>
      <c r="B731" s="324" t="s">
        <v>1237</v>
      </c>
      <c r="C731" s="324" t="s">
        <v>1238</v>
      </c>
      <c r="D731" s="324" t="s">
        <v>1355</v>
      </c>
      <c r="E731" s="324" t="s">
        <v>1356</v>
      </c>
      <c r="F731" s="327">
        <v>19</v>
      </c>
      <c r="G731" s="327">
        <v>1919</v>
      </c>
      <c r="H731" s="327">
        <v>1</v>
      </c>
      <c r="I731" s="327">
        <v>101</v>
      </c>
      <c r="J731" s="327">
        <v>26</v>
      </c>
      <c r="K731" s="327">
        <v>2626</v>
      </c>
      <c r="L731" s="327">
        <v>1.368421052631579</v>
      </c>
      <c r="M731" s="327">
        <v>101</v>
      </c>
      <c r="N731" s="327">
        <v>30</v>
      </c>
      <c r="O731" s="327">
        <v>3060</v>
      </c>
      <c r="P731" s="348">
        <v>1.5945805106826472</v>
      </c>
      <c r="Q731" s="328">
        <v>102</v>
      </c>
    </row>
    <row r="732" spans="1:17" ht="14.4" customHeight="1" x14ac:dyDescent="0.3">
      <c r="A732" s="323" t="s">
        <v>1423</v>
      </c>
      <c r="B732" s="324" t="s">
        <v>1237</v>
      </c>
      <c r="C732" s="324" t="s">
        <v>1238</v>
      </c>
      <c r="D732" s="324" t="s">
        <v>1357</v>
      </c>
      <c r="E732" s="324" t="s">
        <v>1358</v>
      </c>
      <c r="F732" s="327"/>
      <c r="G732" s="327"/>
      <c r="H732" s="327"/>
      <c r="I732" s="327"/>
      <c r="J732" s="327">
        <v>1</v>
      </c>
      <c r="K732" s="327">
        <v>214</v>
      </c>
      <c r="L732" s="327"/>
      <c r="M732" s="327">
        <v>214</v>
      </c>
      <c r="N732" s="327"/>
      <c r="O732" s="327"/>
      <c r="P732" s="348"/>
      <c r="Q732" s="328"/>
    </row>
    <row r="733" spans="1:17" ht="14.4" customHeight="1" x14ac:dyDescent="0.3">
      <c r="A733" s="323" t="s">
        <v>1424</v>
      </c>
      <c r="B733" s="324" t="s">
        <v>1237</v>
      </c>
      <c r="C733" s="324" t="s">
        <v>1238</v>
      </c>
      <c r="D733" s="324" t="s">
        <v>1239</v>
      </c>
      <c r="E733" s="324" t="s">
        <v>1240</v>
      </c>
      <c r="F733" s="327">
        <v>1062</v>
      </c>
      <c r="G733" s="327">
        <v>167796</v>
      </c>
      <c r="H733" s="327">
        <v>1</v>
      </c>
      <c r="I733" s="327">
        <v>158</v>
      </c>
      <c r="J733" s="327">
        <v>1080</v>
      </c>
      <c r="K733" s="327">
        <v>170640</v>
      </c>
      <c r="L733" s="327">
        <v>1.0169491525423728</v>
      </c>
      <c r="M733" s="327">
        <v>158</v>
      </c>
      <c r="N733" s="327">
        <v>1417</v>
      </c>
      <c r="O733" s="327">
        <v>225303</v>
      </c>
      <c r="P733" s="348">
        <v>1.3427197311020524</v>
      </c>
      <c r="Q733" s="328">
        <v>159</v>
      </c>
    </row>
    <row r="734" spans="1:17" ht="14.4" customHeight="1" x14ac:dyDescent="0.3">
      <c r="A734" s="323" t="s">
        <v>1424</v>
      </c>
      <c r="B734" s="324" t="s">
        <v>1237</v>
      </c>
      <c r="C734" s="324" t="s">
        <v>1238</v>
      </c>
      <c r="D734" s="324" t="s">
        <v>1241</v>
      </c>
      <c r="E734" s="324" t="s">
        <v>1242</v>
      </c>
      <c r="F734" s="327">
        <v>345</v>
      </c>
      <c r="G734" s="327">
        <v>28635</v>
      </c>
      <c r="H734" s="327">
        <v>1</v>
      </c>
      <c r="I734" s="327">
        <v>83</v>
      </c>
      <c r="J734" s="327">
        <v>395</v>
      </c>
      <c r="K734" s="327">
        <v>32785</v>
      </c>
      <c r="L734" s="327">
        <v>1.144927536231884</v>
      </c>
      <c r="M734" s="327">
        <v>83</v>
      </c>
      <c r="N734" s="327">
        <v>568</v>
      </c>
      <c r="O734" s="327">
        <v>47712</v>
      </c>
      <c r="P734" s="348">
        <v>1.666212676794133</v>
      </c>
      <c r="Q734" s="328">
        <v>84</v>
      </c>
    </row>
    <row r="735" spans="1:17" ht="14.4" customHeight="1" x14ac:dyDescent="0.3">
      <c r="A735" s="323" t="s">
        <v>1424</v>
      </c>
      <c r="B735" s="324" t="s">
        <v>1237</v>
      </c>
      <c r="C735" s="324" t="s">
        <v>1238</v>
      </c>
      <c r="D735" s="324" t="s">
        <v>1255</v>
      </c>
      <c r="E735" s="324" t="s">
        <v>1256</v>
      </c>
      <c r="F735" s="327">
        <v>8</v>
      </c>
      <c r="G735" s="327">
        <v>752</v>
      </c>
      <c r="H735" s="327">
        <v>1</v>
      </c>
      <c r="I735" s="327">
        <v>94</v>
      </c>
      <c r="J735" s="327">
        <v>2</v>
      </c>
      <c r="K735" s="327">
        <v>190</v>
      </c>
      <c r="L735" s="327">
        <v>0.25265957446808512</v>
      </c>
      <c r="M735" s="327">
        <v>95</v>
      </c>
      <c r="N735" s="327">
        <v>3</v>
      </c>
      <c r="O735" s="327">
        <v>288</v>
      </c>
      <c r="P735" s="348">
        <v>0.38297872340425532</v>
      </c>
      <c r="Q735" s="328">
        <v>96</v>
      </c>
    </row>
    <row r="736" spans="1:17" ht="14.4" customHeight="1" x14ac:dyDescent="0.3">
      <c r="A736" s="323" t="s">
        <v>1424</v>
      </c>
      <c r="B736" s="324" t="s">
        <v>1237</v>
      </c>
      <c r="C736" s="324" t="s">
        <v>1238</v>
      </c>
      <c r="D736" s="324" t="s">
        <v>1267</v>
      </c>
      <c r="E736" s="324" t="s">
        <v>1268</v>
      </c>
      <c r="F736" s="327">
        <v>5</v>
      </c>
      <c r="G736" s="327">
        <v>5810</v>
      </c>
      <c r="H736" s="327">
        <v>1</v>
      </c>
      <c r="I736" s="327">
        <v>1162</v>
      </c>
      <c r="J736" s="327"/>
      <c r="K736" s="327"/>
      <c r="L736" s="327"/>
      <c r="M736" s="327"/>
      <c r="N736" s="327">
        <v>2</v>
      </c>
      <c r="O736" s="327">
        <v>2330</v>
      </c>
      <c r="P736" s="348">
        <v>0.40103270223752152</v>
      </c>
      <c r="Q736" s="328">
        <v>1165</v>
      </c>
    </row>
    <row r="737" spans="1:17" ht="14.4" customHeight="1" x14ac:dyDescent="0.3">
      <c r="A737" s="323" t="s">
        <v>1424</v>
      </c>
      <c r="B737" s="324" t="s">
        <v>1237</v>
      </c>
      <c r="C737" s="324" t="s">
        <v>1238</v>
      </c>
      <c r="D737" s="324" t="s">
        <v>1275</v>
      </c>
      <c r="E737" s="324" t="s">
        <v>1276</v>
      </c>
      <c r="F737" s="327">
        <v>168</v>
      </c>
      <c r="G737" s="327">
        <v>6384</v>
      </c>
      <c r="H737" s="327">
        <v>1</v>
      </c>
      <c r="I737" s="327">
        <v>38</v>
      </c>
      <c r="J737" s="327">
        <v>196</v>
      </c>
      <c r="K737" s="327">
        <v>7644</v>
      </c>
      <c r="L737" s="327">
        <v>1.1973684210526316</v>
      </c>
      <c r="M737" s="327">
        <v>39</v>
      </c>
      <c r="N737" s="327">
        <v>229</v>
      </c>
      <c r="O737" s="327">
        <v>8931</v>
      </c>
      <c r="P737" s="348">
        <v>1.3989661654135339</v>
      </c>
      <c r="Q737" s="328">
        <v>39</v>
      </c>
    </row>
    <row r="738" spans="1:17" ht="14.4" customHeight="1" x14ac:dyDescent="0.3">
      <c r="A738" s="323" t="s">
        <v>1424</v>
      </c>
      <c r="B738" s="324" t="s">
        <v>1237</v>
      </c>
      <c r="C738" s="324" t="s">
        <v>1238</v>
      </c>
      <c r="D738" s="324" t="s">
        <v>1279</v>
      </c>
      <c r="E738" s="324" t="s">
        <v>1280</v>
      </c>
      <c r="F738" s="327">
        <v>2</v>
      </c>
      <c r="G738" s="327">
        <v>806</v>
      </c>
      <c r="H738" s="327">
        <v>1</v>
      </c>
      <c r="I738" s="327">
        <v>403</v>
      </c>
      <c r="J738" s="327">
        <v>5</v>
      </c>
      <c r="K738" s="327">
        <v>2020</v>
      </c>
      <c r="L738" s="327">
        <v>2.5062034739454093</v>
      </c>
      <c r="M738" s="327">
        <v>404</v>
      </c>
      <c r="N738" s="327"/>
      <c r="O738" s="327"/>
      <c r="P738" s="348"/>
      <c r="Q738" s="328"/>
    </row>
    <row r="739" spans="1:17" ht="14.4" customHeight="1" x14ac:dyDescent="0.3">
      <c r="A739" s="323" t="s">
        <v>1424</v>
      </c>
      <c r="B739" s="324" t="s">
        <v>1237</v>
      </c>
      <c r="C739" s="324" t="s">
        <v>1238</v>
      </c>
      <c r="D739" s="324" t="s">
        <v>1281</v>
      </c>
      <c r="E739" s="324" t="s">
        <v>1282</v>
      </c>
      <c r="F739" s="327">
        <v>75</v>
      </c>
      <c r="G739" s="327">
        <v>2925</v>
      </c>
      <c r="H739" s="327">
        <v>1</v>
      </c>
      <c r="I739" s="327">
        <v>39</v>
      </c>
      <c r="J739" s="327">
        <v>85</v>
      </c>
      <c r="K739" s="327">
        <v>3400</v>
      </c>
      <c r="L739" s="327">
        <v>1.1623931623931625</v>
      </c>
      <c r="M739" s="327">
        <v>40</v>
      </c>
      <c r="N739" s="327">
        <v>106</v>
      </c>
      <c r="O739" s="327">
        <v>4240</v>
      </c>
      <c r="P739" s="348">
        <v>1.4495726495726495</v>
      </c>
      <c r="Q739" s="328">
        <v>40</v>
      </c>
    </row>
    <row r="740" spans="1:17" ht="14.4" customHeight="1" x14ac:dyDescent="0.3">
      <c r="A740" s="323" t="s">
        <v>1424</v>
      </c>
      <c r="B740" s="324" t="s">
        <v>1237</v>
      </c>
      <c r="C740" s="324" t="s">
        <v>1238</v>
      </c>
      <c r="D740" s="324" t="s">
        <v>1283</v>
      </c>
      <c r="E740" s="324" t="s">
        <v>1284</v>
      </c>
      <c r="F740" s="327">
        <v>718</v>
      </c>
      <c r="G740" s="327">
        <v>79698</v>
      </c>
      <c r="H740" s="327">
        <v>1</v>
      </c>
      <c r="I740" s="327">
        <v>111</v>
      </c>
      <c r="J740" s="327">
        <v>792</v>
      </c>
      <c r="K740" s="327">
        <v>88704</v>
      </c>
      <c r="L740" s="327">
        <v>1.1130015809681548</v>
      </c>
      <c r="M740" s="327">
        <v>112</v>
      </c>
      <c r="N740" s="327">
        <v>1070</v>
      </c>
      <c r="O740" s="327">
        <v>120910</v>
      </c>
      <c r="P740" s="348">
        <v>1.5171020602775478</v>
      </c>
      <c r="Q740" s="328">
        <v>113</v>
      </c>
    </row>
    <row r="741" spans="1:17" ht="14.4" customHeight="1" x14ac:dyDescent="0.3">
      <c r="A741" s="323" t="s">
        <v>1424</v>
      </c>
      <c r="B741" s="324" t="s">
        <v>1237</v>
      </c>
      <c r="C741" s="324" t="s">
        <v>1238</v>
      </c>
      <c r="D741" s="324" t="s">
        <v>1285</v>
      </c>
      <c r="E741" s="324" t="s">
        <v>1286</v>
      </c>
      <c r="F741" s="327">
        <v>124</v>
      </c>
      <c r="G741" s="327">
        <v>2604</v>
      </c>
      <c r="H741" s="327">
        <v>1</v>
      </c>
      <c r="I741" s="327">
        <v>21</v>
      </c>
      <c r="J741" s="327">
        <v>45</v>
      </c>
      <c r="K741" s="327">
        <v>945</v>
      </c>
      <c r="L741" s="327">
        <v>0.36290322580645162</v>
      </c>
      <c r="M741" s="327">
        <v>21</v>
      </c>
      <c r="N741" s="327">
        <v>80</v>
      </c>
      <c r="O741" s="327">
        <v>1680</v>
      </c>
      <c r="P741" s="348">
        <v>0.64516129032258063</v>
      </c>
      <c r="Q741" s="328">
        <v>21</v>
      </c>
    </row>
    <row r="742" spans="1:17" ht="14.4" customHeight="1" x14ac:dyDescent="0.3">
      <c r="A742" s="323" t="s">
        <v>1424</v>
      </c>
      <c r="B742" s="324" t="s">
        <v>1237</v>
      </c>
      <c r="C742" s="324" t="s">
        <v>1238</v>
      </c>
      <c r="D742" s="324" t="s">
        <v>1289</v>
      </c>
      <c r="E742" s="324" t="s">
        <v>1290</v>
      </c>
      <c r="F742" s="327">
        <v>9</v>
      </c>
      <c r="G742" s="327">
        <v>3438</v>
      </c>
      <c r="H742" s="327">
        <v>1</v>
      </c>
      <c r="I742" s="327">
        <v>382</v>
      </c>
      <c r="J742" s="327">
        <v>5</v>
      </c>
      <c r="K742" s="327">
        <v>1910</v>
      </c>
      <c r="L742" s="327">
        <v>0.55555555555555558</v>
      </c>
      <c r="M742" s="327">
        <v>382</v>
      </c>
      <c r="N742" s="327">
        <v>5</v>
      </c>
      <c r="O742" s="327">
        <v>1910</v>
      </c>
      <c r="P742" s="348">
        <v>0.55555555555555558</v>
      </c>
      <c r="Q742" s="328">
        <v>382</v>
      </c>
    </row>
    <row r="743" spans="1:17" ht="14.4" customHeight="1" x14ac:dyDescent="0.3">
      <c r="A743" s="323" t="s">
        <v>1424</v>
      </c>
      <c r="B743" s="324" t="s">
        <v>1237</v>
      </c>
      <c r="C743" s="324" t="s">
        <v>1238</v>
      </c>
      <c r="D743" s="324" t="s">
        <v>1291</v>
      </c>
      <c r="E743" s="324" t="s">
        <v>1292</v>
      </c>
      <c r="F743" s="327">
        <v>35</v>
      </c>
      <c r="G743" s="327">
        <v>17010</v>
      </c>
      <c r="H743" s="327">
        <v>1</v>
      </c>
      <c r="I743" s="327">
        <v>486</v>
      </c>
      <c r="J743" s="327">
        <v>21</v>
      </c>
      <c r="K743" s="327">
        <v>10206</v>
      </c>
      <c r="L743" s="327">
        <v>0.6</v>
      </c>
      <c r="M743" s="327">
        <v>486</v>
      </c>
      <c r="N743" s="327">
        <v>91</v>
      </c>
      <c r="O743" s="327">
        <v>44226</v>
      </c>
      <c r="P743" s="348">
        <v>2.6</v>
      </c>
      <c r="Q743" s="328">
        <v>486</v>
      </c>
    </row>
    <row r="744" spans="1:17" ht="14.4" customHeight="1" x14ac:dyDescent="0.3">
      <c r="A744" s="323" t="s">
        <v>1424</v>
      </c>
      <c r="B744" s="324" t="s">
        <v>1237</v>
      </c>
      <c r="C744" s="324" t="s">
        <v>1238</v>
      </c>
      <c r="D744" s="324" t="s">
        <v>1293</v>
      </c>
      <c r="E744" s="324" t="s">
        <v>1294</v>
      </c>
      <c r="F744" s="327">
        <v>3</v>
      </c>
      <c r="G744" s="327">
        <v>1803</v>
      </c>
      <c r="H744" s="327">
        <v>1</v>
      </c>
      <c r="I744" s="327">
        <v>601</v>
      </c>
      <c r="J744" s="327">
        <v>4</v>
      </c>
      <c r="K744" s="327">
        <v>2412</v>
      </c>
      <c r="L744" s="327">
        <v>1.3377703826955074</v>
      </c>
      <c r="M744" s="327">
        <v>603</v>
      </c>
      <c r="N744" s="327">
        <v>6</v>
      </c>
      <c r="O744" s="327">
        <v>3624</v>
      </c>
      <c r="P744" s="348">
        <v>2.0099833610648918</v>
      </c>
      <c r="Q744" s="328">
        <v>604</v>
      </c>
    </row>
    <row r="745" spans="1:17" ht="14.4" customHeight="1" x14ac:dyDescent="0.3">
      <c r="A745" s="323" t="s">
        <v>1424</v>
      </c>
      <c r="B745" s="324" t="s">
        <v>1237</v>
      </c>
      <c r="C745" s="324" t="s">
        <v>1238</v>
      </c>
      <c r="D745" s="324" t="s">
        <v>1295</v>
      </c>
      <c r="E745" s="324" t="s">
        <v>1296</v>
      </c>
      <c r="F745" s="327">
        <v>11</v>
      </c>
      <c r="G745" s="327">
        <v>396</v>
      </c>
      <c r="H745" s="327">
        <v>1</v>
      </c>
      <c r="I745" s="327">
        <v>36</v>
      </c>
      <c r="J745" s="327">
        <v>11</v>
      </c>
      <c r="K745" s="327">
        <v>396</v>
      </c>
      <c r="L745" s="327">
        <v>1</v>
      </c>
      <c r="M745" s="327">
        <v>36</v>
      </c>
      <c r="N745" s="327">
        <v>22</v>
      </c>
      <c r="O745" s="327">
        <v>814</v>
      </c>
      <c r="P745" s="348">
        <v>2.0555555555555554</v>
      </c>
      <c r="Q745" s="328">
        <v>37</v>
      </c>
    </row>
    <row r="746" spans="1:17" ht="14.4" customHeight="1" x14ac:dyDescent="0.3">
      <c r="A746" s="323" t="s">
        <v>1424</v>
      </c>
      <c r="B746" s="324" t="s">
        <v>1237</v>
      </c>
      <c r="C746" s="324" t="s">
        <v>1238</v>
      </c>
      <c r="D746" s="324" t="s">
        <v>1301</v>
      </c>
      <c r="E746" s="324" t="s">
        <v>1302</v>
      </c>
      <c r="F746" s="327">
        <v>6</v>
      </c>
      <c r="G746" s="327">
        <v>2664</v>
      </c>
      <c r="H746" s="327">
        <v>1</v>
      </c>
      <c r="I746" s="327">
        <v>444</v>
      </c>
      <c r="J746" s="327">
        <v>6</v>
      </c>
      <c r="K746" s="327">
        <v>2664</v>
      </c>
      <c r="L746" s="327">
        <v>1</v>
      </c>
      <c r="M746" s="327">
        <v>444</v>
      </c>
      <c r="N746" s="327"/>
      <c r="O746" s="327"/>
      <c r="P746" s="348"/>
      <c r="Q746" s="328"/>
    </row>
    <row r="747" spans="1:17" ht="14.4" customHeight="1" x14ac:dyDescent="0.3">
      <c r="A747" s="323" t="s">
        <v>1424</v>
      </c>
      <c r="B747" s="324" t="s">
        <v>1237</v>
      </c>
      <c r="C747" s="324" t="s">
        <v>1238</v>
      </c>
      <c r="D747" s="324" t="s">
        <v>1305</v>
      </c>
      <c r="E747" s="324" t="s">
        <v>1306</v>
      </c>
      <c r="F747" s="327">
        <v>4</v>
      </c>
      <c r="G747" s="327">
        <v>160</v>
      </c>
      <c r="H747" s="327">
        <v>1</v>
      </c>
      <c r="I747" s="327">
        <v>40</v>
      </c>
      <c r="J747" s="327">
        <v>3</v>
      </c>
      <c r="K747" s="327">
        <v>120</v>
      </c>
      <c r="L747" s="327">
        <v>0.75</v>
      </c>
      <c r="M747" s="327">
        <v>40</v>
      </c>
      <c r="N747" s="327">
        <v>2</v>
      </c>
      <c r="O747" s="327">
        <v>82</v>
      </c>
      <c r="P747" s="348">
        <v>0.51249999999999996</v>
      </c>
      <c r="Q747" s="328">
        <v>41</v>
      </c>
    </row>
    <row r="748" spans="1:17" ht="14.4" customHeight="1" x14ac:dyDescent="0.3">
      <c r="A748" s="323" t="s">
        <v>1424</v>
      </c>
      <c r="B748" s="324" t="s">
        <v>1237</v>
      </c>
      <c r="C748" s="324" t="s">
        <v>1238</v>
      </c>
      <c r="D748" s="324" t="s">
        <v>1309</v>
      </c>
      <c r="E748" s="324" t="s">
        <v>1310</v>
      </c>
      <c r="F748" s="327">
        <v>2</v>
      </c>
      <c r="G748" s="327">
        <v>980</v>
      </c>
      <c r="H748" s="327">
        <v>1</v>
      </c>
      <c r="I748" s="327">
        <v>490</v>
      </c>
      <c r="J748" s="327">
        <v>2</v>
      </c>
      <c r="K748" s="327">
        <v>980</v>
      </c>
      <c r="L748" s="327">
        <v>1</v>
      </c>
      <c r="M748" s="327">
        <v>490</v>
      </c>
      <c r="N748" s="327">
        <v>2</v>
      </c>
      <c r="O748" s="327">
        <v>980</v>
      </c>
      <c r="P748" s="348">
        <v>1</v>
      </c>
      <c r="Q748" s="328">
        <v>490</v>
      </c>
    </row>
    <row r="749" spans="1:17" ht="14.4" customHeight="1" x14ac:dyDescent="0.3">
      <c r="A749" s="323" t="s">
        <v>1424</v>
      </c>
      <c r="B749" s="324" t="s">
        <v>1237</v>
      </c>
      <c r="C749" s="324" t="s">
        <v>1238</v>
      </c>
      <c r="D749" s="324" t="s">
        <v>1313</v>
      </c>
      <c r="E749" s="324" t="s">
        <v>1314</v>
      </c>
      <c r="F749" s="327"/>
      <c r="G749" s="327"/>
      <c r="H749" s="327"/>
      <c r="I749" s="327"/>
      <c r="J749" s="327"/>
      <c r="K749" s="327"/>
      <c r="L749" s="327"/>
      <c r="M749" s="327"/>
      <c r="N749" s="327">
        <v>1</v>
      </c>
      <c r="O749" s="327">
        <v>327</v>
      </c>
      <c r="P749" s="348"/>
      <c r="Q749" s="328">
        <v>327</v>
      </c>
    </row>
    <row r="750" spans="1:17" ht="14.4" customHeight="1" x14ac:dyDescent="0.3">
      <c r="A750" s="323" t="s">
        <v>1424</v>
      </c>
      <c r="B750" s="324" t="s">
        <v>1237</v>
      </c>
      <c r="C750" s="324" t="s">
        <v>1238</v>
      </c>
      <c r="D750" s="324" t="s">
        <v>1315</v>
      </c>
      <c r="E750" s="324" t="s">
        <v>1316</v>
      </c>
      <c r="F750" s="327">
        <v>5</v>
      </c>
      <c r="G750" s="327">
        <v>155</v>
      </c>
      <c r="H750" s="327">
        <v>1</v>
      </c>
      <c r="I750" s="327">
        <v>31</v>
      </c>
      <c r="J750" s="327">
        <v>16</v>
      </c>
      <c r="K750" s="327">
        <v>496</v>
      </c>
      <c r="L750" s="327">
        <v>3.2</v>
      </c>
      <c r="M750" s="327">
        <v>31</v>
      </c>
      <c r="N750" s="327">
        <v>25</v>
      </c>
      <c r="O750" s="327">
        <v>775</v>
      </c>
      <c r="P750" s="348">
        <v>5</v>
      </c>
      <c r="Q750" s="328">
        <v>31</v>
      </c>
    </row>
    <row r="751" spans="1:17" ht="14.4" customHeight="1" x14ac:dyDescent="0.3">
      <c r="A751" s="323" t="s">
        <v>1424</v>
      </c>
      <c r="B751" s="324" t="s">
        <v>1237</v>
      </c>
      <c r="C751" s="324" t="s">
        <v>1238</v>
      </c>
      <c r="D751" s="324" t="s">
        <v>1327</v>
      </c>
      <c r="E751" s="324" t="s">
        <v>1328</v>
      </c>
      <c r="F751" s="327"/>
      <c r="G751" s="327"/>
      <c r="H751" s="327"/>
      <c r="I751" s="327"/>
      <c r="J751" s="327"/>
      <c r="K751" s="327"/>
      <c r="L751" s="327"/>
      <c r="M751" s="327"/>
      <c r="N751" s="327">
        <v>4</v>
      </c>
      <c r="O751" s="327">
        <v>820</v>
      </c>
      <c r="P751" s="348"/>
      <c r="Q751" s="328">
        <v>205</v>
      </c>
    </row>
    <row r="752" spans="1:17" ht="14.4" customHeight="1" x14ac:dyDescent="0.3">
      <c r="A752" s="323" t="s">
        <v>1424</v>
      </c>
      <c r="B752" s="324" t="s">
        <v>1237</v>
      </c>
      <c r="C752" s="324" t="s">
        <v>1238</v>
      </c>
      <c r="D752" s="324" t="s">
        <v>1329</v>
      </c>
      <c r="E752" s="324" t="s">
        <v>1330</v>
      </c>
      <c r="F752" s="327"/>
      <c r="G752" s="327"/>
      <c r="H752" s="327"/>
      <c r="I752" s="327"/>
      <c r="J752" s="327"/>
      <c r="K752" s="327"/>
      <c r="L752" s="327"/>
      <c r="M752" s="327"/>
      <c r="N752" s="327">
        <v>4</v>
      </c>
      <c r="O752" s="327">
        <v>1508</v>
      </c>
      <c r="P752" s="348"/>
      <c r="Q752" s="328">
        <v>377</v>
      </c>
    </row>
    <row r="753" spans="1:17" ht="14.4" customHeight="1" x14ac:dyDescent="0.3">
      <c r="A753" s="323" t="s">
        <v>1424</v>
      </c>
      <c r="B753" s="324" t="s">
        <v>1237</v>
      </c>
      <c r="C753" s="324" t="s">
        <v>1238</v>
      </c>
      <c r="D753" s="324" t="s">
        <v>1349</v>
      </c>
      <c r="E753" s="324" t="s">
        <v>1350</v>
      </c>
      <c r="F753" s="327">
        <v>37</v>
      </c>
      <c r="G753" s="327">
        <v>592</v>
      </c>
      <c r="H753" s="327">
        <v>1</v>
      </c>
      <c r="I753" s="327">
        <v>16</v>
      </c>
      <c r="J753" s="327">
        <v>27</v>
      </c>
      <c r="K753" s="327">
        <v>432</v>
      </c>
      <c r="L753" s="327">
        <v>0.72972972972972971</v>
      </c>
      <c r="M753" s="327">
        <v>16</v>
      </c>
      <c r="N753" s="327">
        <v>57</v>
      </c>
      <c r="O753" s="327">
        <v>912</v>
      </c>
      <c r="P753" s="348">
        <v>1.5405405405405406</v>
      </c>
      <c r="Q753" s="328">
        <v>16</v>
      </c>
    </row>
    <row r="754" spans="1:17" ht="14.4" customHeight="1" x14ac:dyDescent="0.3">
      <c r="A754" s="323" t="s">
        <v>1424</v>
      </c>
      <c r="B754" s="324" t="s">
        <v>1237</v>
      </c>
      <c r="C754" s="324" t="s">
        <v>1238</v>
      </c>
      <c r="D754" s="324" t="s">
        <v>1351</v>
      </c>
      <c r="E754" s="324" t="s">
        <v>1352</v>
      </c>
      <c r="F754" s="327">
        <v>8</v>
      </c>
      <c r="G754" s="327">
        <v>1040</v>
      </c>
      <c r="H754" s="327">
        <v>1</v>
      </c>
      <c r="I754" s="327">
        <v>130</v>
      </c>
      <c r="J754" s="327">
        <v>11</v>
      </c>
      <c r="K754" s="327">
        <v>1441</v>
      </c>
      <c r="L754" s="327">
        <v>1.385576923076923</v>
      </c>
      <c r="M754" s="327">
        <v>131</v>
      </c>
      <c r="N754" s="327">
        <v>8</v>
      </c>
      <c r="O754" s="327">
        <v>1064</v>
      </c>
      <c r="P754" s="348">
        <v>1.023076923076923</v>
      </c>
      <c r="Q754" s="328">
        <v>133</v>
      </c>
    </row>
    <row r="755" spans="1:17" ht="14.4" customHeight="1" x14ac:dyDescent="0.3">
      <c r="A755" s="323" t="s">
        <v>1424</v>
      </c>
      <c r="B755" s="324" t="s">
        <v>1237</v>
      </c>
      <c r="C755" s="324" t="s">
        <v>1238</v>
      </c>
      <c r="D755" s="324" t="s">
        <v>1353</v>
      </c>
      <c r="E755" s="324" t="s">
        <v>1354</v>
      </c>
      <c r="F755" s="327">
        <v>18</v>
      </c>
      <c r="G755" s="327">
        <v>9072</v>
      </c>
      <c r="H755" s="327">
        <v>1</v>
      </c>
      <c r="I755" s="327">
        <v>504</v>
      </c>
      <c r="J755" s="327">
        <v>46</v>
      </c>
      <c r="K755" s="327">
        <v>23230</v>
      </c>
      <c r="L755" s="327">
        <v>2.560626102292769</v>
      </c>
      <c r="M755" s="327">
        <v>505</v>
      </c>
      <c r="N755" s="327">
        <v>25</v>
      </c>
      <c r="O755" s="327">
        <v>12650</v>
      </c>
      <c r="P755" s="348">
        <v>1.3944003527336861</v>
      </c>
      <c r="Q755" s="328">
        <v>506</v>
      </c>
    </row>
    <row r="756" spans="1:17" ht="14.4" customHeight="1" x14ac:dyDescent="0.3">
      <c r="A756" s="323" t="s">
        <v>1424</v>
      </c>
      <c r="B756" s="324" t="s">
        <v>1237</v>
      </c>
      <c r="C756" s="324" t="s">
        <v>1238</v>
      </c>
      <c r="D756" s="324" t="s">
        <v>1355</v>
      </c>
      <c r="E756" s="324" t="s">
        <v>1356</v>
      </c>
      <c r="F756" s="327">
        <v>38</v>
      </c>
      <c r="G756" s="327">
        <v>3838</v>
      </c>
      <c r="H756" s="327">
        <v>1</v>
      </c>
      <c r="I756" s="327">
        <v>101</v>
      </c>
      <c r="J756" s="327">
        <v>81</v>
      </c>
      <c r="K756" s="327">
        <v>8181</v>
      </c>
      <c r="L756" s="327">
        <v>2.1315789473684212</v>
      </c>
      <c r="M756" s="327">
        <v>101</v>
      </c>
      <c r="N756" s="327">
        <v>82</v>
      </c>
      <c r="O756" s="327">
        <v>8364</v>
      </c>
      <c r="P756" s="348">
        <v>2.1792600312662844</v>
      </c>
      <c r="Q756" s="328">
        <v>102</v>
      </c>
    </row>
    <row r="757" spans="1:17" ht="14.4" customHeight="1" thickBot="1" x14ac:dyDescent="0.35">
      <c r="A757" s="329" t="s">
        <v>1424</v>
      </c>
      <c r="B757" s="330" t="s">
        <v>1237</v>
      </c>
      <c r="C757" s="330" t="s">
        <v>1238</v>
      </c>
      <c r="D757" s="330" t="s">
        <v>1357</v>
      </c>
      <c r="E757" s="330" t="s">
        <v>1358</v>
      </c>
      <c r="F757" s="333"/>
      <c r="G757" s="333"/>
      <c r="H757" s="333"/>
      <c r="I757" s="333"/>
      <c r="J757" s="333">
        <v>4</v>
      </c>
      <c r="K757" s="333">
        <v>856</v>
      </c>
      <c r="L757" s="333"/>
      <c r="M757" s="333">
        <v>214</v>
      </c>
      <c r="N757" s="333"/>
      <c r="O757" s="333"/>
      <c r="P757" s="341"/>
      <c r="Q757" s="33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129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118</v>
      </c>
      <c r="D3" s="158" t="s">
        <v>82</v>
      </c>
      <c r="E3" s="159" t="s">
        <v>84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21547</v>
      </c>
      <c r="D4" s="180">
        <f ca="1">IF(ISERROR(VLOOKUP("Náklady celkem",INDIRECT("HI!$A:$G"),4,0)),0,VLOOKUP("Náklady celkem",INDIRECT("HI!$A:$G"),4,0))</f>
        <v>22929.808870000001</v>
      </c>
      <c r="E4" s="173">
        <f ca="1">IF(C4=0,0,D4/C4)</f>
        <v>1.0641763990346684</v>
      </c>
    </row>
    <row r="5" spans="1:7" ht="14.4" customHeight="1" x14ac:dyDescent="0.3">
      <c r="A5" s="166" t="s">
        <v>160</v>
      </c>
      <c r="B5" s="161"/>
      <c r="C5" s="181"/>
      <c r="D5" s="181"/>
      <c r="E5" s="174"/>
    </row>
    <row r="6" spans="1:7" ht="14.4" customHeight="1" x14ac:dyDescent="0.3">
      <c r="A6" s="196" t="s">
        <v>165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122</v>
      </c>
      <c r="C7" s="172">
        <f>IF(ISERROR(HI!F5),"",HI!F5)</f>
        <v>34</v>
      </c>
      <c r="D7" s="172">
        <f>IF(ISERROR(HI!D5),"",HI!D5)</f>
        <v>41.185650000000003</v>
      </c>
      <c r="E7" s="174">
        <f t="shared" ref="E7:E12" si="0">IF(C7=0,0,D7/C7)</f>
        <v>1.2113426470588236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158</v>
      </c>
      <c r="C8" s="171">
        <v>0.9</v>
      </c>
      <c r="D8" s="171">
        <f>IF(ISERROR(VLOOKUP("celkem",'LŽ PL'!$A:$F,5,0)),0,VLOOKUP("celkem",'LŽ PL'!$A:$F,5,0))</f>
        <v>1</v>
      </c>
      <c r="E8" s="174">
        <f t="shared" si="0"/>
        <v>1.1111111111111112</v>
      </c>
    </row>
    <row r="9" spans="1:7" ht="14.4" customHeight="1" x14ac:dyDescent="0.3">
      <c r="A9" s="167" t="s">
        <v>161</v>
      </c>
      <c r="B9" s="162"/>
      <c r="C9" s="172"/>
      <c r="D9" s="172"/>
      <c r="E9" s="174"/>
    </row>
    <row r="10" spans="1:7" ht="14.4" customHeight="1" x14ac:dyDescent="0.3">
      <c r="A10" s="167" t="s">
        <v>162</v>
      </c>
      <c r="B10" s="162"/>
      <c r="C10" s="172"/>
      <c r="D10" s="172"/>
      <c r="E10" s="174"/>
    </row>
    <row r="11" spans="1:7" ht="14.4" customHeight="1" x14ac:dyDescent="0.3">
      <c r="A11" s="197" t="s">
        <v>166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122</v>
      </c>
      <c r="C12" s="172">
        <f>IF(ISERROR(HI!F6),"",HI!F6)</f>
        <v>9489</v>
      </c>
      <c r="D12" s="172">
        <f>IF(ISERROR(HI!D6),"",HI!D6)</f>
        <v>10942.2752</v>
      </c>
      <c r="E12" s="174">
        <f t="shared" si="0"/>
        <v>1.153153672673622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11056</v>
      </c>
      <c r="D13" s="181">
        <f ca="1">IF(ISERROR(VLOOKUP("Osobní náklady (Kč)",INDIRECT("HI!$A:$G"),4,0)),0,VLOOKUP("Osobní náklady (Kč)",INDIRECT("HI!$A:$G"),4,0))</f>
        <v>11035.733560000001</v>
      </c>
      <c r="E13" s="174">
        <f t="shared" ref="E13" ca="1" si="1">IF(C13=0,0,D13/C13)</f>
        <v>0.9981669283646889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19417.006560000002</v>
      </c>
      <c r="D15" s="184">
        <f ca="1">IF(ISERROR(VLOOKUP("Výnosy celkem",INDIRECT("HI!$A:$G"),4,0)),0,VLOOKUP("Výnosy celkem",INDIRECT("HI!$A:$G"),4,0))</f>
        <v>20063.388999999999</v>
      </c>
      <c r="E15" s="177">
        <f t="shared" ref="E15:E18" ca="1" si="2">IF(C15=0,0,D15/C15)</f>
        <v>1.0332895000062254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19417.006560000002</v>
      </c>
      <c r="D16" s="181">
        <f ca="1">IF(ISERROR(VLOOKUP("Ambulance (body)",INDIRECT("HI!$A:$G"),4,0)),0,VLOOKUP("Ambulance (body)",INDIRECT("HI!$A:$G"),4,0))</f>
        <v>20063.388999999999</v>
      </c>
      <c r="E16" s="174">
        <f t="shared" ca="1" si="2"/>
        <v>1.0332895000062254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131</v>
      </c>
      <c r="C17" s="171">
        <v>1</v>
      </c>
      <c r="D17" s="171">
        <f>IF(ISERROR(VLOOKUP("Celkem:",'ZV Vykáz.-A'!$A:$S,7,0)),"",VLOOKUP("Celkem:",'ZV Vykáz.-A'!$A:$S,7,0))</f>
        <v>1.0126237100061009</v>
      </c>
      <c r="E17" s="174">
        <f t="shared" si="2"/>
        <v>1.0126237100061009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133</v>
      </c>
      <c r="C18" s="171">
        <v>0.85</v>
      </c>
      <c r="D18" s="171">
        <f>IF(ISERROR(VLOOKUP("Celkem:",'ZV Vykáz.-H'!$A:$S,7,0)),"",VLOOKUP("Celkem:",'ZV Vykáz.-H'!$A:$S,7,0))</f>
        <v>0.92522416001824226</v>
      </c>
      <c r="E18" s="174">
        <f t="shared" si="2"/>
        <v>1.0884990117861675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163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164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148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82</v>
      </c>
      <c r="C3" s="220"/>
      <c r="D3" s="221"/>
      <c r="E3" s="10"/>
      <c r="F3" s="48" t="s">
        <v>83</v>
      </c>
      <c r="G3" s="49" t="s">
        <v>84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36.837008944498002</v>
      </c>
      <c r="C5" s="34">
        <v>30.889309999999998</v>
      </c>
      <c r="D5" s="35">
        <v>41.185650000000003</v>
      </c>
      <c r="E5" s="11"/>
      <c r="F5" s="12">
        <v>34</v>
      </c>
      <c r="G5" s="13">
        <f>IF(F5&lt;0.00000001,"",D5/F5)</f>
        <v>1.2113426470588236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8101.62419786177</v>
      </c>
      <c r="C6" s="36">
        <v>11500.97767</v>
      </c>
      <c r="D6" s="37">
        <v>10942.2752</v>
      </c>
      <c r="E6" s="11"/>
      <c r="F6" s="14">
        <v>9489</v>
      </c>
      <c r="G6" s="15">
        <f>IF(F6&lt;0.00000001,"",D6/F6)</f>
        <v>1.153153672673622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10751.9821519203</v>
      </c>
      <c r="C7" s="36">
        <v>11283.01972</v>
      </c>
      <c r="D7" s="37">
        <v>11035.733560000001</v>
      </c>
      <c r="E7" s="11"/>
      <c r="F7" s="14">
        <v>11056</v>
      </c>
      <c r="G7" s="15">
        <f>IF(F7&lt;0.00000001,"",D7/F7)</f>
        <v>0.9981669283646889</v>
      </c>
    </row>
    <row r="8" spans="1:7" ht="14.4" customHeight="1" thickBot="1" x14ac:dyDescent="0.35">
      <c r="A8" s="1" t="s">
        <v>85</v>
      </c>
      <c r="B8" s="16">
        <v>566.08589377977296</v>
      </c>
      <c r="C8" s="38">
        <v>553.79295999999704</v>
      </c>
      <c r="D8" s="39">
        <v>910.61446000000296</v>
      </c>
      <c r="E8" s="11"/>
      <c r="F8" s="16">
        <v>968</v>
      </c>
      <c r="G8" s="17">
        <f>IF(F8&lt;0.00000001,"",D8/F8)</f>
        <v>0.94071741735537495</v>
      </c>
    </row>
    <row r="9" spans="1:7" ht="14.4" customHeight="1" thickBot="1" x14ac:dyDescent="0.35">
      <c r="A9" s="2" t="s">
        <v>86</v>
      </c>
      <c r="B9" s="3">
        <v>19456.529252506301</v>
      </c>
      <c r="C9" s="40">
        <v>23368.679660000002</v>
      </c>
      <c r="D9" s="41">
        <v>22929.808870000001</v>
      </c>
      <c r="E9" s="11"/>
      <c r="F9" s="3">
        <v>21547</v>
      </c>
      <c r="G9" s="4">
        <f>IF(F9&lt;0.00000001,"",D9/F9)</f>
        <v>1.0641763990346684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19813.272000000001</v>
      </c>
      <c r="C11" s="34">
        <f>IF(ISERROR(VLOOKUP("Celkem:",'ZV Vykáz.-A'!A:F,4,0)),0,VLOOKUP("Celkem:",'ZV Vykáz.-A'!A:F,4,0)/1000)</f>
        <v>22406.601999999999</v>
      </c>
      <c r="D11" s="35">
        <f>IF(ISERROR(VLOOKUP("Celkem:",'ZV Vykáz.-A'!A:F,6,0)),0,VLOOKUP("Celkem:",'ZV Vykáz.-A'!A:F,6,0)/1000)</f>
        <v>20063.388999999999</v>
      </c>
      <c r="E11" s="11"/>
      <c r="F11" s="12">
        <f>B11*0.98</f>
        <v>19417.006560000002</v>
      </c>
      <c r="G11" s="13">
        <f>IF(F11=0,"",D11/F11)</f>
        <v>1.0332895000062254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89</v>
      </c>
      <c r="B13" s="6">
        <f>SUM(B11:B12)</f>
        <v>19813.272000000001</v>
      </c>
      <c r="C13" s="42">
        <f>SUM(C11:C12)</f>
        <v>22406.601999999999</v>
      </c>
      <c r="D13" s="43">
        <f>SUM(D11:D12)</f>
        <v>20063.388999999999</v>
      </c>
      <c r="E13" s="11"/>
      <c r="F13" s="6">
        <f>SUM(F11:F12)</f>
        <v>19417.006560000002</v>
      </c>
      <c r="G13" s="7">
        <f>IF(F13=0,"",D13/F13)</f>
        <v>1.0332895000062254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1.0183353743549994</v>
      </c>
      <c r="C15" s="44">
        <f>IF(C9=0,"",C13/C9)</f>
        <v>0.95883046564899499</v>
      </c>
      <c r="D15" s="45">
        <f>IF(D9=0,"",D13/D9)</f>
        <v>0.87499154980963423</v>
      </c>
      <c r="E15" s="11"/>
      <c r="F15" s="8">
        <f>IF(F9=0,"",F13/F9)</f>
        <v>0.90114663572655129</v>
      </c>
      <c r="G15" s="9">
        <f>IF(OR(F15=0,F15=""),"",D15/F15)</f>
        <v>0.97097577144497749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116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91</v>
      </c>
      <c r="C3" s="139" t="s">
        <v>92</v>
      </c>
      <c r="D3" s="139" t="s">
        <v>93</v>
      </c>
      <c r="E3" s="138" t="s">
        <v>94</v>
      </c>
      <c r="F3" s="139" t="s">
        <v>95</v>
      </c>
      <c r="G3" s="139" t="s">
        <v>96</v>
      </c>
      <c r="H3" s="139" t="s">
        <v>97</v>
      </c>
      <c r="I3" s="139" t="s">
        <v>98</v>
      </c>
      <c r="J3" s="139" t="s">
        <v>99</v>
      </c>
      <c r="K3" s="139" t="s">
        <v>100</v>
      </c>
      <c r="L3" s="139" t="s">
        <v>101</v>
      </c>
      <c r="M3" s="139" t="s">
        <v>102</v>
      </c>
    </row>
    <row r="4" spans="1:13" ht="14.4" customHeight="1" x14ac:dyDescent="0.3">
      <c r="A4" s="137" t="s">
        <v>90</v>
      </c>
      <c r="B4" s="140">
        <f>(B10+B8)/B6</f>
        <v>0.92878028576856508</v>
      </c>
      <c r="C4" s="140">
        <f t="shared" ref="C4:M4" si="0">(C10+C8)/C6</f>
        <v>1.0379178577958619</v>
      </c>
      <c r="D4" s="140">
        <f t="shared" si="0"/>
        <v>1.0022118473496899</v>
      </c>
      <c r="E4" s="140">
        <f t="shared" si="0"/>
        <v>0.99461282533618145</v>
      </c>
      <c r="F4" s="140">
        <f t="shared" si="0"/>
        <v>0.98638062590071629</v>
      </c>
      <c r="G4" s="140">
        <f t="shared" si="0"/>
        <v>0.96583577947530752</v>
      </c>
      <c r="H4" s="140">
        <f t="shared" si="0"/>
        <v>0.89897420729856714</v>
      </c>
      <c r="I4" s="140">
        <f t="shared" si="0"/>
        <v>0.87499154980963445</v>
      </c>
      <c r="J4" s="140">
        <f t="shared" si="0"/>
        <v>0.87499154980963445</v>
      </c>
      <c r="K4" s="140">
        <f t="shared" si="0"/>
        <v>0.87499154980963445</v>
      </c>
      <c r="L4" s="140">
        <f t="shared" si="0"/>
        <v>0.87499154980963445</v>
      </c>
      <c r="M4" s="140">
        <f t="shared" si="0"/>
        <v>0.87499154980963445</v>
      </c>
    </row>
    <row r="5" spans="1:13" ht="14.4" customHeight="1" x14ac:dyDescent="0.3">
      <c r="A5" s="141" t="s">
        <v>57</v>
      </c>
      <c r="B5" s="140">
        <f>IF(ISERROR(VLOOKUP($A5,'Man Tab'!$A:$Q,COLUMN()+2,0)),0,VLOOKUP($A5,'Man Tab'!$A:$Q,COLUMN()+2,0))</f>
        <v>3050.8883999999998</v>
      </c>
      <c r="C5" s="140">
        <f>IF(ISERROR(VLOOKUP($A5,'Man Tab'!$A:$Q,COLUMN()+2,0)),0,VLOOKUP($A5,'Man Tab'!$A:$Q,COLUMN()+2,0))</f>
        <v>2451.6983</v>
      </c>
      <c r="D5" s="140">
        <f>IF(ISERROR(VLOOKUP($A5,'Man Tab'!$A:$Q,COLUMN()+2,0)),0,VLOOKUP($A5,'Man Tab'!$A:$Q,COLUMN()+2,0))</f>
        <v>2790.5850700000001</v>
      </c>
      <c r="E5" s="140">
        <f>IF(ISERROR(VLOOKUP($A5,'Man Tab'!$A:$Q,COLUMN()+2,0)),0,VLOOKUP($A5,'Man Tab'!$A:$Q,COLUMN()+2,0))</f>
        <v>2962.4703399999999</v>
      </c>
      <c r="F5" s="140">
        <f>IF(ISERROR(VLOOKUP($A5,'Man Tab'!$A:$Q,COLUMN()+2,0)),0,VLOOKUP($A5,'Man Tab'!$A:$Q,COLUMN()+2,0))</f>
        <v>2859.3259200000002</v>
      </c>
      <c r="G5" s="140">
        <f>IF(ISERROR(VLOOKUP($A5,'Man Tab'!$A:$Q,COLUMN()+2,0)),0,VLOOKUP($A5,'Man Tab'!$A:$Q,COLUMN()+2,0))</f>
        <v>2719.1836400000002</v>
      </c>
      <c r="H5" s="140">
        <f>IF(ISERROR(VLOOKUP($A5,'Man Tab'!$A:$Q,COLUMN()+2,0)),0,VLOOKUP($A5,'Man Tab'!$A:$Q,COLUMN()+2,0))</f>
        <v>3746.65571</v>
      </c>
      <c r="I5" s="140">
        <f>IF(ISERROR(VLOOKUP($A5,'Man Tab'!$A:$Q,COLUMN()+2,0)),0,VLOOKUP($A5,'Man Tab'!$A:$Q,COLUMN()+2,0))</f>
        <v>2349.0014900000001</v>
      </c>
      <c r="J5" s="140">
        <f>IF(ISERROR(VLOOKUP($A5,'Man Tab'!$A:$Q,COLUMN()+2,0)),0,VLOOKUP($A5,'Man Tab'!$A:$Q,COLUMN()+2,0))</f>
        <v>4.9406564584124654E-324</v>
      </c>
      <c r="K5" s="140">
        <f>IF(ISERROR(VLOOKUP($A5,'Man Tab'!$A:$Q,COLUMN()+2,0)),0,VLOOKUP($A5,'Man Tab'!$A:$Q,COLUMN()+2,0))</f>
        <v>4.9406564584124654E-324</v>
      </c>
      <c r="L5" s="140">
        <f>IF(ISERROR(VLOOKUP($A5,'Man Tab'!$A:$Q,COLUMN()+2,0)),0,VLOOKUP($A5,'Man Tab'!$A:$Q,COLUMN()+2,0))</f>
        <v>4.9406564584124654E-324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86</v>
      </c>
      <c r="B6" s="142">
        <f>B5</f>
        <v>3050.8883999999998</v>
      </c>
      <c r="C6" s="142">
        <f t="shared" ref="C6:M6" si="1">C5+B6</f>
        <v>5502.5866999999998</v>
      </c>
      <c r="D6" s="142">
        <f t="shared" si="1"/>
        <v>8293.1717700000008</v>
      </c>
      <c r="E6" s="142">
        <f t="shared" si="1"/>
        <v>11255.642110000001</v>
      </c>
      <c r="F6" s="142">
        <f t="shared" si="1"/>
        <v>14114.96803</v>
      </c>
      <c r="G6" s="142">
        <f t="shared" si="1"/>
        <v>16834.151669999999</v>
      </c>
      <c r="H6" s="142">
        <f t="shared" si="1"/>
        <v>20580.807379999998</v>
      </c>
      <c r="I6" s="142">
        <f t="shared" si="1"/>
        <v>22929.808869999997</v>
      </c>
      <c r="J6" s="142">
        <f t="shared" si="1"/>
        <v>22929.808869999997</v>
      </c>
      <c r="K6" s="142">
        <f t="shared" si="1"/>
        <v>22929.808869999997</v>
      </c>
      <c r="L6" s="142">
        <f t="shared" si="1"/>
        <v>22929.808869999997</v>
      </c>
      <c r="M6" s="142">
        <f t="shared" si="1"/>
        <v>22929.808869999997</v>
      </c>
    </row>
    <row r="7" spans="1:13" ht="14.4" customHeight="1" x14ac:dyDescent="0.3">
      <c r="A7" s="141" t="s">
        <v>114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87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115</v>
      </c>
      <c r="B9" s="141">
        <v>2833605</v>
      </c>
      <c r="C9" s="141">
        <v>2877628</v>
      </c>
      <c r="D9" s="141">
        <v>2600282</v>
      </c>
      <c r="E9" s="141">
        <v>2883491</v>
      </c>
      <c r="F9" s="141">
        <v>2727725</v>
      </c>
      <c r="G9" s="141">
        <v>2336295</v>
      </c>
      <c r="H9" s="141">
        <v>2242589</v>
      </c>
      <c r="I9" s="141">
        <v>1561774</v>
      </c>
      <c r="J9" s="141">
        <v>0</v>
      </c>
      <c r="K9" s="141">
        <v>0</v>
      </c>
      <c r="L9" s="141">
        <v>0</v>
      </c>
      <c r="M9" s="141">
        <v>0</v>
      </c>
    </row>
    <row r="10" spans="1:13" ht="14.4" customHeight="1" x14ac:dyDescent="0.3">
      <c r="A10" s="141" t="s">
        <v>88</v>
      </c>
      <c r="B10" s="142">
        <f>B9/1000</f>
        <v>2833.605</v>
      </c>
      <c r="C10" s="142">
        <f t="shared" ref="C10:M10" si="3">C9/1000+B10</f>
        <v>5711.2330000000002</v>
      </c>
      <c r="D10" s="142">
        <f t="shared" si="3"/>
        <v>8311.5149999999994</v>
      </c>
      <c r="E10" s="142">
        <f t="shared" si="3"/>
        <v>11195.005999999999</v>
      </c>
      <c r="F10" s="142">
        <f t="shared" si="3"/>
        <v>13922.731</v>
      </c>
      <c r="G10" s="142">
        <f t="shared" si="3"/>
        <v>16259.026</v>
      </c>
      <c r="H10" s="142">
        <f t="shared" si="3"/>
        <v>18501.614999999998</v>
      </c>
      <c r="I10" s="142">
        <f t="shared" si="3"/>
        <v>20063.388999999999</v>
      </c>
      <c r="J10" s="142">
        <f t="shared" si="3"/>
        <v>20063.388999999999</v>
      </c>
      <c r="K10" s="142">
        <f t="shared" si="3"/>
        <v>20063.388999999999</v>
      </c>
      <c r="L10" s="142">
        <f t="shared" si="3"/>
        <v>20063.388999999999</v>
      </c>
      <c r="M10" s="142">
        <f t="shared" si="3"/>
        <v>20063.388999999999</v>
      </c>
    </row>
    <row r="11" spans="1:13" ht="14.4" customHeight="1" x14ac:dyDescent="0.3">
      <c r="A11" s="137"/>
      <c r="B11" s="137" t="s">
        <v>103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0.90114663572655129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0.90114663572655129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20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21</v>
      </c>
      <c r="C4" s="57" t="s">
        <v>22</v>
      </c>
      <c r="D4" s="57" t="s">
        <v>23</v>
      </c>
      <c r="E4" s="57" t="s">
        <v>24</v>
      </c>
      <c r="F4" s="57" t="s">
        <v>25</v>
      </c>
      <c r="G4" s="57" t="s">
        <v>26</v>
      </c>
      <c r="H4" s="57" t="s">
        <v>27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229" t="s">
        <v>6</v>
      </c>
      <c r="Q4" s="230"/>
    </row>
    <row r="5" spans="1:17" ht="14.4" customHeight="1" thickBot="1" x14ac:dyDescent="0.35">
      <c r="A5" s="102"/>
      <c r="B5" s="27" t="s">
        <v>35</v>
      </c>
      <c r="C5" s="28" t="s">
        <v>35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  <c r="M5" s="28" t="s">
        <v>36</v>
      </c>
      <c r="N5" s="28" t="s">
        <v>36</v>
      </c>
      <c r="O5" s="28" t="s">
        <v>36</v>
      </c>
      <c r="P5" s="28" t="s">
        <v>36</v>
      </c>
      <c r="Q5" s="29" t="s">
        <v>37</v>
      </c>
    </row>
    <row r="6" spans="1:17" ht="14.4" customHeight="1" x14ac:dyDescent="0.3">
      <c r="A6" s="20" t="s">
        <v>38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3.9525251667299724E-323</v>
      </c>
      <c r="Q6" s="120" t="s">
        <v>168</v>
      </c>
    </row>
    <row r="7" spans="1:17" ht="14.4" customHeight="1" x14ac:dyDescent="0.3">
      <c r="A7" s="21" t="s">
        <v>39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7.9163399999999999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41.185650000000003</v>
      </c>
      <c r="Q7" s="121">
        <v>1.249103005886</v>
      </c>
    </row>
    <row r="8" spans="1:17" ht="14.4" customHeight="1" x14ac:dyDescent="0.3">
      <c r="A8" s="21" t="s">
        <v>40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3.9525251667299724E-323</v>
      </c>
      <c r="Q8" s="121" t="s">
        <v>168</v>
      </c>
    </row>
    <row r="9" spans="1:17" ht="14.4" customHeight="1" x14ac:dyDescent="0.3">
      <c r="A9" s="21" t="s">
        <v>41</v>
      </c>
      <c r="B9" s="72">
        <v>14245.001009916699</v>
      </c>
      <c r="C9" s="73">
        <v>1187.0834174930601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923.05246999999997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10942.2752</v>
      </c>
      <c r="Q9" s="121">
        <v>1.152222649094</v>
      </c>
    </row>
    <row r="10" spans="1:17" ht="14.4" customHeight="1" x14ac:dyDescent="0.3">
      <c r="A10" s="21" t="s">
        <v>42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3.9525251667299724E-323</v>
      </c>
      <c r="Q10" s="121" t="s">
        <v>168</v>
      </c>
    </row>
    <row r="11" spans="1:17" ht="14.4" customHeight="1" x14ac:dyDescent="0.3">
      <c r="A11" s="21" t="s">
        <v>43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12.920120000000001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122.26673</v>
      </c>
      <c r="Q11" s="121">
        <v>0.65500517280000004</v>
      </c>
    </row>
    <row r="12" spans="1:17" ht="14.4" customHeight="1" x14ac:dyDescent="0.3">
      <c r="A12" s="21" t="s">
        <v>44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3.9525251667299724E-323</v>
      </c>
      <c r="Q12" s="121" t="s">
        <v>168</v>
      </c>
    </row>
    <row r="13" spans="1:17" ht="14.4" customHeight="1" x14ac:dyDescent="0.3">
      <c r="A13" s="21" t="s">
        <v>45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14.81676</v>
      </c>
      <c r="Q13" s="121">
        <v>2.8418082438479999</v>
      </c>
    </row>
    <row r="14" spans="1:17" ht="14.4" customHeight="1" x14ac:dyDescent="0.3">
      <c r="A14" s="21" t="s">
        <v>46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3.9525251667299724E-323</v>
      </c>
      <c r="Q14" s="121" t="s">
        <v>168</v>
      </c>
    </row>
    <row r="15" spans="1:17" ht="14.4" customHeight="1" x14ac:dyDescent="0.3">
      <c r="A15" s="21" t="s">
        <v>47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3.9525251667299724E-323</v>
      </c>
      <c r="Q15" s="121" t="s">
        <v>168</v>
      </c>
    </row>
    <row r="16" spans="1:17" ht="14.4" customHeight="1" x14ac:dyDescent="0.3">
      <c r="A16" s="21" t="s">
        <v>48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3.9525251667299724E-323</v>
      </c>
      <c r="Q16" s="121" t="s">
        <v>168</v>
      </c>
    </row>
    <row r="17" spans="1:17" ht="14.4" customHeight="1" x14ac:dyDescent="0.3">
      <c r="A17" s="21" t="s">
        <v>49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21.670480000000001</v>
      </c>
      <c r="Q17" s="121">
        <v>0.60360459264499999</v>
      </c>
    </row>
    <row r="18" spans="1:17" ht="14.4" customHeight="1" x14ac:dyDescent="0.3">
      <c r="A18" s="21" t="s">
        <v>50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4.1589999999999998</v>
      </c>
      <c r="Q18" s="121" t="s">
        <v>168</v>
      </c>
    </row>
    <row r="19" spans="1:17" ht="14.4" customHeight="1" x14ac:dyDescent="0.3">
      <c r="A19" s="21" t="s">
        <v>51</v>
      </c>
      <c r="B19" s="72">
        <v>246.32395668093099</v>
      </c>
      <c r="C19" s="73">
        <v>20.526996390076999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21.890029999999999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282.34638000000001</v>
      </c>
      <c r="Q19" s="121">
        <v>1.7193600480710001</v>
      </c>
    </row>
    <row r="20" spans="1:17" ht="14.4" customHeight="1" x14ac:dyDescent="0.3">
      <c r="A20" s="21" t="s">
        <v>52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1370.21577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11035.733560000001</v>
      </c>
      <c r="Q20" s="121">
        <v>0.99810701321499995</v>
      </c>
    </row>
    <row r="21" spans="1:17" ht="14.4" customHeight="1" x14ac:dyDescent="0.3">
      <c r="A21" s="22" t="s">
        <v>53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13.007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267.27100000000002</v>
      </c>
      <c r="Q21" s="121">
        <v>0.46562891985999999</v>
      </c>
    </row>
    <row r="22" spans="1:17" ht="14.4" customHeight="1" x14ac:dyDescent="0.3">
      <c r="A22" s="21" t="s">
        <v>54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182.77868000000001</v>
      </c>
      <c r="Q22" s="121" t="s">
        <v>168</v>
      </c>
    </row>
    <row r="23" spans="1:17" ht="14.4" customHeight="1" x14ac:dyDescent="0.3">
      <c r="A23" s="22" t="s">
        <v>55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1.5810100666919889E-322</v>
      </c>
      <c r="Q23" s="121" t="s">
        <v>168</v>
      </c>
    </row>
    <row r="24" spans="1:17" ht="14.4" customHeight="1" x14ac:dyDescent="0.3">
      <c r="A24" s="22" t="s">
        <v>56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-2.4000000000000001E-4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15.305430000003</v>
      </c>
      <c r="Q24" s="121"/>
    </row>
    <row r="25" spans="1:17" ht="14.4" customHeight="1" x14ac:dyDescent="0.3">
      <c r="A25" s="23" t="s">
        <v>57</v>
      </c>
      <c r="B25" s="75">
        <v>32328.450134481602</v>
      </c>
      <c r="C25" s="76">
        <v>2694.0375112068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2349.0014900000001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22929.808870000001</v>
      </c>
      <c r="Q25" s="122">
        <v>1.063914699341</v>
      </c>
    </row>
    <row r="26" spans="1:17" ht="14.4" customHeight="1" x14ac:dyDescent="0.3">
      <c r="A26" s="21" t="s">
        <v>58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159.33430000000001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1444.3961899999999</v>
      </c>
      <c r="Q26" s="121">
        <v>0.79617740873099996</v>
      </c>
    </row>
    <row r="27" spans="1:17" ht="14.4" customHeight="1" x14ac:dyDescent="0.3">
      <c r="A27" s="24" t="s">
        <v>59</v>
      </c>
      <c r="B27" s="75">
        <v>35049.695752907297</v>
      </c>
      <c r="C27" s="76">
        <v>2920.8079794089399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2508.3357900000001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24374.20506</v>
      </c>
      <c r="Q27" s="122">
        <v>1.043127673568</v>
      </c>
    </row>
    <row r="28" spans="1:17" ht="14.4" customHeight="1" x14ac:dyDescent="0.3">
      <c r="A28" s="22" t="s">
        <v>60</v>
      </c>
      <c r="B28" s="72">
        <v>683.66434909937504</v>
      </c>
      <c r="C28" s="73">
        <v>56.972029091613997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56.603059999999999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386.85113000000001</v>
      </c>
      <c r="Q28" s="121">
        <v>0.84877424976799998</v>
      </c>
    </row>
    <row r="29" spans="1:17" ht="14.4" customHeight="1" x14ac:dyDescent="0.3">
      <c r="A29" s="22" t="s">
        <v>61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7.9050503334599447E-323</v>
      </c>
      <c r="Q29" s="121" t="s">
        <v>168</v>
      </c>
    </row>
    <row r="30" spans="1:17" ht="14.4" customHeight="1" x14ac:dyDescent="0.3">
      <c r="A30" s="22" t="s">
        <v>62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3.9525251667299724E-322</v>
      </c>
      <c r="Q30" s="121">
        <v>0</v>
      </c>
    </row>
    <row r="31" spans="1:17" ht="14.4" customHeight="1" thickBot="1" x14ac:dyDescent="0.35">
      <c r="A31" s="25" t="s">
        <v>63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0.20569999999999999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0.20569999999999999</v>
      </c>
      <c r="Q31" s="123" t="s">
        <v>168</v>
      </c>
    </row>
    <row r="32" spans="1:17" ht="14.4" customHeight="1" x14ac:dyDescent="0.3">
      <c r="A32" s="231" t="s">
        <v>64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65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66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67</v>
      </c>
      <c r="C3" s="228"/>
      <c r="D3" s="228"/>
      <c r="E3" s="228"/>
      <c r="F3" s="235" t="s">
        <v>68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112</v>
      </c>
      <c r="G4" s="239" t="s">
        <v>69</v>
      </c>
      <c r="H4" s="59" t="s">
        <v>154</v>
      </c>
      <c r="I4" s="237" t="s">
        <v>70</v>
      </c>
      <c r="J4" s="239" t="s">
        <v>71</v>
      </c>
      <c r="K4" s="240" t="s">
        <v>72</v>
      </c>
    </row>
    <row r="5" spans="1:11" ht="42" thickBot="1" x14ac:dyDescent="0.35">
      <c r="A5" s="102"/>
      <c r="B5" s="30" t="s">
        <v>113</v>
      </c>
      <c r="C5" s="31" t="s">
        <v>73</v>
      </c>
      <c r="D5" s="32" t="s">
        <v>74</v>
      </c>
      <c r="E5" s="32" t="s">
        <v>75</v>
      </c>
      <c r="F5" s="238"/>
      <c r="G5" s="238"/>
      <c r="H5" s="31" t="s">
        <v>76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33404.406819991498</v>
      </c>
      <c r="C6" s="277">
        <v>35274.417410000002</v>
      </c>
      <c r="D6" s="278">
        <v>1870.01059000848</v>
      </c>
      <c r="E6" s="279">
        <v>1.0559809548500001</v>
      </c>
      <c r="F6" s="277">
        <v>32328.450134481602</v>
      </c>
      <c r="G6" s="278">
        <v>21552.3000896544</v>
      </c>
      <c r="H6" s="280">
        <v>2349.0014900000001</v>
      </c>
      <c r="I6" s="277">
        <v>22929.808870000001</v>
      </c>
      <c r="J6" s="278">
        <v>1377.5087803455999</v>
      </c>
      <c r="K6" s="281">
        <v>0.70927646622700002</v>
      </c>
    </row>
    <row r="7" spans="1:11" ht="14.4" customHeight="1" thickBot="1" x14ac:dyDescent="0.35">
      <c r="A7" s="296" t="s">
        <v>171</v>
      </c>
      <c r="B7" s="277">
        <v>15297.6846589087</v>
      </c>
      <c r="C7" s="277">
        <v>17646.178810000001</v>
      </c>
      <c r="D7" s="278">
        <v>2348.49415109133</v>
      </c>
      <c r="E7" s="279">
        <v>1.153519581783</v>
      </c>
      <c r="F7" s="277">
        <v>14582.277988710901</v>
      </c>
      <c r="G7" s="278">
        <v>9721.5186591405909</v>
      </c>
      <c r="H7" s="280">
        <v>943.88869</v>
      </c>
      <c r="I7" s="277">
        <v>11120.74977</v>
      </c>
      <c r="J7" s="278">
        <v>1399.2311108593999</v>
      </c>
      <c r="K7" s="281">
        <v>0.76262088670899997</v>
      </c>
    </row>
    <row r="8" spans="1:11" ht="14.4" customHeight="1" thickBot="1" x14ac:dyDescent="0.35">
      <c r="A8" s="297" t="s">
        <v>172</v>
      </c>
      <c r="B8" s="277">
        <v>15297.6846589087</v>
      </c>
      <c r="C8" s="277">
        <v>17646.178810000001</v>
      </c>
      <c r="D8" s="278">
        <v>2348.49415109133</v>
      </c>
      <c r="E8" s="279">
        <v>1.153519581783</v>
      </c>
      <c r="F8" s="277">
        <v>14582.277988710901</v>
      </c>
      <c r="G8" s="278">
        <v>9721.5186591405909</v>
      </c>
      <c r="H8" s="280">
        <v>943.88869</v>
      </c>
      <c r="I8" s="277">
        <v>11120.74977</v>
      </c>
      <c r="J8" s="278">
        <v>1399.2311108593999</v>
      </c>
      <c r="K8" s="281">
        <v>0.76262088670899997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-2.4000000000000001E-4</v>
      </c>
      <c r="I9" s="282">
        <v>-2.7E-4</v>
      </c>
      <c r="J9" s="283">
        <v>-2.7E-4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-2.4000000000000001E-4</v>
      </c>
      <c r="I10" s="277">
        <v>-2.7E-4</v>
      </c>
      <c r="J10" s="278">
        <v>-2.7E-4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47.666637129935999</v>
      </c>
      <c r="C11" s="282">
        <v>50.5839</v>
      </c>
      <c r="D11" s="283">
        <v>2.9172628700629999</v>
      </c>
      <c r="E11" s="284">
        <v>1.0612013568750001</v>
      </c>
      <c r="F11" s="282">
        <v>49.458271022384999</v>
      </c>
      <c r="G11" s="283">
        <v>32.972180681589997</v>
      </c>
      <c r="H11" s="285">
        <v>7.9163399999999999</v>
      </c>
      <c r="I11" s="282">
        <v>41.185650000000003</v>
      </c>
      <c r="J11" s="283">
        <v>8.2134693184090004</v>
      </c>
      <c r="K11" s="288">
        <v>0.832735337257</v>
      </c>
    </row>
    <row r="12" spans="1:11" ht="14.4" customHeight="1" thickBot="1" x14ac:dyDescent="0.35">
      <c r="A12" s="299" t="s">
        <v>177</v>
      </c>
      <c r="B12" s="277">
        <v>41.499997501236997</v>
      </c>
      <c r="C12" s="277">
        <v>48.013860000000001</v>
      </c>
      <c r="D12" s="278">
        <v>6.5138624987630003</v>
      </c>
      <c r="E12" s="279">
        <v>1.156960551589</v>
      </c>
      <c r="F12" s="277">
        <v>45.249227044198001</v>
      </c>
      <c r="G12" s="278">
        <v>30.166151362798999</v>
      </c>
      <c r="H12" s="280">
        <v>3.2070099999999999</v>
      </c>
      <c r="I12" s="277">
        <v>29.042750000000002</v>
      </c>
      <c r="J12" s="278">
        <v>-1.123401362799</v>
      </c>
      <c r="K12" s="281">
        <v>0.64183969312</v>
      </c>
    </row>
    <row r="13" spans="1:11" ht="14.4" customHeight="1" thickBot="1" x14ac:dyDescent="0.35">
      <c r="A13" s="299" t="s">
        <v>178</v>
      </c>
      <c r="B13" s="277">
        <v>6.1666396286990004</v>
      </c>
      <c r="C13" s="277">
        <v>2.5700400000000001</v>
      </c>
      <c r="D13" s="278">
        <v>-3.5965996286989999</v>
      </c>
      <c r="E13" s="279">
        <v>0.41676507056399997</v>
      </c>
      <c r="F13" s="277">
        <v>4.2090439781870002</v>
      </c>
      <c r="G13" s="278">
        <v>2.8060293187909999</v>
      </c>
      <c r="H13" s="280">
        <v>3.82361</v>
      </c>
      <c r="I13" s="277">
        <v>9.4857399999999998</v>
      </c>
      <c r="J13" s="278">
        <v>6.6797106812080003</v>
      </c>
      <c r="K13" s="281">
        <v>2.2536566615020002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0.88571999999999995</v>
      </c>
      <c r="I14" s="277">
        <v>2.6571600000000002</v>
      </c>
      <c r="J14" s="278">
        <v>2.6571600000000002</v>
      </c>
      <c r="K14" s="287" t="s">
        <v>174</v>
      </c>
    </row>
    <row r="15" spans="1:11" ht="14.4" customHeight="1" thickBot="1" x14ac:dyDescent="0.35">
      <c r="A15" s="298" t="s">
        <v>180</v>
      </c>
      <c r="B15" s="282">
        <v>14996.723957029901</v>
      </c>
      <c r="C15" s="282">
        <v>17294.899979999998</v>
      </c>
      <c r="D15" s="283">
        <v>2298.1760229701399</v>
      </c>
      <c r="E15" s="284">
        <v>1.153245204056</v>
      </c>
      <c r="F15" s="282">
        <v>14245.001009916699</v>
      </c>
      <c r="G15" s="283">
        <v>9496.6673399444808</v>
      </c>
      <c r="H15" s="285">
        <v>923.05246999999997</v>
      </c>
      <c r="I15" s="282">
        <v>10942.2752</v>
      </c>
      <c r="J15" s="283">
        <v>1445.60786005552</v>
      </c>
      <c r="K15" s="288">
        <v>0.76814843272900002</v>
      </c>
    </row>
    <row r="16" spans="1:11" ht="14.4" customHeight="1" thickBot="1" x14ac:dyDescent="0.35">
      <c r="A16" s="299" t="s">
        <v>181</v>
      </c>
      <c r="B16" s="277">
        <v>14757.273671447399</v>
      </c>
      <c r="C16" s="277">
        <v>17064.807349999999</v>
      </c>
      <c r="D16" s="278">
        <v>2307.5336785525601</v>
      </c>
      <c r="E16" s="279">
        <v>1.1563658525230001</v>
      </c>
      <c r="F16" s="277">
        <v>14004.409454037799</v>
      </c>
      <c r="G16" s="278">
        <v>9336.2729693585406</v>
      </c>
      <c r="H16" s="280">
        <v>895.40824999999995</v>
      </c>
      <c r="I16" s="277">
        <v>10771.11879</v>
      </c>
      <c r="J16" s="278">
        <v>1434.84582064146</v>
      </c>
      <c r="K16" s="281">
        <v>0.76912338398400004</v>
      </c>
    </row>
    <row r="17" spans="1:11" ht="14.4" customHeight="1" thickBot="1" x14ac:dyDescent="0.35">
      <c r="A17" s="299" t="s">
        <v>182</v>
      </c>
      <c r="B17" s="277">
        <v>5.9999996387329997</v>
      </c>
      <c r="C17" s="277">
        <v>50.124850000000002</v>
      </c>
      <c r="D17" s="278">
        <v>44.124850361265999</v>
      </c>
      <c r="E17" s="279">
        <v>8.3541421696789993</v>
      </c>
      <c r="F17" s="277">
        <v>47.274468507333999</v>
      </c>
      <c r="G17" s="278">
        <v>31.516312338222999</v>
      </c>
      <c r="H17" s="280">
        <v>1.7925</v>
      </c>
      <c r="I17" s="277">
        <v>57.071179999999998</v>
      </c>
      <c r="J17" s="278">
        <v>25.554867661776999</v>
      </c>
      <c r="K17" s="281">
        <v>1.207230494641</v>
      </c>
    </row>
    <row r="18" spans="1:11" ht="14.4" customHeight="1" thickBot="1" x14ac:dyDescent="0.35">
      <c r="A18" s="299" t="s">
        <v>183</v>
      </c>
      <c r="B18" s="277">
        <v>27.617038337145999</v>
      </c>
      <c r="C18" s="277">
        <v>14.045450000000001</v>
      </c>
      <c r="D18" s="278">
        <v>-13.571588337146</v>
      </c>
      <c r="E18" s="279">
        <v>0.508579154235</v>
      </c>
      <c r="F18" s="277">
        <v>20.677497167609999</v>
      </c>
      <c r="G18" s="278">
        <v>13.78499811174</v>
      </c>
      <c r="H18" s="280">
        <v>1.0948</v>
      </c>
      <c r="I18" s="277">
        <v>11.44711</v>
      </c>
      <c r="J18" s="278">
        <v>-2.3378881117399999</v>
      </c>
      <c r="K18" s="281">
        <v>0.55360230047199999</v>
      </c>
    </row>
    <row r="19" spans="1:11" ht="14.4" customHeight="1" thickBot="1" x14ac:dyDescent="0.35">
      <c r="A19" s="299" t="s">
        <v>184</v>
      </c>
      <c r="B19" s="277">
        <v>173.99998952325899</v>
      </c>
      <c r="C19" s="277">
        <v>145.38233</v>
      </c>
      <c r="D19" s="278">
        <v>-28.617659523257998</v>
      </c>
      <c r="E19" s="279">
        <v>0.83553068249200002</v>
      </c>
      <c r="F19" s="277">
        <v>143.97485736032999</v>
      </c>
      <c r="G19" s="278">
        <v>95.983238240220004</v>
      </c>
      <c r="H19" s="280">
        <v>23.842919999999999</v>
      </c>
      <c r="I19" s="277">
        <v>87.709119999999999</v>
      </c>
      <c r="J19" s="278">
        <v>-8.27411824022</v>
      </c>
      <c r="K19" s="281">
        <v>0.60919747800400004</v>
      </c>
    </row>
    <row r="20" spans="1:11" ht="14.4" customHeight="1" thickBot="1" x14ac:dyDescent="0.35">
      <c r="A20" s="299" t="s">
        <v>185</v>
      </c>
      <c r="B20" s="277">
        <v>2.9166298243859998</v>
      </c>
      <c r="C20" s="277">
        <v>1.083</v>
      </c>
      <c r="D20" s="278">
        <v>-1.8336298243860001</v>
      </c>
      <c r="E20" s="279">
        <v>0.37131897608100001</v>
      </c>
      <c r="F20" s="277">
        <v>2.7711976638540001</v>
      </c>
      <c r="G20" s="278">
        <v>1.8474651092359999</v>
      </c>
      <c r="H20" s="280">
        <v>0.09</v>
      </c>
      <c r="I20" s="277">
        <v>0.64900000000000002</v>
      </c>
      <c r="J20" s="278">
        <v>-1.1984651092359999</v>
      </c>
      <c r="K20" s="281">
        <v>0.23419477017599999</v>
      </c>
    </row>
    <row r="21" spans="1:11" ht="14.4" customHeight="1" thickBot="1" x14ac:dyDescent="0.35">
      <c r="A21" s="299" t="s">
        <v>186</v>
      </c>
      <c r="B21" s="277">
        <v>28.916628258896001</v>
      </c>
      <c r="C21" s="277">
        <v>19.457000000000001</v>
      </c>
      <c r="D21" s="278">
        <v>-9.4596282588960001</v>
      </c>
      <c r="E21" s="279">
        <v>0.67286544702899997</v>
      </c>
      <c r="F21" s="277">
        <v>25.893535179769</v>
      </c>
      <c r="G21" s="278">
        <v>17.262356786512999</v>
      </c>
      <c r="H21" s="280">
        <v>0.82399999999999995</v>
      </c>
      <c r="I21" s="277">
        <v>14.28</v>
      </c>
      <c r="J21" s="278">
        <v>-2.9823567865129998</v>
      </c>
      <c r="K21" s="281">
        <v>0.55148900684500002</v>
      </c>
    </row>
    <row r="22" spans="1:11" ht="14.4" customHeight="1" thickBot="1" x14ac:dyDescent="0.35">
      <c r="A22" s="298" t="s">
        <v>187</v>
      </c>
      <c r="B22" s="282">
        <v>228.33922625143001</v>
      </c>
      <c r="C22" s="282">
        <v>291.87984999999998</v>
      </c>
      <c r="D22" s="283">
        <v>63.540623748568997</v>
      </c>
      <c r="E22" s="284">
        <v>1.2782729222289999</v>
      </c>
      <c r="F22" s="282">
        <v>279.99793378111201</v>
      </c>
      <c r="G22" s="283">
        <v>186.66528918740801</v>
      </c>
      <c r="H22" s="285">
        <v>12.920120000000001</v>
      </c>
      <c r="I22" s="282">
        <v>122.26673</v>
      </c>
      <c r="J22" s="283">
        <v>-64.398559187407997</v>
      </c>
      <c r="K22" s="288">
        <v>0.43667011519999999</v>
      </c>
    </row>
    <row r="23" spans="1:11" ht="14.4" customHeight="1" thickBot="1" x14ac:dyDescent="0.35">
      <c r="A23" s="299" t="s">
        <v>188</v>
      </c>
      <c r="B23" s="277">
        <v>49.339037029239002</v>
      </c>
      <c r="C23" s="277">
        <v>45.590719999999997</v>
      </c>
      <c r="D23" s="278">
        <v>-3.7483170292389998</v>
      </c>
      <c r="E23" s="279">
        <v>0.924029384136</v>
      </c>
      <c r="F23" s="277">
        <v>43.001946534946001</v>
      </c>
      <c r="G23" s="278">
        <v>28.667964356630002</v>
      </c>
      <c r="H23" s="280">
        <v>4.9406564584124654E-324</v>
      </c>
      <c r="I23" s="277">
        <v>-0.20569999999999999</v>
      </c>
      <c r="J23" s="278">
        <v>-28.873664356630002</v>
      </c>
      <c r="K23" s="281">
        <v>-4.7835043889999998E-3</v>
      </c>
    </row>
    <row r="24" spans="1:11" ht="14.4" customHeight="1" thickBot="1" x14ac:dyDescent="0.35">
      <c r="A24" s="299" t="s">
        <v>189</v>
      </c>
      <c r="B24" s="277">
        <v>8.0000395183080002</v>
      </c>
      <c r="C24" s="277">
        <v>9.2299799999999994</v>
      </c>
      <c r="D24" s="278">
        <v>1.229940481691</v>
      </c>
      <c r="E24" s="279">
        <v>1.1537418007589999</v>
      </c>
      <c r="F24" s="277">
        <v>8.6696679025620007</v>
      </c>
      <c r="G24" s="278">
        <v>5.7797786017080002</v>
      </c>
      <c r="H24" s="280">
        <v>1.31707</v>
      </c>
      <c r="I24" s="277">
        <v>4.5260600000000002</v>
      </c>
      <c r="J24" s="278">
        <v>-1.253718601708</v>
      </c>
      <c r="K24" s="281">
        <v>0.522056905854</v>
      </c>
    </row>
    <row r="25" spans="1:11" ht="14.4" customHeight="1" thickBot="1" x14ac:dyDescent="0.35">
      <c r="A25" s="299" t="s">
        <v>190</v>
      </c>
      <c r="B25" s="277">
        <v>26.000038434507001</v>
      </c>
      <c r="C25" s="277">
        <v>24.48705</v>
      </c>
      <c r="D25" s="278">
        <v>-1.5129884345069999</v>
      </c>
      <c r="E25" s="279">
        <v>0.94180822315599999</v>
      </c>
      <c r="F25" s="277">
        <v>16.346845795995002</v>
      </c>
      <c r="G25" s="278">
        <v>10.89789719733</v>
      </c>
      <c r="H25" s="280">
        <v>3.8519700000000001</v>
      </c>
      <c r="I25" s="277">
        <v>17.589559999999999</v>
      </c>
      <c r="J25" s="278">
        <v>6.6916628026689997</v>
      </c>
      <c r="K25" s="281">
        <v>1.0760216508739999</v>
      </c>
    </row>
    <row r="26" spans="1:11" ht="14.4" customHeight="1" thickBot="1" x14ac:dyDescent="0.35">
      <c r="A26" s="299" t="s">
        <v>191</v>
      </c>
      <c r="B26" s="277">
        <v>36.999997772187001</v>
      </c>
      <c r="C26" s="277">
        <v>53.089030000000001</v>
      </c>
      <c r="D26" s="278">
        <v>16.089032227812002</v>
      </c>
      <c r="E26" s="279">
        <v>1.4348387350409999</v>
      </c>
      <c r="F26" s="277">
        <v>53.012786347639</v>
      </c>
      <c r="G26" s="278">
        <v>35.341857565093001</v>
      </c>
      <c r="H26" s="280">
        <v>1.4483200000000001</v>
      </c>
      <c r="I26" s="277">
        <v>29.734819999999999</v>
      </c>
      <c r="J26" s="278">
        <v>-5.607037565093</v>
      </c>
      <c r="K26" s="281">
        <v>0.56089902169999994</v>
      </c>
    </row>
    <row r="27" spans="1:11" ht="14.4" customHeight="1" thickBot="1" x14ac:dyDescent="0.35">
      <c r="A27" s="299" t="s">
        <v>192</v>
      </c>
      <c r="B27" s="277">
        <v>20.000038795774</v>
      </c>
      <c r="C27" s="277">
        <v>11.10159</v>
      </c>
      <c r="D27" s="278">
        <v>-8.8984487957739997</v>
      </c>
      <c r="E27" s="279">
        <v>0.55507842326500001</v>
      </c>
      <c r="F27" s="277">
        <v>11.187290030052999</v>
      </c>
      <c r="G27" s="278">
        <v>7.4581933533680003</v>
      </c>
      <c r="H27" s="280">
        <v>0.43559999999999999</v>
      </c>
      <c r="I27" s="277">
        <v>7.3151000000000002</v>
      </c>
      <c r="J27" s="278">
        <v>-0.143093353368</v>
      </c>
      <c r="K27" s="281">
        <v>0.65387595926700004</v>
      </c>
    </row>
    <row r="28" spans="1:11" ht="14.4" customHeight="1" thickBot="1" x14ac:dyDescent="0.35">
      <c r="A28" s="299" t="s">
        <v>193</v>
      </c>
      <c r="B28" s="277">
        <v>8.0000395183080002</v>
      </c>
      <c r="C28" s="277">
        <v>8.843</v>
      </c>
      <c r="D28" s="278">
        <v>0.84296048169100002</v>
      </c>
      <c r="E28" s="279">
        <v>1.1053695397079999</v>
      </c>
      <c r="F28" s="277">
        <v>7.8568182527510002</v>
      </c>
      <c r="G28" s="278">
        <v>5.2378788351669998</v>
      </c>
      <c r="H28" s="280">
        <v>1.42245</v>
      </c>
      <c r="I28" s="277">
        <v>8.5950000000000006</v>
      </c>
      <c r="J28" s="278">
        <v>3.3571211648319998</v>
      </c>
      <c r="K28" s="281">
        <v>1.093954285755</v>
      </c>
    </row>
    <row r="29" spans="1:11" ht="14.4" customHeight="1" thickBot="1" x14ac:dyDescent="0.35">
      <c r="A29" s="299" t="s">
        <v>194</v>
      </c>
      <c r="B29" s="277">
        <v>4.9406564584124654E-324</v>
      </c>
      <c r="C29" s="277">
        <v>4.9406564584124654E-324</v>
      </c>
      <c r="D29" s="278">
        <v>0</v>
      </c>
      <c r="E29" s="279">
        <v>1</v>
      </c>
      <c r="F29" s="277">
        <v>4.9406564584124654E-324</v>
      </c>
      <c r="G29" s="278">
        <v>0</v>
      </c>
      <c r="H29" s="280">
        <v>1.20095</v>
      </c>
      <c r="I29" s="277">
        <v>25.714289999999998</v>
      </c>
      <c r="J29" s="278">
        <v>25.714289999999998</v>
      </c>
      <c r="K29" s="287" t="s">
        <v>174</v>
      </c>
    </row>
    <row r="30" spans="1:11" ht="14.4" customHeight="1" thickBot="1" x14ac:dyDescent="0.35">
      <c r="A30" s="299" t="s">
        <v>195</v>
      </c>
      <c r="B30" s="277">
        <v>80.000035183104998</v>
      </c>
      <c r="C30" s="277">
        <v>139.53847999999999</v>
      </c>
      <c r="D30" s="278">
        <v>59.538444816894</v>
      </c>
      <c r="E30" s="279">
        <v>1.7442302329070001</v>
      </c>
      <c r="F30" s="277">
        <v>139.922578917164</v>
      </c>
      <c r="G30" s="278">
        <v>93.281719278108994</v>
      </c>
      <c r="H30" s="280">
        <v>3.24376</v>
      </c>
      <c r="I30" s="277">
        <v>28.997599999999998</v>
      </c>
      <c r="J30" s="278">
        <v>-64.284119278109003</v>
      </c>
      <c r="K30" s="281">
        <v>0.20724031978499999</v>
      </c>
    </row>
    <row r="31" spans="1:11" ht="14.4" customHeight="1" thickBot="1" x14ac:dyDescent="0.35">
      <c r="A31" s="298" t="s">
        <v>196</v>
      </c>
      <c r="B31" s="282">
        <v>23.954878557649</v>
      </c>
      <c r="C31" s="282">
        <v>8.2850800000000007</v>
      </c>
      <c r="D31" s="283">
        <v>-15.669798557649001</v>
      </c>
      <c r="E31" s="284">
        <v>0.34586190783800003</v>
      </c>
      <c r="F31" s="282">
        <v>7.8207739906829996</v>
      </c>
      <c r="G31" s="283">
        <v>5.2138493271220003</v>
      </c>
      <c r="H31" s="285">
        <v>4.9406564584124654E-324</v>
      </c>
      <c r="I31" s="282">
        <v>14.81676</v>
      </c>
      <c r="J31" s="283">
        <v>9.602910672877</v>
      </c>
      <c r="K31" s="288">
        <v>1.894538829232</v>
      </c>
    </row>
    <row r="32" spans="1:11" ht="14.4" customHeight="1" thickBot="1" x14ac:dyDescent="0.35">
      <c r="A32" s="299" t="s">
        <v>197</v>
      </c>
      <c r="B32" s="277">
        <v>20.000038795774</v>
      </c>
      <c r="C32" s="277">
        <v>7.4249999999999998</v>
      </c>
      <c r="D32" s="278">
        <v>-12.575038795774001</v>
      </c>
      <c r="E32" s="279">
        <v>0.37124927985400002</v>
      </c>
      <c r="F32" s="277">
        <v>6.9676925579200004</v>
      </c>
      <c r="G32" s="278">
        <v>4.645128371947</v>
      </c>
      <c r="H32" s="280">
        <v>4.9406564584124654E-324</v>
      </c>
      <c r="I32" s="277">
        <v>14.216189999999999</v>
      </c>
      <c r="J32" s="278">
        <v>9.571061628052</v>
      </c>
      <c r="K32" s="281">
        <v>2.040300986563</v>
      </c>
    </row>
    <row r="33" spans="1:11" ht="14.4" customHeight="1" thickBot="1" x14ac:dyDescent="0.35">
      <c r="A33" s="299" t="s">
        <v>198</v>
      </c>
      <c r="B33" s="277">
        <v>3.9548397618740001</v>
      </c>
      <c r="C33" s="277">
        <v>0.86007999999999996</v>
      </c>
      <c r="D33" s="278">
        <v>-3.0947597618740001</v>
      </c>
      <c r="E33" s="279">
        <v>0.217475309187</v>
      </c>
      <c r="F33" s="277">
        <v>0.85308143276199999</v>
      </c>
      <c r="G33" s="278">
        <v>0.56872095517499999</v>
      </c>
      <c r="H33" s="280">
        <v>4.9406564584124654E-324</v>
      </c>
      <c r="I33" s="277">
        <v>0.60057000000000005</v>
      </c>
      <c r="J33" s="278">
        <v>3.1849044824E-2</v>
      </c>
      <c r="K33" s="281">
        <v>0.70400078695299995</v>
      </c>
    </row>
    <row r="34" spans="1:11" ht="14.4" customHeight="1" thickBot="1" x14ac:dyDescent="0.35">
      <c r="A34" s="298" t="s">
        <v>199</v>
      </c>
      <c r="B34" s="282">
        <v>4.9406564584124654E-324</v>
      </c>
      <c r="C34" s="282">
        <v>0.53</v>
      </c>
      <c r="D34" s="283">
        <v>0.53</v>
      </c>
      <c r="E34" s="289" t="s">
        <v>174</v>
      </c>
      <c r="F34" s="282">
        <v>0</v>
      </c>
      <c r="G34" s="283">
        <v>0</v>
      </c>
      <c r="H34" s="285">
        <v>4.9406564584124654E-324</v>
      </c>
      <c r="I34" s="282">
        <v>0.20569999999999999</v>
      </c>
      <c r="J34" s="283">
        <v>0.20569999999999999</v>
      </c>
      <c r="K34" s="286" t="s">
        <v>168</v>
      </c>
    </row>
    <row r="35" spans="1:11" ht="14.4" customHeight="1" thickBot="1" x14ac:dyDescent="0.35">
      <c r="A35" s="299" t="s">
        <v>200</v>
      </c>
      <c r="B35" s="277">
        <v>4.9406564584124654E-324</v>
      </c>
      <c r="C35" s="277">
        <v>0.53</v>
      </c>
      <c r="D35" s="278">
        <v>0.53</v>
      </c>
      <c r="E35" s="290" t="s">
        <v>174</v>
      </c>
      <c r="F35" s="277">
        <v>0</v>
      </c>
      <c r="G35" s="278">
        <v>0</v>
      </c>
      <c r="H35" s="280">
        <v>4.9406564584124654E-324</v>
      </c>
      <c r="I35" s="277">
        <v>0.20569999999999999</v>
      </c>
      <c r="J35" s="278">
        <v>0.20569999999999999</v>
      </c>
      <c r="K35" s="287" t="s">
        <v>168</v>
      </c>
    </row>
    <row r="36" spans="1:11" ht="14.4" customHeight="1" thickBot="1" x14ac:dyDescent="0.35">
      <c r="A36" s="300" t="s">
        <v>201</v>
      </c>
      <c r="B36" s="282">
        <v>392.973266338624</v>
      </c>
      <c r="C36" s="282">
        <v>332.97048000000001</v>
      </c>
      <c r="D36" s="283">
        <v>-60.002786338622997</v>
      </c>
      <c r="E36" s="284">
        <v>0.84731076773299996</v>
      </c>
      <c r="F36" s="282">
        <v>300.17662844001399</v>
      </c>
      <c r="G36" s="283">
        <v>200.11775229334299</v>
      </c>
      <c r="H36" s="285">
        <v>21.890029999999999</v>
      </c>
      <c r="I36" s="282">
        <v>308.17586</v>
      </c>
      <c r="J36" s="283">
        <v>108.058107706657</v>
      </c>
      <c r="K36" s="288">
        <v>1.0266484156389999</v>
      </c>
    </row>
    <row r="37" spans="1:11" ht="14.4" customHeight="1" thickBot="1" x14ac:dyDescent="0.35">
      <c r="A37" s="297" t="s">
        <v>49</v>
      </c>
      <c r="B37" s="277">
        <v>37.838337721709003</v>
      </c>
      <c r="C37" s="277">
        <v>53.602499999999999</v>
      </c>
      <c r="D37" s="278">
        <v>15.76416227829</v>
      </c>
      <c r="E37" s="279">
        <v>1.416618784742</v>
      </c>
      <c r="F37" s="277">
        <v>53.852671759083002</v>
      </c>
      <c r="G37" s="278">
        <v>35.901781172722004</v>
      </c>
      <c r="H37" s="280">
        <v>4.9406564584124654E-324</v>
      </c>
      <c r="I37" s="277">
        <v>21.670480000000001</v>
      </c>
      <c r="J37" s="278">
        <v>-14.231301172722</v>
      </c>
      <c r="K37" s="281">
        <v>0.402403061763</v>
      </c>
    </row>
    <row r="38" spans="1:11" ht="14.4" customHeight="1" thickBot="1" x14ac:dyDescent="0.35">
      <c r="A38" s="298" t="s">
        <v>202</v>
      </c>
      <c r="B38" s="282">
        <v>37.838337721709003</v>
      </c>
      <c r="C38" s="282">
        <v>53.602499999999999</v>
      </c>
      <c r="D38" s="283">
        <v>15.76416227829</v>
      </c>
      <c r="E38" s="284">
        <v>1.416618784742</v>
      </c>
      <c r="F38" s="282">
        <v>53.852671759083002</v>
      </c>
      <c r="G38" s="283">
        <v>35.901781172722004</v>
      </c>
      <c r="H38" s="285">
        <v>4.9406564584124654E-324</v>
      </c>
      <c r="I38" s="282">
        <v>21.670480000000001</v>
      </c>
      <c r="J38" s="283">
        <v>-14.231301172722</v>
      </c>
      <c r="K38" s="288">
        <v>0.402403061763</v>
      </c>
    </row>
    <row r="39" spans="1:11" ht="14.4" customHeight="1" thickBot="1" x14ac:dyDescent="0.35">
      <c r="A39" s="299" t="s">
        <v>203</v>
      </c>
      <c r="B39" s="277">
        <v>29.524998222265001</v>
      </c>
      <c r="C39" s="277">
        <v>33.400500000000001</v>
      </c>
      <c r="D39" s="278">
        <v>3.8755017777340002</v>
      </c>
      <c r="E39" s="279">
        <v>1.13126171079</v>
      </c>
      <c r="F39" s="277">
        <v>28.70938394197</v>
      </c>
      <c r="G39" s="278">
        <v>19.139589294646001</v>
      </c>
      <c r="H39" s="280">
        <v>4.9406564584124654E-324</v>
      </c>
      <c r="I39" s="277">
        <v>16.810020000000002</v>
      </c>
      <c r="J39" s="278">
        <v>-2.3295692946459998</v>
      </c>
      <c r="K39" s="281">
        <v>0.58552353592700002</v>
      </c>
    </row>
    <row r="40" spans="1:11" ht="14.4" customHeight="1" thickBot="1" x14ac:dyDescent="0.35">
      <c r="A40" s="299" t="s">
        <v>204</v>
      </c>
      <c r="B40" s="277">
        <v>0.31329998113500002</v>
      </c>
      <c r="C40" s="277">
        <v>20.202000000000002</v>
      </c>
      <c r="D40" s="278">
        <v>19.888700018864</v>
      </c>
      <c r="E40" s="279">
        <v>64.481331683324996</v>
      </c>
      <c r="F40" s="277">
        <v>17.143877893801001</v>
      </c>
      <c r="G40" s="278">
        <v>11.429251929199999</v>
      </c>
      <c r="H40" s="280">
        <v>4.9406564584124654E-324</v>
      </c>
      <c r="I40" s="277">
        <v>3.9525251667299724E-323</v>
      </c>
      <c r="J40" s="278">
        <v>-11.429251929199999</v>
      </c>
      <c r="K40" s="281">
        <v>0</v>
      </c>
    </row>
    <row r="41" spans="1:11" ht="14.4" customHeight="1" thickBot="1" x14ac:dyDescent="0.35">
      <c r="A41" s="299" t="s">
        <v>205</v>
      </c>
      <c r="B41" s="277">
        <v>4.9406564584124654E-324</v>
      </c>
      <c r="C41" s="277">
        <v>4.9406564584124654E-324</v>
      </c>
      <c r="D41" s="278">
        <v>0</v>
      </c>
      <c r="E41" s="279">
        <v>1</v>
      </c>
      <c r="F41" s="277">
        <v>4.9406564584124654E-324</v>
      </c>
      <c r="G41" s="278">
        <v>0</v>
      </c>
      <c r="H41" s="280">
        <v>4.9406564584124654E-324</v>
      </c>
      <c r="I41" s="277">
        <v>3.89655</v>
      </c>
      <c r="J41" s="278">
        <v>3.89655</v>
      </c>
      <c r="K41" s="287" t="s">
        <v>174</v>
      </c>
    </row>
    <row r="42" spans="1:11" ht="14.4" customHeight="1" thickBot="1" x14ac:dyDescent="0.35">
      <c r="A42" s="299" t="s">
        <v>206</v>
      </c>
      <c r="B42" s="277">
        <v>8.0000395183080002</v>
      </c>
      <c r="C42" s="277">
        <v>4.9406564584124654E-324</v>
      </c>
      <c r="D42" s="278">
        <v>-8.0000395183080002</v>
      </c>
      <c r="E42" s="279">
        <v>0</v>
      </c>
      <c r="F42" s="277">
        <v>7.9994099233120002</v>
      </c>
      <c r="G42" s="278">
        <v>5.3329399488740004</v>
      </c>
      <c r="H42" s="280">
        <v>4.9406564584124654E-324</v>
      </c>
      <c r="I42" s="277">
        <v>0.96391000000000004</v>
      </c>
      <c r="J42" s="278">
        <v>-4.3690299488740001</v>
      </c>
      <c r="K42" s="281">
        <v>0.12049763785500001</v>
      </c>
    </row>
    <row r="43" spans="1:11" ht="14.4" customHeight="1" thickBot="1" x14ac:dyDescent="0.35">
      <c r="A43" s="301" t="s">
        <v>50</v>
      </c>
      <c r="B43" s="282">
        <v>48.999957049655002</v>
      </c>
      <c r="C43" s="282">
        <v>27.861999999999998</v>
      </c>
      <c r="D43" s="283">
        <v>-21.137957049655</v>
      </c>
      <c r="E43" s="284">
        <v>0.56861274330800005</v>
      </c>
      <c r="F43" s="282">
        <v>0</v>
      </c>
      <c r="G43" s="283">
        <v>0</v>
      </c>
      <c r="H43" s="285">
        <v>4.9406564584124654E-324</v>
      </c>
      <c r="I43" s="282">
        <v>4.1589999999999998</v>
      </c>
      <c r="J43" s="283">
        <v>4.1589999999999998</v>
      </c>
      <c r="K43" s="286" t="s">
        <v>168</v>
      </c>
    </row>
    <row r="44" spans="1:11" ht="14.4" customHeight="1" thickBot="1" x14ac:dyDescent="0.35">
      <c r="A44" s="298" t="s">
        <v>207</v>
      </c>
      <c r="B44" s="282">
        <v>48.999957049655002</v>
      </c>
      <c r="C44" s="282">
        <v>27.861999999999998</v>
      </c>
      <c r="D44" s="283">
        <v>-21.137957049655</v>
      </c>
      <c r="E44" s="284">
        <v>0.56861274330800005</v>
      </c>
      <c r="F44" s="282">
        <v>0</v>
      </c>
      <c r="G44" s="283">
        <v>0</v>
      </c>
      <c r="H44" s="285">
        <v>4.9406564584124654E-324</v>
      </c>
      <c r="I44" s="282">
        <v>4.1589999999999998</v>
      </c>
      <c r="J44" s="283">
        <v>4.1589999999999998</v>
      </c>
      <c r="K44" s="286" t="s">
        <v>168</v>
      </c>
    </row>
    <row r="45" spans="1:11" ht="14.4" customHeight="1" thickBot="1" x14ac:dyDescent="0.35">
      <c r="A45" s="299" t="s">
        <v>208</v>
      </c>
      <c r="B45" s="277">
        <v>48.999957049655002</v>
      </c>
      <c r="C45" s="277">
        <v>21.462</v>
      </c>
      <c r="D45" s="278">
        <v>-27.537957049654999</v>
      </c>
      <c r="E45" s="279">
        <v>0.438000383923</v>
      </c>
      <c r="F45" s="277">
        <v>0</v>
      </c>
      <c r="G45" s="278">
        <v>0</v>
      </c>
      <c r="H45" s="280">
        <v>4.9406564584124654E-324</v>
      </c>
      <c r="I45" s="277">
        <v>4.1589999999999998</v>
      </c>
      <c r="J45" s="278">
        <v>4.1589999999999998</v>
      </c>
      <c r="K45" s="287" t="s">
        <v>168</v>
      </c>
    </row>
    <row r="46" spans="1:11" ht="14.4" customHeight="1" thickBot="1" x14ac:dyDescent="0.35">
      <c r="A46" s="299" t="s">
        <v>209</v>
      </c>
      <c r="B46" s="277">
        <v>4.9406564584124654E-324</v>
      </c>
      <c r="C46" s="277">
        <v>6.4</v>
      </c>
      <c r="D46" s="278">
        <v>6.4</v>
      </c>
      <c r="E46" s="290" t="s">
        <v>174</v>
      </c>
      <c r="F46" s="277">
        <v>0</v>
      </c>
      <c r="G46" s="278">
        <v>0</v>
      </c>
      <c r="H46" s="280">
        <v>4.9406564584124654E-324</v>
      </c>
      <c r="I46" s="277">
        <v>3.9525251667299724E-323</v>
      </c>
      <c r="J46" s="278">
        <v>3.9525251667299724E-323</v>
      </c>
      <c r="K46" s="287" t="s">
        <v>168</v>
      </c>
    </row>
    <row r="47" spans="1:11" ht="14.4" customHeight="1" thickBot="1" x14ac:dyDescent="0.35">
      <c r="A47" s="297" t="s">
        <v>51</v>
      </c>
      <c r="B47" s="277">
        <v>306.13497156725799</v>
      </c>
      <c r="C47" s="277">
        <v>251.50597999999999</v>
      </c>
      <c r="D47" s="278">
        <v>-54.628991567257998</v>
      </c>
      <c r="E47" s="279">
        <v>0.82155259398299996</v>
      </c>
      <c r="F47" s="277">
        <v>246.32395668093099</v>
      </c>
      <c r="G47" s="278">
        <v>164.21597112062099</v>
      </c>
      <c r="H47" s="280">
        <v>21.890029999999999</v>
      </c>
      <c r="I47" s="277">
        <v>282.34638000000001</v>
      </c>
      <c r="J47" s="278">
        <v>118.13040887938</v>
      </c>
      <c r="K47" s="281">
        <v>1.1462400320470001</v>
      </c>
    </row>
    <row r="48" spans="1:11" ht="14.4" customHeight="1" thickBot="1" x14ac:dyDescent="0.35">
      <c r="A48" s="298" t="s">
        <v>210</v>
      </c>
      <c r="B48" s="282">
        <v>11.999999277465999</v>
      </c>
      <c r="C48" s="282">
        <v>13.006790000000001</v>
      </c>
      <c r="D48" s="283">
        <v>1.0067907225329999</v>
      </c>
      <c r="E48" s="284">
        <v>1.083899231929</v>
      </c>
      <c r="F48" s="282">
        <v>12.476774251505001</v>
      </c>
      <c r="G48" s="283">
        <v>8.3178495010029998</v>
      </c>
      <c r="H48" s="285">
        <v>1.57863</v>
      </c>
      <c r="I48" s="282">
        <v>10.28112</v>
      </c>
      <c r="J48" s="283">
        <v>1.9632704989959999</v>
      </c>
      <c r="K48" s="288">
        <v>0.82402067976399995</v>
      </c>
    </row>
    <row r="49" spans="1:11" ht="14.4" customHeight="1" thickBot="1" x14ac:dyDescent="0.35">
      <c r="A49" s="299" t="s">
        <v>211</v>
      </c>
      <c r="B49" s="277">
        <v>11.999999277465999</v>
      </c>
      <c r="C49" s="277">
        <v>13.006790000000001</v>
      </c>
      <c r="D49" s="278">
        <v>1.0067907225329999</v>
      </c>
      <c r="E49" s="279">
        <v>1.083899231929</v>
      </c>
      <c r="F49" s="277">
        <v>12.476774251505001</v>
      </c>
      <c r="G49" s="278">
        <v>8.3178495010029998</v>
      </c>
      <c r="H49" s="280">
        <v>1.57863</v>
      </c>
      <c r="I49" s="277">
        <v>10.28112</v>
      </c>
      <c r="J49" s="278">
        <v>1.9632704989959999</v>
      </c>
      <c r="K49" s="281">
        <v>0.82402067976399995</v>
      </c>
    </row>
    <row r="50" spans="1:11" ht="14.4" customHeight="1" thickBot="1" x14ac:dyDescent="0.35">
      <c r="A50" s="298" t="s">
        <v>212</v>
      </c>
      <c r="B50" s="282">
        <v>20.747998750737999</v>
      </c>
      <c r="C50" s="282">
        <v>15.7737</v>
      </c>
      <c r="D50" s="283">
        <v>-4.9742987507379999</v>
      </c>
      <c r="E50" s="284">
        <v>0.76025163629000003</v>
      </c>
      <c r="F50" s="282">
        <v>14.250265517719001</v>
      </c>
      <c r="G50" s="283">
        <v>9.5001770118129993</v>
      </c>
      <c r="H50" s="285">
        <v>1.1841699999999999</v>
      </c>
      <c r="I50" s="282">
        <v>10.01139</v>
      </c>
      <c r="J50" s="283">
        <v>0.51121298818600003</v>
      </c>
      <c r="K50" s="288">
        <v>0.70254059389599999</v>
      </c>
    </row>
    <row r="51" spans="1:11" ht="14.4" customHeight="1" thickBot="1" x14ac:dyDescent="0.35">
      <c r="A51" s="299" t="s">
        <v>213</v>
      </c>
      <c r="B51" s="277">
        <v>6.7479595936969998</v>
      </c>
      <c r="C51" s="277">
        <v>4.5582000000000003</v>
      </c>
      <c r="D51" s="278">
        <v>-2.189759593697</v>
      </c>
      <c r="E51" s="279">
        <v>0.675493078568</v>
      </c>
      <c r="F51" s="277">
        <v>5.2632828391049999</v>
      </c>
      <c r="G51" s="278">
        <v>3.5088552260700001</v>
      </c>
      <c r="H51" s="280">
        <v>0.27250000000000002</v>
      </c>
      <c r="I51" s="277">
        <v>2.7092999999999998</v>
      </c>
      <c r="J51" s="278">
        <v>-0.79955522606999996</v>
      </c>
      <c r="K51" s="281">
        <v>0.51475478001399999</v>
      </c>
    </row>
    <row r="52" spans="1:11" ht="14.4" customHeight="1" thickBot="1" x14ac:dyDescent="0.35">
      <c r="A52" s="299" t="s">
        <v>214</v>
      </c>
      <c r="B52" s="277">
        <v>14.000039157041</v>
      </c>
      <c r="C52" s="277">
        <v>11.2155</v>
      </c>
      <c r="D52" s="278">
        <v>-2.7845391570409999</v>
      </c>
      <c r="E52" s="279">
        <v>0.80110490222099995</v>
      </c>
      <c r="F52" s="277">
        <v>8.9869826786139999</v>
      </c>
      <c r="G52" s="278">
        <v>5.9913217857419996</v>
      </c>
      <c r="H52" s="280">
        <v>0.91166999999999998</v>
      </c>
      <c r="I52" s="277">
        <v>7.3020899999999997</v>
      </c>
      <c r="J52" s="278">
        <v>1.3107682142570001</v>
      </c>
      <c r="K52" s="281">
        <v>0.81251853498899995</v>
      </c>
    </row>
    <row r="53" spans="1:11" ht="14.4" customHeight="1" thickBot="1" x14ac:dyDescent="0.35">
      <c r="A53" s="298" t="s">
        <v>215</v>
      </c>
      <c r="B53" s="282">
        <v>35.000037892606997</v>
      </c>
      <c r="C53" s="282">
        <v>9.8038399999989991</v>
      </c>
      <c r="D53" s="283">
        <v>-25.196197892607</v>
      </c>
      <c r="E53" s="284">
        <v>0.28010941102600001</v>
      </c>
      <c r="F53" s="282">
        <v>9.5241283526260005</v>
      </c>
      <c r="G53" s="283">
        <v>6.34941890175</v>
      </c>
      <c r="H53" s="285">
        <v>3.71286</v>
      </c>
      <c r="I53" s="282">
        <v>11.01136</v>
      </c>
      <c r="J53" s="283">
        <v>4.6619410982489997</v>
      </c>
      <c r="K53" s="288">
        <v>1.1561540953989999</v>
      </c>
    </row>
    <row r="54" spans="1:11" ht="14.4" customHeight="1" thickBot="1" x14ac:dyDescent="0.35">
      <c r="A54" s="299" t="s">
        <v>216</v>
      </c>
      <c r="B54" s="277">
        <v>35.000037892606997</v>
      </c>
      <c r="C54" s="277">
        <v>9.8038399999989991</v>
      </c>
      <c r="D54" s="278">
        <v>-25.196197892607</v>
      </c>
      <c r="E54" s="279">
        <v>0.28010941102600001</v>
      </c>
      <c r="F54" s="277">
        <v>9.5241283526260005</v>
      </c>
      <c r="G54" s="278">
        <v>6.34941890175</v>
      </c>
      <c r="H54" s="280">
        <v>3.71286</v>
      </c>
      <c r="I54" s="277">
        <v>11.01136</v>
      </c>
      <c r="J54" s="278">
        <v>4.6619410982489997</v>
      </c>
      <c r="K54" s="281">
        <v>1.1561540953989999</v>
      </c>
    </row>
    <row r="55" spans="1:11" ht="14.4" customHeight="1" thickBot="1" x14ac:dyDescent="0.35">
      <c r="A55" s="298" t="s">
        <v>217</v>
      </c>
      <c r="B55" s="282">
        <v>143.91995133441301</v>
      </c>
      <c r="C55" s="282">
        <v>100.10938</v>
      </c>
      <c r="D55" s="283">
        <v>-43.810571334412003</v>
      </c>
      <c r="E55" s="284">
        <v>0.69559070213499996</v>
      </c>
      <c r="F55" s="282">
        <v>100.133373072841</v>
      </c>
      <c r="G55" s="283">
        <v>66.755582048560001</v>
      </c>
      <c r="H55" s="285">
        <v>8.6883700000000008</v>
      </c>
      <c r="I55" s="282">
        <v>69.918120000000002</v>
      </c>
      <c r="J55" s="283">
        <v>3.162537951439</v>
      </c>
      <c r="K55" s="288">
        <v>0.69824992262200003</v>
      </c>
    </row>
    <row r="56" spans="1:11" ht="14.4" customHeight="1" thickBot="1" x14ac:dyDescent="0.35">
      <c r="A56" s="299" t="s">
        <v>218</v>
      </c>
      <c r="B56" s="277">
        <v>143.175711379224</v>
      </c>
      <c r="C56" s="277">
        <v>100.10938</v>
      </c>
      <c r="D56" s="278">
        <v>-43.066331379224003</v>
      </c>
      <c r="E56" s="279">
        <v>0.69920644385499997</v>
      </c>
      <c r="F56" s="277">
        <v>100.133373072841</v>
      </c>
      <c r="G56" s="278">
        <v>66.755582048560001</v>
      </c>
      <c r="H56" s="280">
        <v>8.6883700000000008</v>
      </c>
      <c r="I56" s="277">
        <v>69.918120000000002</v>
      </c>
      <c r="J56" s="278">
        <v>3.162537951439</v>
      </c>
      <c r="K56" s="281">
        <v>0.69824992262200003</v>
      </c>
    </row>
    <row r="57" spans="1:11" ht="14.4" customHeight="1" thickBot="1" x14ac:dyDescent="0.35">
      <c r="A57" s="298" t="s">
        <v>219</v>
      </c>
      <c r="B57" s="282">
        <v>58.375796485125001</v>
      </c>
      <c r="C57" s="282">
        <v>63.333869999999997</v>
      </c>
      <c r="D57" s="283">
        <v>4.9580735148740001</v>
      </c>
      <c r="E57" s="284">
        <v>1.0849337193390001</v>
      </c>
      <c r="F57" s="282">
        <v>62.712841621408003</v>
      </c>
      <c r="G57" s="283">
        <v>41.808561080937999</v>
      </c>
      <c r="H57" s="285">
        <v>4.9406564584124654E-324</v>
      </c>
      <c r="I57" s="282">
        <v>104.36939</v>
      </c>
      <c r="J57" s="283">
        <v>62.560828919061002</v>
      </c>
      <c r="K57" s="288">
        <v>1.664242718103</v>
      </c>
    </row>
    <row r="58" spans="1:11" ht="14.4" customHeight="1" thickBot="1" x14ac:dyDescent="0.35">
      <c r="A58" s="299" t="s">
        <v>220</v>
      </c>
      <c r="B58" s="277">
        <v>37.419357746937003</v>
      </c>
      <c r="C58" s="277">
        <v>30.351870000000002</v>
      </c>
      <c r="D58" s="278">
        <v>-7.0674877469370001</v>
      </c>
      <c r="E58" s="279">
        <v>0.81112749730400002</v>
      </c>
      <c r="F58" s="277">
        <v>27.981459351386999</v>
      </c>
      <c r="G58" s="278">
        <v>18.654306234258001</v>
      </c>
      <c r="H58" s="280">
        <v>4.9406564584124654E-324</v>
      </c>
      <c r="I58" s="277">
        <v>58.325189999999999</v>
      </c>
      <c r="J58" s="278">
        <v>39.670883765741003</v>
      </c>
      <c r="K58" s="281">
        <v>2.0844227339089998</v>
      </c>
    </row>
    <row r="59" spans="1:11" ht="14.4" customHeight="1" thickBot="1" x14ac:dyDescent="0.35">
      <c r="A59" s="299" t="s">
        <v>221</v>
      </c>
      <c r="B59" s="277">
        <v>4.9406564584124654E-324</v>
      </c>
      <c r="C59" s="277">
        <v>9.3740000000000006</v>
      </c>
      <c r="D59" s="278">
        <v>9.3740000000000006</v>
      </c>
      <c r="E59" s="290" t="s">
        <v>174</v>
      </c>
      <c r="F59" s="277">
        <v>10.980927989953001</v>
      </c>
      <c r="G59" s="278">
        <v>7.3206186599679999</v>
      </c>
      <c r="H59" s="280">
        <v>4.9406564584124654E-324</v>
      </c>
      <c r="I59" s="277">
        <v>31.331199999999999</v>
      </c>
      <c r="J59" s="278">
        <v>24.010581340030999</v>
      </c>
      <c r="K59" s="281">
        <v>2.8532379074569998</v>
      </c>
    </row>
    <row r="60" spans="1:11" ht="14.4" customHeight="1" thickBot="1" x14ac:dyDescent="0.35">
      <c r="A60" s="299" t="s">
        <v>222</v>
      </c>
      <c r="B60" s="277">
        <v>16.956478979029999</v>
      </c>
      <c r="C60" s="277">
        <v>23.608000000000001</v>
      </c>
      <c r="D60" s="278">
        <v>6.6515210209689997</v>
      </c>
      <c r="E60" s="279">
        <v>1.392270177623</v>
      </c>
      <c r="F60" s="277">
        <v>23.750454280067</v>
      </c>
      <c r="G60" s="278">
        <v>15.833636186711001</v>
      </c>
      <c r="H60" s="280">
        <v>4.9406564584124654E-324</v>
      </c>
      <c r="I60" s="277">
        <v>14.712999999999999</v>
      </c>
      <c r="J60" s="278">
        <v>-1.120636186711</v>
      </c>
      <c r="K60" s="281">
        <v>0.61948288763199999</v>
      </c>
    </row>
    <row r="61" spans="1:11" ht="14.4" customHeight="1" thickBot="1" x14ac:dyDescent="0.35">
      <c r="A61" s="298" t="s">
        <v>223</v>
      </c>
      <c r="B61" s="282">
        <v>36.091187826907003</v>
      </c>
      <c r="C61" s="282">
        <v>49.478400000000001</v>
      </c>
      <c r="D61" s="283">
        <v>13.387212173091999</v>
      </c>
      <c r="E61" s="284">
        <v>1.3709274473669999</v>
      </c>
      <c r="F61" s="282">
        <v>47.226573864830002</v>
      </c>
      <c r="G61" s="283">
        <v>31.484382576552999</v>
      </c>
      <c r="H61" s="285">
        <v>6.726</v>
      </c>
      <c r="I61" s="282">
        <v>76.754999999999995</v>
      </c>
      <c r="J61" s="283">
        <v>45.270617423445998</v>
      </c>
      <c r="K61" s="288">
        <v>1.6252502292390001</v>
      </c>
    </row>
    <row r="62" spans="1:11" ht="14.4" customHeight="1" thickBot="1" x14ac:dyDescent="0.35">
      <c r="A62" s="299" t="s">
        <v>224</v>
      </c>
      <c r="B62" s="277">
        <v>4.9406564584124654E-324</v>
      </c>
      <c r="C62" s="277">
        <v>4.9406564584124654E-324</v>
      </c>
      <c r="D62" s="278">
        <v>0</v>
      </c>
      <c r="E62" s="279">
        <v>1</v>
      </c>
      <c r="F62" s="277">
        <v>4.9406564584124654E-324</v>
      </c>
      <c r="G62" s="278">
        <v>0</v>
      </c>
      <c r="H62" s="280">
        <v>4.9406564584124654E-324</v>
      </c>
      <c r="I62" s="277">
        <v>6.05</v>
      </c>
      <c r="J62" s="278">
        <v>6.05</v>
      </c>
      <c r="K62" s="287" t="s">
        <v>174</v>
      </c>
    </row>
    <row r="63" spans="1:11" ht="14.4" customHeight="1" thickBot="1" x14ac:dyDescent="0.35">
      <c r="A63" s="299" t="s">
        <v>225</v>
      </c>
      <c r="B63" s="277">
        <v>29.999998193665</v>
      </c>
      <c r="C63" s="277">
        <v>44.244</v>
      </c>
      <c r="D63" s="278">
        <v>14.244001806333999</v>
      </c>
      <c r="E63" s="279">
        <v>1.474800088799</v>
      </c>
      <c r="F63" s="277">
        <v>47.226573864830002</v>
      </c>
      <c r="G63" s="278">
        <v>31.484382576552999</v>
      </c>
      <c r="H63" s="280">
        <v>4.9406564584124654E-324</v>
      </c>
      <c r="I63" s="277">
        <v>3.9525251667299724E-323</v>
      </c>
      <c r="J63" s="278">
        <v>-31.484382576552999</v>
      </c>
      <c r="K63" s="281">
        <v>0</v>
      </c>
    </row>
    <row r="64" spans="1:11" ht="14.4" customHeight="1" thickBot="1" x14ac:dyDescent="0.35">
      <c r="A64" s="299" t="s">
        <v>226</v>
      </c>
      <c r="B64" s="277">
        <v>6.0911896332420001</v>
      </c>
      <c r="C64" s="277">
        <v>5.2343999999999999</v>
      </c>
      <c r="D64" s="278">
        <v>-0.85678963324199997</v>
      </c>
      <c r="E64" s="279">
        <v>0.859339523996</v>
      </c>
      <c r="F64" s="277">
        <v>0</v>
      </c>
      <c r="G64" s="278">
        <v>0</v>
      </c>
      <c r="H64" s="280">
        <v>0.44</v>
      </c>
      <c r="I64" s="277">
        <v>64.418999999999997</v>
      </c>
      <c r="J64" s="278">
        <v>64.418999999999997</v>
      </c>
      <c r="K64" s="287" t="s">
        <v>168</v>
      </c>
    </row>
    <row r="65" spans="1:11" ht="14.4" customHeight="1" thickBot="1" x14ac:dyDescent="0.35">
      <c r="A65" s="299" t="s">
        <v>227</v>
      </c>
      <c r="B65" s="277">
        <v>4.9406564584124654E-324</v>
      </c>
      <c r="C65" s="277">
        <v>4.9406564584124654E-324</v>
      </c>
      <c r="D65" s="278">
        <v>0</v>
      </c>
      <c r="E65" s="279">
        <v>1</v>
      </c>
      <c r="F65" s="277">
        <v>4.9406564584124654E-324</v>
      </c>
      <c r="G65" s="278">
        <v>0</v>
      </c>
      <c r="H65" s="280">
        <v>6.2859999999999996</v>
      </c>
      <c r="I65" s="277">
        <v>6.2859999999999996</v>
      </c>
      <c r="J65" s="278">
        <v>6.2859999999999996</v>
      </c>
      <c r="K65" s="287" t="s">
        <v>174</v>
      </c>
    </row>
    <row r="66" spans="1:11" ht="14.4" customHeight="1" thickBot="1" x14ac:dyDescent="0.35">
      <c r="A66" s="296" t="s">
        <v>52</v>
      </c>
      <c r="B66" s="277">
        <v>16718.9989933297</v>
      </c>
      <c r="C66" s="277">
        <v>17017.26052</v>
      </c>
      <c r="D66" s="278">
        <v>298.26152667032898</v>
      </c>
      <c r="E66" s="279">
        <v>1.0178396760940001</v>
      </c>
      <c r="F66" s="277">
        <v>16584.995517330699</v>
      </c>
      <c r="G66" s="278">
        <v>11056.663678220501</v>
      </c>
      <c r="H66" s="280">
        <v>1370.21577</v>
      </c>
      <c r="I66" s="277">
        <v>11035.733560000001</v>
      </c>
      <c r="J66" s="278">
        <v>-20.930118220490002</v>
      </c>
      <c r="K66" s="281">
        <v>0.665404675477</v>
      </c>
    </row>
    <row r="67" spans="1:11" ht="14.4" customHeight="1" thickBot="1" x14ac:dyDescent="0.35">
      <c r="A67" s="301" t="s">
        <v>228</v>
      </c>
      <c r="B67" s="282">
        <v>12383.999254345001</v>
      </c>
      <c r="C67" s="282">
        <v>12613.277</v>
      </c>
      <c r="D67" s="283">
        <v>229.27774565496301</v>
      </c>
      <c r="E67" s="284">
        <v>1.018514030964</v>
      </c>
      <c r="F67" s="282">
        <v>12284.9999999993</v>
      </c>
      <c r="G67" s="283">
        <v>8189.9999999995498</v>
      </c>
      <c r="H67" s="285">
        <v>1014.973</v>
      </c>
      <c r="I67" s="282">
        <v>8181.2709999999997</v>
      </c>
      <c r="J67" s="283">
        <v>-8.7289999995500001</v>
      </c>
      <c r="K67" s="288">
        <v>0.66595612535600002</v>
      </c>
    </row>
    <row r="68" spans="1:11" ht="14.4" customHeight="1" thickBot="1" x14ac:dyDescent="0.35">
      <c r="A68" s="298" t="s">
        <v>229</v>
      </c>
      <c r="B68" s="282">
        <v>12345.999216633099</v>
      </c>
      <c r="C68" s="282">
        <v>12580.012000000001</v>
      </c>
      <c r="D68" s="283">
        <v>234.01278336693801</v>
      </c>
      <c r="E68" s="284">
        <v>1.018954543837</v>
      </c>
      <c r="F68" s="282">
        <v>12284.9999999993</v>
      </c>
      <c r="G68" s="283">
        <v>8189.9999999995498</v>
      </c>
      <c r="H68" s="285">
        <v>1014.973</v>
      </c>
      <c r="I68" s="282">
        <v>8154.88</v>
      </c>
      <c r="J68" s="283">
        <v>-35.119999999550998</v>
      </c>
      <c r="K68" s="288">
        <v>0.66380789580699995</v>
      </c>
    </row>
    <row r="69" spans="1:11" ht="14.4" customHeight="1" thickBot="1" x14ac:dyDescent="0.35">
      <c r="A69" s="299" t="s">
        <v>230</v>
      </c>
      <c r="B69" s="277">
        <v>12345.999216633099</v>
      </c>
      <c r="C69" s="277">
        <v>12580.012000000001</v>
      </c>
      <c r="D69" s="278">
        <v>234.01278336693801</v>
      </c>
      <c r="E69" s="279">
        <v>1.018954543837</v>
      </c>
      <c r="F69" s="277">
        <v>12284.9999999993</v>
      </c>
      <c r="G69" s="278">
        <v>8189.9999999995498</v>
      </c>
      <c r="H69" s="280">
        <v>1014.973</v>
      </c>
      <c r="I69" s="277">
        <v>8154.88</v>
      </c>
      <c r="J69" s="278">
        <v>-35.119999999550998</v>
      </c>
      <c r="K69" s="281">
        <v>0.66380789580699995</v>
      </c>
    </row>
    <row r="70" spans="1:11" ht="14.4" customHeight="1" thickBot="1" x14ac:dyDescent="0.35">
      <c r="A70" s="298" t="s">
        <v>231</v>
      </c>
      <c r="B70" s="282">
        <v>4.9406564584124654E-324</v>
      </c>
      <c r="C70" s="282">
        <v>3.5000000000000003E-2</v>
      </c>
      <c r="D70" s="283">
        <v>3.5000000000000003E-2</v>
      </c>
      <c r="E70" s="289" t="s">
        <v>174</v>
      </c>
      <c r="F70" s="282">
        <v>0</v>
      </c>
      <c r="G70" s="283">
        <v>0</v>
      </c>
      <c r="H70" s="285">
        <v>4.9406564584124654E-324</v>
      </c>
      <c r="I70" s="282">
        <v>-3.5000000000000003E-2</v>
      </c>
      <c r="J70" s="283">
        <v>-3.5000000000000003E-2</v>
      </c>
      <c r="K70" s="286" t="s">
        <v>168</v>
      </c>
    </row>
    <row r="71" spans="1:11" ht="14.4" customHeight="1" thickBot="1" x14ac:dyDescent="0.35">
      <c r="A71" s="299" t="s">
        <v>232</v>
      </c>
      <c r="B71" s="277">
        <v>4.9406564584124654E-324</v>
      </c>
      <c r="C71" s="277">
        <v>3.5000000000000003E-2</v>
      </c>
      <c r="D71" s="278">
        <v>3.5000000000000003E-2</v>
      </c>
      <c r="E71" s="290" t="s">
        <v>174</v>
      </c>
      <c r="F71" s="277">
        <v>0</v>
      </c>
      <c r="G71" s="278">
        <v>0</v>
      </c>
      <c r="H71" s="280">
        <v>4.9406564584124654E-324</v>
      </c>
      <c r="I71" s="277">
        <v>-3.5000000000000003E-2</v>
      </c>
      <c r="J71" s="278">
        <v>-3.5000000000000003E-2</v>
      </c>
      <c r="K71" s="287" t="s">
        <v>168</v>
      </c>
    </row>
    <row r="72" spans="1:11" ht="14.4" customHeight="1" thickBot="1" x14ac:dyDescent="0.35">
      <c r="A72" s="298" t="s">
        <v>233</v>
      </c>
      <c r="B72" s="282">
        <v>4.9406564584124654E-324</v>
      </c>
      <c r="C72" s="282">
        <v>26.2</v>
      </c>
      <c r="D72" s="283">
        <v>26.2</v>
      </c>
      <c r="E72" s="289" t="s">
        <v>174</v>
      </c>
      <c r="F72" s="282">
        <v>0</v>
      </c>
      <c r="G72" s="283">
        <v>0</v>
      </c>
      <c r="H72" s="285">
        <v>4.9406564584124654E-324</v>
      </c>
      <c r="I72" s="282">
        <v>13.1</v>
      </c>
      <c r="J72" s="283">
        <v>13.1</v>
      </c>
      <c r="K72" s="286" t="s">
        <v>168</v>
      </c>
    </row>
    <row r="73" spans="1:11" ht="14.4" customHeight="1" thickBot="1" x14ac:dyDescent="0.35">
      <c r="A73" s="299" t="s">
        <v>234</v>
      </c>
      <c r="B73" s="277">
        <v>4.9406564584124654E-324</v>
      </c>
      <c r="C73" s="277">
        <v>26.2</v>
      </c>
      <c r="D73" s="278">
        <v>26.2</v>
      </c>
      <c r="E73" s="290" t="s">
        <v>174</v>
      </c>
      <c r="F73" s="277">
        <v>0</v>
      </c>
      <c r="G73" s="278">
        <v>0</v>
      </c>
      <c r="H73" s="280">
        <v>4.9406564584124654E-324</v>
      </c>
      <c r="I73" s="277">
        <v>13.1</v>
      </c>
      <c r="J73" s="278">
        <v>13.1</v>
      </c>
      <c r="K73" s="287" t="s">
        <v>168</v>
      </c>
    </row>
    <row r="74" spans="1:11" ht="14.4" customHeight="1" thickBot="1" x14ac:dyDescent="0.35">
      <c r="A74" s="298" t="s">
        <v>235</v>
      </c>
      <c r="B74" s="282">
        <v>38.000037711973</v>
      </c>
      <c r="C74" s="282">
        <v>7.03</v>
      </c>
      <c r="D74" s="283">
        <v>-30.970037711972999</v>
      </c>
      <c r="E74" s="284">
        <v>0.184999816402</v>
      </c>
      <c r="F74" s="282">
        <v>0</v>
      </c>
      <c r="G74" s="283">
        <v>0</v>
      </c>
      <c r="H74" s="285">
        <v>4.9406564584124654E-324</v>
      </c>
      <c r="I74" s="282">
        <v>13.326000000000001</v>
      </c>
      <c r="J74" s="283">
        <v>13.326000000000001</v>
      </c>
      <c r="K74" s="286" t="s">
        <v>168</v>
      </c>
    </row>
    <row r="75" spans="1:11" ht="14.4" customHeight="1" thickBot="1" x14ac:dyDescent="0.35">
      <c r="A75" s="299" t="s">
        <v>236</v>
      </c>
      <c r="B75" s="277">
        <v>38.000037711973</v>
      </c>
      <c r="C75" s="277">
        <v>7.03</v>
      </c>
      <c r="D75" s="278">
        <v>-30.970037711972999</v>
      </c>
      <c r="E75" s="279">
        <v>0.184999816402</v>
      </c>
      <c r="F75" s="277">
        <v>0</v>
      </c>
      <c r="G75" s="278">
        <v>0</v>
      </c>
      <c r="H75" s="280">
        <v>4.9406564584124654E-324</v>
      </c>
      <c r="I75" s="277">
        <v>13.326000000000001</v>
      </c>
      <c r="J75" s="278">
        <v>13.326000000000001</v>
      </c>
      <c r="K75" s="287" t="s">
        <v>168</v>
      </c>
    </row>
    <row r="76" spans="1:11" ht="14.4" customHeight="1" thickBot="1" x14ac:dyDescent="0.35">
      <c r="A76" s="297" t="s">
        <v>237</v>
      </c>
      <c r="B76" s="277">
        <v>4210.9997864508196</v>
      </c>
      <c r="C76" s="277">
        <v>4278.1117999999997</v>
      </c>
      <c r="D76" s="278">
        <v>67.112013549181</v>
      </c>
      <c r="E76" s="279">
        <v>1.0159373110779999</v>
      </c>
      <c r="F76" s="277">
        <v>4176.9955173314202</v>
      </c>
      <c r="G76" s="278">
        <v>2784.6636782209398</v>
      </c>
      <c r="H76" s="280">
        <v>345.09264000000002</v>
      </c>
      <c r="I76" s="277">
        <v>2772.7820299999998</v>
      </c>
      <c r="J76" s="278">
        <v>-11.881648220943999</v>
      </c>
      <c r="K76" s="281">
        <v>0.66382212250200001</v>
      </c>
    </row>
    <row r="77" spans="1:11" ht="14.4" customHeight="1" thickBot="1" x14ac:dyDescent="0.35">
      <c r="A77" s="298" t="s">
        <v>238</v>
      </c>
      <c r="B77" s="282">
        <v>1114.99997286456</v>
      </c>
      <c r="C77" s="282">
        <v>1133.10816</v>
      </c>
      <c r="D77" s="283">
        <v>18.108187135442002</v>
      </c>
      <c r="E77" s="284">
        <v>1.016240526974</v>
      </c>
      <c r="F77" s="282">
        <v>1105.9999914872101</v>
      </c>
      <c r="G77" s="283">
        <v>737.33332765813998</v>
      </c>
      <c r="H77" s="285">
        <v>91.349400000000003</v>
      </c>
      <c r="I77" s="282">
        <v>734.06194000000005</v>
      </c>
      <c r="J77" s="283">
        <v>-3.271387658139</v>
      </c>
      <c r="K77" s="288">
        <v>0.66370881161799999</v>
      </c>
    </row>
    <row r="78" spans="1:11" ht="14.4" customHeight="1" thickBot="1" x14ac:dyDescent="0.35">
      <c r="A78" s="299" t="s">
        <v>239</v>
      </c>
      <c r="B78" s="277">
        <v>1114.99997286456</v>
      </c>
      <c r="C78" s="277">
        <v>1133.10816</v>
      </c>
      <c r="D78" s="278">
        <v>18.108187135442002</v>
      </c>
      <c r="E78" s="279">
        <v>1.016240526974</v>
      </c>
      <c r="F78" s="277">
        <v>1105.9999914872101</v>
      </c>
      <c r="G78" s="278">
        <v>737.33332765813998</v>
      </c>
      <c r="H78" s="280">
        <v>91.349400000000003</v>
      </c>
      <c r="I78" s="277">
        <v>734.06194000000005</v>
      </c>
      <c r="J78" s="278">
        <v>-3.271387658139</v>
      </c>
      <c r="K78" s="281">
        <v>0.66370881161799999</v>
      </c>
    </row>
    <row r="79" spans="1:11" ht="14.4" customHeight="1" thickBot="1" x14ac:dyDescent="0.35">
      <c r="A79" s="298" t="s">
        <v>240</v>
      </c>
      <c r="B79" s="282">
        <v>3095.9998135862602</v>
      </c>
      <c r="C79" s="282">
        <v>3145.0036399999999</v>
      </c>
      <c r="D79" s="283">
        <v>49.003826413738999</v>
      </c>
      <c r="E79" s="284">
        <v>1.0158281102590001</v>
      </c>
      <c r="F79" s="282">
        <v>3070.9955258442101</v>
      </c>
      <c r="G79" s="283">
        <v>2047.3303505628</v>
      </c>
      <c r="H79" s="285">
        <v>253.74323999999999</v>
      </c>
      <c r="I79" s="282">
        <v>2038.72009</v>
      </c>
      <c r="J79" s="283">
        <v>-8.6102605628039992</v>
      </c>
      <c r="K79" s="288">
        <v>0.66386293071500002</v>
      </c>
    </row>
    <row r="80" spans="1:11" ht="14.4" customHeight="1" thickBot="1" x14ac:dyDescent="0.35">
      <c r="A80" s="299" t="s">
        <v>241</v>
      </c>
      <c r="B80" s="277">
        <v>3095.9998135862602</v>
      </c>
      <c r="C80" s="277">
        <v>3145.0036399999999</v>
      </c>
      <c r="D80" s="278">
        <v>49.003826413738999</v>
      </c>
      <c r="E80" s="279">
        <v>1.0158281102590001</v>
      </c>
      <c r="F80" s="277">
        <v>3070.9955258442101</v>
      </c>
      <c r="G80" s="278">
        <v>2047.3303505628</v>
      </c>
      <c r="H80" s="280">
        <v>253.74323999999999</v>
      </c>
      <c r="I80" s="277">
        <v>2038.72009</v>
      </c>
      <c r="J80" s="278">
        <v>-8.6102605628039992</v>
      </c>
      <c r="K80" s="281">
        <v>0.66386293071500002</v>
      </c>
    </row>
    <row r="81" spans="1:11" ht="14.4" customHeight="1" thickBot="1" x14ac:dyDescent="0.35">
      <c r="A81" s="297" t="s">
        <v>242</v>
      </c>
      <c r="B81" s="277">
        <v>123.999952533819</v>
      </c>
      <c r="C81" s="277">
        <v>125.87172</v>
      </c>
      <c r="D81" s="278">
        <v>1.871767466181</v>
      </c>
      <c r="E81" s="279">
        <v>1.0150949046990001</v>
      </c>
      <c r="F81" s="277">
        <v>122.99999999999299</v>
      </c>
      <c r="G81" s="278">
        <v>81.999999999994998</v>
      </c>
      <c r="H81" s="280">
        <v>10.150130000000001</v>
      </c>
      <c r="I81" s="277">
        <v>81.680530000000005</v>
      </c>
      <c r="J81" s="278">
        <v>-0.31946999999499998</v>
      </c>
      <c r="K81" s="281">
        <v>0.66406934959300001</v>
      </c>
    </row>
    <row r="82" spans="1:11" ht="14.4" customHeight="1" thickBot="1" x14ac:dyDescent="0.35">
      <c r="A82" s="298" t="s">
        <v>243</v>
      </c>
      <c r="B82" s="282">
        <v>123.999952533819</v>
      </c>
      <c r="C82" s="282">
        <v>125.87172</v>
      </c>
      <c r="D82" s="283">
        <v>1.871767466181</v>
      </c>
      <c r="E82" s="284">
        <v>1.0150949046990001</v>
      </c>
      <c r="F82" s="282">
        <v>122.99999999999299</v>
      </c>
      <c r="G82" s="283">
        <v>81.999999999994998</v>
      </c>
      <c r="H82" s="285">
        <v>10.150130000000001</v>
      </c>
      <c r="I82" s="282">
        <v>81.680530000000005</v>
      </c>
      <c r="J82" s="283">
        <v>-0.31946999999499998</v>
      </c>
      <c r="K82" s="288">
        <v>0.66406934959300001</v>
      </c>
    </row>
    <row r="83" spans="1:11" ht="14.4" customHeight="1" thickBot="1" x14ac:dyDescent="0.35">
      <c r="A83" s="299" t="s">
        <v>244</v>
      </c>
      <c r="B83" s="277">
        <v>123.999952533819</v>
      </c>
      <c r="C83" s="277">
        <v>125.87172</v>
      </c>
      <c r="D83" s="278">
        <v>1.871767466181</v>
      </c>
      <c r="E83" s="279">
        <v>1.0150949046990001</v>
      </c>
      <c r="F83" s="277">
        <v>122.99999999999299</v>
      </c>
      <c r="G83" s="278">
        <v>81.999999999994998</v>
      </c>
      <c r="H83" s="280">
        <v>10.150130000000001</v>
      </c>
      <c r="I83" s="277">
        <v>81.680530000000005</v>
      </c>
      <c r="J83" s="278">
        <v>-0.31946999999499998</v>
      </c>
      <c r="K83" s="281">
        <v>0.66406934959300001</v>
      </c>
    </row>
    <row r="84" spans="1:11" ht="14.4" customHeight="1" thickBot="1" x14ac:dyDescent="0.35">
      <c r="A84" s="296" t="s">
        <v>245</v>
      </c>
      <c r="B84" s="277">
        <v>4.9406564584124654E-324</v>
      </c>
      <c r="C84" s="277">
        <v>33.741999999999997</v>
      </c>
      <c r="D84" s="278">
        <v>33.741999999999997</v>
      </c>
      <c r="E84" s="290" t="s">
        <v>174</v>
      </c>
      <c r="F84" s="277">
        <v>0</v>
      </c>
      <c r="G84" s="278">
        <v>0</v>
      </c>
      <c r="H84" s="280">
        <v>4.9406564584124654E-324</v>
      </c>
      <c r="I84" s="277">
        <v>15.1</v>
      </c>
      <c r="J84" s="278">
        <v>15.1</v>
      </c>
      <c r="K84" s="287" t="s">
        <v>168</v>
      </c>
    </row>
    <row r="85" spans="1:11" ht="14.4" customHeight="1" thickBot="1" x14ac:dyDescent="0.35">
      <c r="A85" s="297" t="s">
        <v>246</v>
      </c>
      <c r="B85" s="277">
        <v>4.9406564584124654E-324</v>
      </c>
      <c r="C85" s="277">
        <v>33.741999999999997</v>
      </c>
      <c r="D85" s="278">
        <v>33.741999999999997</v>
      </c>
      <c r="E85" s="290" t="s">
        <v>174</v>
      </c>
      <c r="F85" s="277">
        <v>0</v>
      </c>
      <c r="G85" s="278">
        <v>0</v>
      </c>
      <c r="H85" s="280">
        <v>4.9406564584124654E-324</v>
      </c>
      <c r="I85" s="277">
        <v>15.1</v>
      </c>
      <c r="J85" s="278">
        <v>15.1</v>
      </c>
      <c r="K85" s="287" t="s">
        <v>168</v>
      </c>
    </row>
    <row r="86" spans="1:11" ht="14.4" customHeight="1" thickBot="1" x14ac:dyDescent="0.35">
      <c r="A86" s="298" t="s">
        <v>247</v>
      </c>
      <c r="B86" s="282">
        <v>4.9406564584124654E-324</v>
      </c>
      <c r="C86" s="282">
        <v>27.242000000000001</v>
      </c>
      <c r="D86" s="283">
        <v>27.242000000000001</v>
      </c>
      <c r="E86" s="289" t="s">
        <v>174</v>
      </c>
      <c r="F86" s="282">
        <v>0</v>
      </c>
      <c r="G86" s="283">
        <v>0</v>
      </c>
      <c r="H86" s="285">
        <v>4.9406564584124654E-324</v>
      </c>
      <c r="I86" s="282">
        <v>15.1</v>
      </c>
      <c r="J86" s="283">
        <v>15.1</v>
      </c>
      <c r="K86" s="286" t="s">
        <v>168</v>
      </c>
    </row>
    <row r="87" spans="1:11" ht="14.4" customHeight="1" thickBot="1" x14ac:dyDescent="0.35">
      <c r="A87" s="299" t="s">
        <v>248</v>
      </c>
      <c r="B87" s="277">
        <v>4.9406564584124654E-324</v>
      </c>
      <c r="C87" s="277">
        <v>5</v>
      </c>
      <c r="D87" s="278">
        <v>5</v>
      </c>
      <c r="E87" s="290" t="s">
        <v>174</v>
      </c>
      <c r="F87" s="277">
        <v>0</v>
      </c>
      <c r="G87" s="278">
        <v>0</v>
      </c>
      <c r="H87" s="280">
        <v>4.9406564584124654E-324</v>
      </c>
      <c r="I87" s="277">
        <v>9.3000000000000007</v>
      </c>
      <c r="J87" s="278">
        <v>9.3000000000000007</v>
      </c>
      <c r="K87" s="287" t="s">
        <v>168</v>
      </c>
    </row>
    <row r="88" spans="1:11" ht="14.4" customHeight="1" thickBot="1" x14ac:dyDescent="0.35">
      <c r="A88" s="299" t="s">
        <v>249</v>
      </c>
      <c r="B88" s="277">
        <v>4.9406564584124654E-324</v>
      </c>
      <c r="C88" s="277">
        <v>21.762</v>
      </c>
      <c r="D88" s="278">
        <v>21.762</v>
      </c>
      <c r="E88" s="290" t="s">
        <v>174</v>
      </c>
      <c r="F88" s="277">
        <v>0</v>
      </c>
      <c r="G88" s="278">
        <v>0</v>
      </c>
      <c r="H88" s="280">
        <v>4.9406564584124654E-324</v>
      </c>
      <c r="I88" s="277">
        <v>5.5999999999989996</v>
      </c>
      <c r="J88" s="278">
        <v>5.5999999999989996</v>
      </c>
      <c r="K88" s="287" t="s">
        <v>168</v>
      </c>
    </row>
    <row r="89" spans="1:11" ht="14.4" customHeight="1" thickBot="1" x14ac:dyDescent="0.35">
      <c r="A89" s="299" t="s">
        <v>250</v>
      </c>
      <c r="B89" s="277">
        <v>4.9406564584124654E-324</v>
      </c>
      <c r="C89" s="277">
        <v>0.48</v>
      </c>
      <c r="D89" s="278">
        <v>0.48</v>
      </c>
      <c r="E89" s="290" t="s">
        <v>174</v>
      </c>
      <c r="F89" s="277">
        <v>0</v>
      </c>
      <c r="G89" s="278">
        <v>0</v>
      </c>
      <c r="H89" s="280">
        <v>4.9406564584124654E-324</v>
      </c>
      <c r="I89" s="277">
        <v>0.2</v>
      </c>
      <c r="J89" s="278">
        <v>0.2</v>
      </c>
      <c r="K89" s="287" t="s">
        <v>168</v>
      </c>
    </row>
    <row r="90" spans="1:11" ht="14.4" customHeight="1" thickBot="1" x14ac:dyDescent="0.35">
      <c r="A90" s="302" t="s">
        <v>251</v>
      </c>
      <c r="B90" s="277">
        <v>4.9406564584124654E-324</v>
      </c>
      <c r="C90" s="277">
        <v>6.5</v>
      </c>
      <c r="D90" s="278">
        <v>6.5</v>
      </c>
      <c r="E90" s="290" t="s">
        <v>174</v>
      </c>
      <c r="F90" s="277">
        <v>0</v>
      </c>
      <c r="G90" s="278">
        <v>0</v>
      </c>
      <c r="H90" s="280">
        <v>4.9406564584124654E-324</v>
      </c>
      <c r="I90" s="277">
        <v>3.9525251667299724E-323</v>
      </c>
      <c r="J90" s="278">
        <v>3.9525251667299724E-323</v>
      </c>
      <c r="K90" s="287" t="s">
        <v>168</v>
      </c>
    </row>
    <row r="91" spans="1:11" ht="14.4" customHeight="1" thickBot="1" x14ac:dyDescent="0.35">
      <c r="A91" s="299" t="s">
        <v>252</v>
      </c>
      <c r="B91" s="277">
        <v>4.9406564584124654E-324</v>
      </c>
      <c r="C91" s="277">
        <v>6.5</v>
      </c>
      <c r="D91" s="278">
        <v>6.5</v>
      </c>
      <c r="E91" s="290" t="s">
        <v>174</v>
      </c>
      <c r="F91" s="277">
        <v>0</v>
      </c>
      <c r="G91" s="278">
        <v>0</v>
      </c>
      <c r="H91" s="280">
        <v>4.9406564584124654E-324</v>
      </c>
      <c r="I91" s="277">
        <v>3.9525251667299724E-323</v>
      </c>
      <c r="J91" s="278">
        <v>3.9525251667299724E-323</v>
      </c>
      <c r="K91" s="287" t="s">
        <v>168</v>
      </c>
    </row>
    <row r="92" spans="1:11" ht="14.4" customHeight="1" thickBot="1" x14ac:dyDescent="0.35">
      <c r="A92" s="296" t="s">
        <v>253</v>
      </c>
      <c r="B92" s="277">
        <v>994.74990141454703</v>
      </c>
      <c r="C92" s="277">
        <v>244.26560000000001</v>
      </c>
      <c r="D92" s="278">
        <v>-750.48430141454696</v>
      </c>
      <c r="E92" s="279">
        <v>0.24555478683900001</v>
      </c>
      <c r="F92" s="277">
        <v>860.99999999995305</v>
      </c>
      <c r="G92" s="278">
        <v>573.99999999996805</v>
      </c>
      <c r="H92" s="280">
        <v>13.007</v>
      </c>
      <c r="I92" s="277">
        <v>450.04968000000002</v>
      </c>
      <c r="J92" s="278">
        <v>-123.950319999968</v>
      </c>
      <c r="K92" s="281">
        <v>0.52270578397199996</v>
      </c>
    </row>
    <row r="93" spans="1:11" ht="14.4" customHeight="1" thickBot="1" x14ac:dyDescent="0.35">
      <c r="A93" s="297" t="s">
        <v>254</v>
      </c>
      <c r="B93" s="277">
        <v>972.99990141454703</v>
      </c>
      <c r="C93" s="277">
        <v>222.51599999999999</v>
      </c>
      <c r="D93" s="278">
        <v>-750.48390141454695</v>
      </c>
      <c r="E93" s="279">
        <v>0.228690670653</v>
      </c>
      <c r="F93" s="277">
        <v>860.99999999995305</v>
      </c>
      <c r="G93" s="278">
        <v>573.99999999996805</v>
      </c>
      <c r="H93" s="280">
        <v>13.007</v>
      </c>
      <c r="I93" s="277">
        <v>267.27100000000002</v>
      </c>
      <c r="J93" s="278">
        <v>-306.72899999996798</v>
      </c>
      <c r="K93" s="281">
        <v>0.31041927990700002</v>
      </c>
    </row>
    <row r="94" spans="1:11" ht="14.4" customHeight="1" thickBot="1" x14ac:dyDescent="0.35">
      <c r="A94" s="298" t="s">
        <v>255</v>
      </c>
      <c r="B94" s="282">
        <v>972.99990141454703</v>
      </c>
      <c r="C94" s="282">
        <v>222.51599999999999</v>
      </c>
      <c r="D94" s="283">
        <v>-750.48390141454695</v>
      </c>
      <c r="E94" s="284">
        <v>0.228690670653</v>
      </c>
      <c r="F94" s="282">
        <v>860.99999999995305</v>
      </c>
      <c r="G94" s="283">
        <v>573.99999999996805</v>
      </c>
      <c r="H94" s="285">
        <v>13.007</v>
      </c>
      <c r="I94" s="282">
        <v>113.688</v>
      </c>
      <c r="J94" s="283">
        <v>-460.31199999996801</v>
      </c>
      <c r="K94" s="288">
        <v>0.132041811846</v>
      </c>
    </row>
    <row r="95" spans="1:11" ht="14.4" customHeight="1" thickBot="1" x14ac:dyDescent="0.35">
      <c r="A95" s="299" t="s">
        <v>256</v>
      </c>
      <c r="B95" s="277">
        <v>59.99999638733</v>
      </c>
      <c r="C95" s="277">
        <v>60</v>
      </c>
      <c r="D95" s="278">
        <v>3.6126694098470601E-6</v>
      </c>
      <c r="E95" s="279">
        <v>1.000000060211</v>
      </c>
      <c r="F95" s="277">
        <v>0</v>
      </c>
      <c r="G95" s="278">
        <v>0</v>
      </c>
      <c r="H95" s="280">
        <v>4.9406564584124654E-324</v>
      </c>
      <c r="I95" s="277">
        <v>3.9525251667299724E-323</v>
      </c>
      <c r="J95" s="278">
        <v>3.9525251667299724E-323</v>
      </c>
      <c r="K95" s="287" t="s">
        <v>168</v>
      </c>
    </row>
    <row r="96" spans="1:11" ht="14.4" customHeight="1" thickBot="1" x14ac:dyDescent="0.35">
      <c r="A96" s="299" t="s">
        <v>257</v>
      </c>
      <c r="B96" s="277">
        <v>894.99990611101703</v>
      </c>
      <c r="C96" s="277">
        <v>144.816</v>
      </c>
      <c r="D96" s="278">
        <v>-750.183906111017</v>
      </c>
      <c r="E96" s="279">
        <v>0.16180560356599999</v>
      </c>
      <c r="F96" s="277">
        <v>847.99999999995305</v>
      </c>
      <c r="G96" s="278">
        <v>565.33333333330199</v>
      </c>
      <c r="H96" s="280">
        <v>11.928000000000001</v>
      </c>
      <c r="I96" s="277">
        <v>105.056</v>
      </c>
      <c r="J96" s="278">
        <v>-460.27733333330201</v>
      </c>
      <c r="K96" s="281">
        <v>0.123886792452</v>
      </c>
    </row>
    <row r="97" spans="1:11" ht="14.4" customHeight="1" thickBot="1" x14ac:dyDescent="0.35">
      <c r="A97" s="299" t="s">
        <v>258</v>
      </c>
      <c r="B97" s="277">
        <v>17.999998916199001</v>
      </c>
      <c r="C97" s="277">
        <v>17.7</v>
      </c>
      <c r="D97" s="278">
        <v>-0.29999891619899999</v>
      </c>
      <c r="E97" s="279">
        <v>0.98333339253999996</v>
      </c>
      <c r="F97" s="277">
        <v>12.999999999999</v>
      </c>
      <c r="G97" s="278">
        <v>8.6666666666659999</v>
      </c>
      <c r="H97" s="280">
        <v>1.079</v>
      </c>
      <c r="I97" s="277">
        <v>8.6319999999999997</v>
      </c>
      <c r="J97" s="278">
        <v>-3.4666666665999997E-2</v>
      </c>
      <c r="K97" s="281">
        <v>0.66400000000000003</v>
      </c>
    </row>
    <row r="98" spans="1:11" ht="14.4" customHeight="1" thickBot="1" x14ac:dyDescent="0.35">
      <c r="A98" s="298" t="s">
        <v>259</v>
      </c>
      <c r="B98" s="282">
        <v>4.9406564584124654E-324</v>
      </c>
      <c r="C98" s="282">
        <v>4.9406564584124654E-324</v>
      </c>
      <c r="D98" s="283">
        <v>0</v>
      </c>
      <c r="E98" s="284">
        <v>1</v>
      </c>
      <c r="F98" s="282">
        <v>4.9406564584124654E-324</v>
      </c>
      <c r="G98" s="283">
        <v>0</v>
      </c>
      <c r="H98" s="285">
        <v>4.9406564584124654E-324</v>
      </c>
      <c r="I98" s="282">
        <v>153.583</v>
      </c>
      <c r="J98" s="283">
        <v>153.583</v>
      </c>
      <c r="K98" s="286" t="s">
        <v>174</v>
      </c>
    </row>
    <row r="99" spans="1:11" ht="14.4" customHeight="1" thickBot="1" x14ac:dyDescent="0.35">
      <c r="A99" s="299" t="s">
        <v>260</v>
      </c>
      <c r="B99" s="277">
        <v>4.9406564584124654E-324</v>
      </c>
      <c r="C99" s="277">
        <v>4.9406564584124654E-324</v>
      </c>
      <c r="D99" s="278">
        <v>0</v>
      </c>
      <c r="E99" s="279">
        <v>1</v>
      </c>
      <c r="F99" s="277">
        <v>4.9406564584124654E-324</v>
      </c>
      <c r="G99" s="278">
        <v>0</v>
      </c>
      <c r="H99" s="280">
        <v>4.9406564584124654E-324</v>
      </c>
      <c r="I99" s="277">
        <v>153.583</v>
      </c>
      <c r="J99" s="278">
        <v>153.583</v>
      </c>
      <c r="K99" s="287" t="s">
        <v>174</v>
      </c>
    </row>
    <row r="100" spans="1:11" ht="14.4" customHeight="1" thickBot="1" x14ac:dyDescent="0.35">
      <c r="A100" s="297" t="s">
        <v>261</v>
      </c>
      <c r="B100" s="277">
        <v>21.75</v>
      </c>
      <c r="C100" s="277">
        <v>21.749600000000001</v>
      </c>
      <c r="D100" s="278">
        <v>-4.0000000000000002E-4</v>
      </c>
      <c r="E100" s="279">
        <v>0.99998160919500001</v>
      </c>
      <c r="F100" s="277">
        <v>0</v>
      </c>
      <c r="G100" s="278">
        <v>0</v>
      </c>
      <c r="H100" s="280">
        <v>4.9406564584124654E-324</v>
      </c>
      <c r="I100" s="277">
        <v>182.77868000000001</v>
      </c>
      <c r="J100" s="278">
        <v>182.77868000000001</v>
      </c>
      <c r="K100" s="287" t="s">
        <v>168</v>
      </c>
    </row>
    <row r="101" spans="1:11" ht="14.4" customHeight="1" thickBot="1" x14ac:dyDescent="0.35">
      <c r="A101" s="298" t="s">
        <v>262</v>
      </c>
      <c r="B101" s="282">
        <v>21.75</v>
      </c>
      <c r="C101" s="282">
        <v>21.749600000000001</v>
      </c>
      <c r="D101" s="283">
        <v>-4.0000000000000002E-4</v>
      </c>
      <c r="E101" s="284">
        <v>0.99998160919500001</v>
      </c>
      <c r="F101" s="282">
        <v>0</v>
      </c>
      <c r="G101" s="283">
        <v>0</v>
      </c>
      <c r="H101" s="285">
        <v>4.9406564584124654E-324</v>
      </c>
      <c r="I101" s="282">
        <v>177.59968000000001</v>
      </c>
      <c r="J101" s="283">
        <v>177.59968000000001</v>
      </c>
      <c r="K101" s="286" t="s">
        <v>168</v>
      </c>
    </row>
    <row r="102" spans="1:11" ht="14.4" customHeight="1" thickBot="1" x14ac:dyDescent="0.35">
      <c r="A102" s="299" t="s">
        <v>263</v>
      </c>
      <c r="B102" s="277">
        <v>21.75</v>
      </c>
      <c r="C102" s="277">
        <v>21.749600000000001</v>
      </c>
      <c r="D102" s="278">
        <v>-4.0000000000000002E-4</v>
      </c>
      <c r="E102" s="279">
        <v>0.99998160919500001</v>
      </c>
      <c r="F102" s="277">
        <v>0</v>
      </c>
      <c r="G102" s="278">
        <v>0</v>
      </c>
      <c r="H102" s="280">
        <v>4.9406564584124654E-324</v>
      </c>
      <c r="I102" s="277">
        <v>177.59968000000001</v>
      </c>
      <c r="J102" s="278">
        <v>177.59968000000001</v>
      </c>
      <c r="K102" s="287" t="s">
        <v>168</v>
      </c>
    </row>
    <row r="103" spans="1:11" ht="14.4" customHeight="1" thickBot="1" x14ac:dyDescent="0.35">
      <c r="A103" s="298" t="s">
        <v>264</v>
      </c>
      <c r="B103" s="282">
        <v>4.9406564584124654E-324</v>
      </c>
      <c r="C103" s="282">
        <v>4.9406564584124654E-324</v>
      </c>
      <c r="D103" s="283">
        <v>0</v>
      </c>
      <c r="E103" s="284">
        <v>1</v>
      </c>
      <c r="F103" s="282">
        <v>4.9406564584124654E-324</v>
      </c>
      <c r="G103" s="283">
        <v>0</v>
      </c>
      <c r="H103" s="285">
        <v>4.9406564584124654E-324</v>
      </c>
      <c r="I103" s="282">
        <v>5.1790000000000003</v>
      </c>
      <c r="J103" s="283">
        <v>5.1790000000000003</v>
      </c>
      <c r="K103" s="286" t="s">
        <v>174</v>
      </c>
    </row>
    <row r="104" spans="1:11" ht="14.4" customHeight="1" thickBot="1" x14ac:dyDescent="0.35">
      <c r="A104" s="299" t="s">
        <v>265</v>
      </c>
      <c r="B104" s="277">
        <v>4.9406564584124654E-324</v>
      </c>
      <c r="C104" s="277">
        <v>4.9406564584124654E-324</v>
      </c>
      <c r="D104" s="278">
        <v>0</v>
      </c>
      <c r="E104" s="279">
        <v>1</v>
      </c>
      <c r="F104" s="277">
        <v>4.9406564584124654E-324</v>
      </c>
      <c r="G104" s="278">
        <v>0</v>
      </c>
      <c r="H104" s="280">
        <v>4.9406564584124654E-324</v>
      </c>
      <c r="I104" s="277">
        <v>5.1790000000000003</v>
      </c>
      <c r="J104" s="278">
        <v>5.1790000000000003</v>
      </c>
      <c r="K104" s="287" t="s">
        <v>174</v>
      </c>
    </row>
    <row r="105" spans="1:11" ht="14.4" customHeight="1" thickBot="1" x14ac:dyDescent="0.35">
      <c r="A105" s="295" t="s">
        <v>266</v>
      </c>
      <c r="B105" s="277">
        <v>54977.047244128902</v>
      </c>
      <c r="C105" s="277">
        <v>50019.292537576897</v>
      </c>
      <c r="D105" s="278">
        <v>-4957.7547065519902</v>
      </c>
      <c r="E105" s="279">
        <v>0.90982137173400002</v>
      </c>
      <c r="F105" s="277">
        <v>52134.3755939451</v>
      </c>
      <c r="G105" s="278">
        <v>34756.250395963398</v>
      </c>
      <c r="H105" s="280">
        <v>3772.8668400000001</v>
      </c>
      <c r="I105" s="277">
        <v>34094.310920000004</v>
      </c>
      <c r="J105" s="278">
        <v>-661.93947596339399</v>
      </c>
      <c r="K105" s="281">
        <v>0.65396987173099996</v>
      </c>
    </row>
    <row r="106" spans="1:11" ht="14.4" customHeight="1" thickBot="1" x14ac:dyDescent="0.35">
      <c r="A106" s="296" t="s">
        <v>267</v>
      </c>
      <c r="B106" s="277">
        <v>54956.047242908797</v>
      </c>
      <c r="C106" s="277">
        <v>49958.944492339899</v>
      </c>
      <c r="D106" s="278">
        <v>-4997.1027505688298</v>
      </c>
      <c r="E106" s="279">
        <v>0.90907092119400001</v>
      </c>
      <c r="F106" s="277">
        <v>52060.6684772921</v>
      </c>
      <c r="G106" s="278">
        <v>34707.112318194697</v>
      </c>
      <c r="H106" s="280">
        <v>3734.3768399999999</v>
      </c>
      <c r="I106" s="277">
        <v>33975.383860000002</v>
      </c>
      <c r="J106" s="278">
        <v>-731.728458194724</v>
      </c>
      <c r="K106" s="281">
        <v>0.65261136388999996</v>
      </c>
    </row>
    <row r="107" spans="1:11" ht="14.4" customHeight="1" thickBot="1" x14ac:dyDescent="0.35">
      <c r="A107" s="297" t="s">
        <v>268</v>
      </c>
      <c r="B107" s="277">
        <v>54956.047242908797</v>
      </c>
      <c r="C107" s="277">
        <v>49958.944492339899</v>
      </c>
      <c r="D107" s="278">
        <v>-4997.1027505688298</v>
      </c>
      <c r="E107" s="279">
        <v>0.90907092119400001</v>
      </c>
      <c r="F107" s="277">
        <v>52060.6684772921</v>
      </c>
      <c r="G107" s="278">
        <v>34707.112318194697</v>
      </c>
      <c r="H107" s="280">
        <v>3734.3768399999999</v>
      </c>
      <c r="I107" s="277">
        <v>33975.383860000002</v>
      </c>
      <c r="J107" s="278">
        <v>-731.728458194724</v>
      </c>
      <c r="K107" s="281">
        <v>0.65261136388999996</v>
      </c>
    </row>
    <row r="108" spans="1:11" ht="14.4" customHeight="1" thickBot="1" x14ac:dyDescent="0.35">
      <c r="A108" s="298" t="s">
        <v>269</v>
      </c>
      <c r="B108" s="282">
        <v>375.04415178980901</v>
      </c>
      <c r="C108" s="282">
        <v>688.32190175994504</v>
      </c>
      <c r="D108" s="283">
        <v>313.27774997013699</v>
      </c>
      <c r="E108" s="284">
        <v>1.835308985555</v>
      </c>
      <c r="F108" s="282">
        <v>683.66434909937504</v>
      </c>
      <c r="G108" s="283">
        <v>455.77623273291601</v>
      </c>
      <c r="H108" s="285">
        <v>56.603059999999999</v>
      </c>
      <c r="I108" s="282">
        <v>386.85113000000001</v>
      </c>
      <c r="J108" s="283">
        <v>-68.925102732916002</v>
      </c>
      <c r="K108" s="288">
        <v>0.56584949984499999</v>
      </c>
    </row>
    <row r="109" spans="1:11" ht="14.4" customHeight="1" thickBot="1" x14ac:dyDescent="0.35">
      <c r="A109" s="299" t="s">
        <v>270</v>
      </c>
      <c r="B109" s="277">
        <v>151.79592881924</v>
      </c>
      <c r="C109" s="277">
        <v>549.85376108722596</v>
      </c>
      <c r="D109" s="278">
        <v>398.05783226798599</v>
      </c>
      <c r="E109" s="279">
        <v>3.6223221885079999</v>
      </c>
      <c r="F109" s="277">
        <v>562.43806239698404</v>
      </c>
      <c r="G109" s="278">
        <v>374.95870826465602</v>
      </c>
      <c r="H109" s="280">
        <v>48.727200000000003</v>
      </c>
      <c r="I109" s="277">
        <v>344.589</v>
      </c>
      <c r="J109" s="278">
        <v>-30.369708264654999</v>
      </c>
      <c r="K109" s="281">
        <v>0.61267012856699998</v>
      </c>
    </row>
    <row r="110" spans="1:11" ht="14.4" customHeight="1" thickBot="1" x14ac:dyDescent="0.35">
      <c r="A110" s="299" t="s">
        <v>271</v>
      </c>
      <c r="B110" s="277">
        <v>4.9406564584124654E-324</v>
      </c>
      <c r="C110" s="277">
        <v>2.7057097522350002</v>
      </c>
      <c r="D110" s="278">
        <v>2.7057097522350002</v>
      </c>
      <c r="E110" s="290" t="s">
        <v>174</v>
      </c>
      <c r="F110" s="277">
        <v>2.6143081756350002</v>
      </c>
      <c r="G110" s="278">
        <v>1.7428721170899999</v>
      </c>
      <c r="H110" s="280">
        <v>4.9406564584124654E-324</v>
      </c>
      <c r="I110" s="277">
        <v>3.9525251667299724E-323</v>
      </c>
      <c r="J110" s="278">
        <v>-1.7428721170899999</v>
      </c>
      <c r="K110" s="281">
        <v>1.4821969375237396E-323</v>
      </c>
    </row>
    <row r="111" spans="1:11" ht="14.4" customHeight="1" thickBot="1" x14ac:dyDescent="0.35">
      <c r="A111" s="299" t="s">
        <v>272</v>
      </c>
      <c r="B111" s="277">
        <v>92.378865367147995</v>
      </c>
      <c r="C111" s="277">
        <v>104.285231034875</v>
      </c>
      <c r="D111" s="278">
        <v>11.906365667726</v>
      </c>
      <c r="E111" s="279">
        <v>1.1288862514210001</v>
      </c>
      <c r="F111" s="277">
        <v>86.361921701482999</v>
      </c>
      <c r="G111" s="278">
        <v>57.574614467655003</v>
      </c>
      <c r="H111" s="280">
        <v>7.8758600000000003</v>
      </c>
      <c r="I111" s="277">
        <v>38.47466</v>
      </c>
      <c r="J111" s="278">
        <v>-19.099954467654999</v>
      </c>
      <c r="K111" s="281">
        <v>0.44550490820400002</v>
      </c>
    </row>
    <row r="112" spans="1:11" ht="14.4" customHeight="1" thickBot="1" x14ac:dyDescent="0.35">
      <c r="A112" s="299" t="s">
        <v>273</v>
      </c>
      <c r="B112" s="277">
        <v>130.86935760342001</v>
      </c>
      <c r="C112" s="277">
        <v>31.477199885609</v>
      </c>
      <c r="D112" s="278">
        <v>-99.392157717809994</v>
      </c>
      <c r="E112" s="279">
        <v>0.24052383584699999</v>
      </c>
      <c r="F112" s="277">
        <v>32.250056825271997</v>
      </c>
      <c r="G112" s="278">
        <v>21.500037883514</v>
      </c>
      <c r="H112" s="280">
        <v>4.9406564584124654E-324</v>
      </c>
      <c r="I112" s="277">
        <v>3.7874699999999999</v>
      </c>
      <c r="J112" s="278">
        <v>-17.712567883514001</v>
      </c>
      <c r="K112" s="281">
        <v>0.117440723299</v>
      </c>
    </row>
    <row r="113" spans="1:11" ht="14.4" customHeight="1" thickBot="1" x14ac:dyDescent="0.35">
      <c r="A113" s="298" t="s">
        <v>274</v>
      </c>
      <c r="B113" s="282">
        <v>135.00000784340801</v>
      </c>
      <c r="C113" s="282">
        <v>75.472425188133997</v>
      </c>
      <c r="D113" s="283">
        <v>-59.527582655274003</v>
      </c>
      <c r="E113" s="284">
        <v>0.55905496891200002</v>
      </c>
      <c r="F113" s="282">
        <v>67.000576774142004</v>
      </c>
      <c r="G113" s="283">
        <v>44.667051182761</v>
      </c>
      <c r="H113" s="285">
        <v>4.1544600000000003</v>
      </c>
      <c r="I113" s="282">
        <v>39.793979999999998</v>
      </c>
      <c r="J113" s="283">
        <v>-4.8730711827609996</v>
      </c>
      <c r="K113" s="288">
        <v>0.59393488706999997</v>
      </c>
    </row>
    <row r="114" spans="1:11" ht="14.4" customHeight="1" thickBot="1" x14ac:dyDescent="0.35">
      <c r="A114" s="299" t="s">
        <v>275</v>
      </c>
      <c r="B114" s="277">
        <v>84.000004880342004</v>
      </c>
      <c r="C114" s="277">
        <v>57.411526213043999</v>
      </c>
      <c r="D114" s="278">
        <v>-26.588478667297998</v>
      </c>
      <c r="E114" s="279">
        <v>0.68347051044600005</v>
      </c>
      <c r="F114" s="277">
        <v>42.000584683145</v>
      </c>
      <c r="G114" s="278">
        <v>28.000389788763002</v>
      </c>
      <c r="H114" s="280">
        <v>1.01946</v>
      </c>
      <c r="I114" s="277">
        <v>31.822279999999999</v>
      </c>
      <c r="J114" s="278">
        <v>3.821890211236</v>
      </c>
      <c r="K114" s="281">
        <v>0.75766278588900005</v>
      </c>
    </row>
    <row r="115" spans="1:11" ht="14.4" customHeight="1" thickBot="1" x14ac:dyDescent="0.35">
      <c r="A115" s="299" t="s">
        <v>276</v>
      </c>
      <c r="B115" s="277">
        <v>51.000002963065</v>
      </c>
      <c r="C115" s="277">
        <v>18.060898975089</v>
      </c>
      <c r="D115" s="278">
        <v>-32.939103987975002</v>
      </c>
      <c r="E115" s="279">
        <v>0.354135253446</v>
      </c>
      <c r="F115" s="277">
        <v>24.999992090995999</v>
      </c>
      <c r="G115" s="278">
        <v>16.666661393997</v>
      </c>
      <c r="H115" s="280">
        <v>3.1349999999999998</v>
      </c>
      <c r="I115" s="277">
        <v>7.9717000000000002</v>
      </c>
      <c r="J115" s="278">
        <v>-8.6949613939969996</v>
      </c>
      <c r="K115" s="281">
        <v>0.31886810087700002</v>
      </c>
    </row>
    <row r="116" spans="1:11" ht="14.4" customHeight="1" thickBot="1" x14ac:dyDescent="0.35">
      <c r="A116" s="298" t="s">
        <v>277</v>
      </c>
      <c r="B116" s="282">
        <v>33.999961975373999</v>
      </c>
      <c r="C116" s="282">
        <v>47.698625968493999</v>
      </c>
      <c r="D116" s="283">
        <v>13.698663993119</v>
      </c>
      <c r="E116" s="284">
        <v>1.4029023327450001</v>
      </c>
      <c r="F116" s="282">
        <v>32.004014329741999</v>
      </c>
      <c r="G116" s="283">
        <v>21.336009553160999</v>
      </c>
      <c r="H116" s="285">
        <v>0.15659999999999999</v>
      </c>
      <c r="I116" s="282">
        <v>9.6205700000000007</v>
      </c>
      <c r="J116" s="283">
        <v>-11.715439553161</v>
      </c>
      <c r="K116" s="288">
        <v>0.300605102249</v>
      </c>
    </row>
    <row r="117" spans="1:11" ht="14.4" customHeight="1" thickBot="1" x14ac:dyDescent="0.35">
      <c r="A117" s="299" t="s">
        <v>278</v>
      </c>
      <c r="B117" s="277">
        <v>18.999961103884001</v>
      </c>
      <c r="C117" s="277">
        <v>35.173626885075002</v>
      </c>
      <c r="D117" s="278">
        <v>16.17366578119</v>
      </c>
      <c r="E117" s="279">
        <v>1.851247310073</v>
      </c>
      <c r="F117" s="277">
        <v>9.9996615719390007</v>
      </c>
      <c r="G117" s="278">
        <v>6.6664410479590002</v>
      </c>
      <c r="H117" s="280">
        <v>0.15659999999999999</v>
      </c>
      <c r="I117" s="277">
        <v>2.1312000000000002</v>
      </c>
      <c r="J117" s="278">
        <v>-4.5352410479590004</v>
      </c>
      <c r="K117" s="281">
        <v>0.21312721282200001</v>
      </c>
    </row>
    <row r="118" spans="1:11" ht="14.4" customHeight="1" thickBot="1" x14ac:dyDescent="0.35">
      <c r="A118" s="299" t="s">
        <v>279</v>
      </c>
      <c r="B118" s="277">
        <v>15.000000871489</v>
      </c>
      <c r="C118" s="277">
        <v>12.524999083418001</v>
      </c>
      <c r="D118" s="278">
        <v>-2.4750017880709998</v>
      </c>
      <c r="E118" s="279">
        <v>0.83499989038099998</v>
      </c>
      <c r="F118" s="277">
        <v>22.004352757803002</v>
      </c>
      <c r="G118" s="278">
        <v>14.669568505201999</v>
      </c>
      <c r="H118" s="280">
        <v>4.9406564584124654E-324</v>
      </c>
      <c r="I118" s="277">
        <v>7.4893700000000001</v>
      </c>
      <c r="J118" s="278">
        <v>-7.1801985052020001</v>
      </c>
      <c r="K118" s="281">
        <v>0.34035856825299998</v>
      </c>
    </row>
    <row r="119" spans="1:11" ht="14.4" customHeight="1" thickBot="1" x14ac:dyDescent="0.35">
      <c r="A119" s="298" t="s">
        <v>280</v>
      </c>
      <c r="B119" s="282">
        <v>871.00001060450495</v>
      </c>
      <c r="C119" s="282">
        <v>938.47043162437399</v>
      </c>
      <c r="D119" s="283">
        <v>67.470421019868994</v>
      </c>
      <c r="E119" s="284">
        <v>1.077463168999</v>
      </c>
      <c r="F119" s="282">
        <v>921.99970831594999</v>
      </c>
      <c r="G119" s="283">
        <v>614.66647221063295</v>
      </c>
      <c r="H119" s="285">
        <v>72.011699999998996</v>
      </c>
      <c r="I119" s="282">
        <v>657.07830000000001</v>
      </c>
      <c r="J119" s="283">
        <v>42.411827789366001</v>
      </c>
      <c r="K119" s="288">
        <v>0.71266649443899999</v>
      </c>
    </row>
    <row r="120" spans="1:11" ht="14.4" customHeight="1" thickBot="1" x14ac:dyDescent="0.35">
      <c r="A120" s="299" t="s">
        <v>281</v>
      </c>
      <c r="B120" s="277">
        <v>871.00001060450495</v>
      </c>
      <c r="C120" s="277">
        <v>938.47043162437399</v>
      </c>
      <c r="D120" s="278">
        <v>67.470421019868994</v>
      </c>
      <c r="E120" s="279">
        <v>1.077463168999</v>
      </c>
      <c r="F120" s="277">
        <v>921.99970831594999</v>
      </c>
      <c r="G120" s="278">
        <v>614.66647221063295</v>
      </c>
      <c r="H120" s="280">
        <v>72.011699999998996</v>
      </c>
      <c r="I120" s="277">
        <v>657.07830000000001</v>
      </c>
      <c r="J120" s="278">
        <v>42.411827789366001</v>
      </c>
      <c r="K120" s="281">
        <v>0.71266649443899999</v>
      </c>
    </row>
    <row r="121" spans="1:11" ht="14.4" customHeight="1" thickBot="1" x14ac:dyDescent="0.35">
      <c r="A121" s="298" t="s">
        <v>282</v>
      </c>
      <c r="B121" s="282">
        <v>53541.003110695703</v>
      </c>
      <c r="C121" s="282">
        <v>47569.440432019401</v>
      </c>
      <c r="D121" s="283">
        <v>-5971.5626786762996</v>
      </c>
      <c r="E121" s="284">
        <v>0.88846748600600001</v>
      </c>
      <c r="F121" s="282">
        <v>50355.999828772903</v>
      </c>
      <c r="G121" s="283">
        <v>33570.6665525153</v>
      </c>
      <c r="H121" s="285">
        <v>3601.45102</v>
      </c>
      <c r="I121" s="282">
        <v>30710.970829999998</v>
      </c>
      <c r="J121" s="283">
        <v>-2859.6957225152601</v>
      </c>
      <c r="K121" s="288">
        <v>0.60987709377999999</v>
      </c>
    </row>
    <row r="122" spans="1:11" ht="14.4" customHeight="1" thickBot="1" x14ac:dyDescent="0.35">
      <c r="A122" s="299" t="s">
        <v>283</v>
      </c>
      <c r="B122" s="277">
        <v>26360.001571498098</v>
      </c>
      <c r="C122" s="277">
        <v>18125.3939518888</v>
      </c>
      <c r="D122" s="278">
        <v>-8234.6076196092909</v>
      </c>
      <c r="E122" s="279">
        <v>0.68760974473799996</v>
      </c>
      <c r="F122" s="277">
        <v>18426.999944447201</v>
      </c>
      <c r="G122" s="278">
        <v>12284.6666296314</v>
      </c>
      <c r="H122" s="280">
        <v>1309.71928</v>
      </c>
      <c r="I122" s="277">
        <v>11520.67906</v>
      </c>
      <c r="J122" s="278">
        <v>-763.98756963143603</v>
      </c>
      <c r="K122" s="281">
        <v>0.62520644134799996</v>
      </c>
    </row>
    <row r="123" spans="1:11" ht="14.4" customHeight="1" thickBot="1" x14ac:dyDescent="0.35">
      <c r="A123" s="299" t="s">
        <v>284</v>
      </c>
      <c r="B123" s="277">
        <v>27181.001539197601</v>
      </c>
      <c r="C123" s="277">
        <v>29444.046480130601</v>
      </c>
      <c r="D123" s="278">
        <v>2263.0449409330099</v>
      </c>
      <c r="E123" s="279">
        <v>1.0832583353359999</v>
      </c>
      <c r="F123" s="277">
        <v>31928.999884325702</v>
      </c>
      <c r="G123" s="278">
        <v>21285.999922883799</v>
      </c>
      <c r="H123" s="280">
        <v>2291.7317400000002</v>
      </c>
      <c r="I123" s="277">
        <v>19190.29177</v>
      </c>
      <c r="J123" s="278">
        <v>-2095.7081528838198</v>
      </c>
      <c r="K123" s="281">
        <v>0.60103015564200002</v>
      </c>
    </row>
    <row r="124" spans="1:11" ht="14.4" customHeight="1" thickBot="1" x14ac:dyDescent="0.35">
      <c r="A124" s="298" t="s">
        <v>285</v>
      </c>
      <c r="B124" s="282">
        <v>4.9406564584124654E-324</v>
      </c>
      <c r="C124" s="282">
        <v>639.54067577962303</v>
      </c>
      <c r="D124" s="283">
        <v>639.54067577962303</v>
      </c>
      <c r="E124" s="289" t="s">
        <v>174</v>
      </c>
      <c r="F124" s="282">
        <v>0</v>
      </c>
      <c r="G124" s="283">
        <v>0</v>
      </c>
      <c r="H124" s="285">
        <v>4.9406564584124654E-324</v>
      </c>
      <c r="I124" s="282">
        <v>2171.0690500000001</v>
      </c>
      <c r="J124" s="283">
        <v>2171.0690500000001</v>
      </c>
      <c r="K124" s="286" t="s">
        <v>168</v>
      </c>
    </row>
    <row r="125" spans="1:11" ht="14.4" customHeight="1" thickBot="1" x14ac:dyDescent="0.35">
      <c r="A125" s="299" t="s">
        <v>286</v>
      </c>
      <c r="B125" s="277">
        <v>4.9406564584124654E-324</v>
      </c>
      <c r="C125" s="277">
        <v>4.9406564584124654E-324</v>
      </c>
      <c r="D125" s="278">
        <v>0</v>
      </c>
      <c r="E125" s="279">
        <v>1</v>
      </c>
      <c r="F125" s="277">
        <v>4.9406564584124654E-324</v>
      </c>
      <c r="G125" s="278">
        <v>0</v>
      </c>
      <c r="H125" s="280">
        <v>4.9406564584124654E-324</v>
      </c>
      <c r="I125" s="277">
        <v>1505.7812699999999</v>
      </c>
      <c r="J125" s="278">
        <v>1505.7812699999999</v>
      </c>
      <c r="K125" s="287" t="s">
        <v>174</v>
      </c>
    </row>
    <row r="126" spans="1:11" ht="14.4" customHeight="1" thickBot="1" x14ac:dyDescent="0.35">
      <c r="A126" s="299" t="s">
        <v>287</v>
      </c>
      <c r="B126" s="277">
        <v>4.9406564584124654E-324</v>
      </c>
      <c r="C126" s="277">
        <v>639.54067577962303</v>
      </c>
      <c r="D126" s="278">
        <v>639.54067577962303</v>
      </c>
      <c r="E126" s="290" t="s">
        <v>174</v>
      </c>
      <c r="F126" s="277">
        <v>0</v>
      </c>
      <c r="G126" s="278">
        <v>0</v>
      </c>
      <c r="H126" s="280">
        <v>4.9406564584124654E-324</v>
      </c>
      <c r="I126" s="277">
        <v>665.28778</v>
      </c>
      <c r="J126" s="278">
        <v>665.28778</v>
      </c>
      <c r="K126" s="287" t="s">
        <v>168</v>
      </c>
    </row>
    <row r="127" spans="1:11" ht="14.4" customHeight="1" thickBot="1" x14ac:dyDescent="0.35">
      <c r="A127" s="296" t="s">
        <v>288</v>
      </c>
      <c r="B127" s="277">
        <v>21.000001220085</v>
      </c>
      <c r="C127" s="277">
        <v>60.348045236925998</v>
      </c>
      <c r="D127" s="278">
        <v>39.348044016841001</v>
      </c>
      <c r="E127" s="279">
        <v>2.873716272892</v>
      </c>
      <c r="F127" s="277">
        <v>73.707116653010999</v>
      </c>
      <c r="G127" s="278">
        <v>49.138077768674002</v>
      </c>
      <c r="H127" s="280">
        <v>38.49</v>
      </c>
      <c r="I127" s="277">
        <v>118.92706</v>
      </c>
      <c r="J127" s="278">
        <v>69.788982231324994</v>
      </c>
      <c r="K127" s="281">
        <v>1.613508510445</v>
      </c>
    </row>
    <row r="128" spans="1:11" ht="14.4" customHeight="1" thickBot="1" x14ac:dyDescent="0.35">
      <c r="A128" s="297" t="s">
        <v>289</v>
      </c>
      <c r="B128" s="277">
        <v>21.000001220085</v>
      </c>
      <c r="C128" s="277">
        <v>39.514996381566</v>
      </c>
      <c r="D128" s="278">
        <v>18.514995161480002</v>
      </c>
      <c r="E128" s="279">
        <v>1.881666385036</v>
      </c>
      <c r="F128" s="277">
        <v>53.853400433669997</v>
      </c>
      <c r="G128" s="278">
        <v>35.90226695578</v>
      </c>
      <c r="H128" s="280">
        <v>4.9406564584124654E-324</v>
      </c>
      <c r="I128" s="277">
        <v>21.876180000000002</v>
      </c>
      <c r="J128" s="278">
        <v>-14.02608695578</v>
      </c>
      <c r="K128" s="281">
        <v>0.40621724577899998</v>
      </c>
    </row>
    <row r="129" spans="1:11" ht="14.4" customHeight="1" thickBot="1" x14ac:dyDescent="0.35">
      <c r="A129" s="298" t="s">
        <v>290</v>
      </c>
      <c r="B129" s="282">
        <v>4.9406564584124654E-324</v>
      </c>
      <c r="C129" s="282">
        <v>0.52999995146699996</v>
      </c>
      <c r="D129" s="283">
        <v>0.52999995146699996</v>
      </c>
      <c r="E129" s="289" t="s">
        <v>174</v>
      </c>
      <c r="F129" s="282">
        <v>0</v>
      </c>
      <c r="G129" s="283">
        <v>0</v>
      </c>
      <c r="H129" s="285">
        <v>4.9406564584124654E-324</v>
      </c>
      <c r="I129" s="282">
        <v>0.20569999999999999</v>
      </c>
      <c r="J129" s="283">
        <v>0.20569999999999999</v>
      </c>
      <c r="K129" s="286" t="s">
        <v>168</v>
      </c>
    </row>
    <row r="130" spans="1:11" ht="14.4" customHeight="1" thickBot="1" x14ac:dyDescent="0.35">
      <c r="A130" s="299" t="s">
        <v>291</v>
      </c>
      <c r="B130" s="277">
        <v>4.9406564584124654E-324</v>
      </c>
      <c r="C130" s="277">
        <v>0.52999995146699996</v>
      </c>
      <c r="D130" s="278">
        <v>0.52999995146699996</v>
      </c>
      <c r="E130" s="290" t="s">
        <v>174</v>
      </c>
      <c r="F130" s="277">
        <v>0</v>
      </c>
      <c r="G130" s="278">
        <v>0</v>
      </c>
      <c r="H130" s="280">
        <v>4.9406564584124654E-324</v>
      </c>
      <c r="I130" s="277">
        <v>0.20569999999999999</v>
      </c>
      <c r="J130" s="278">
        <v>0.20569999999999999</v>
      </c>
      <c r="K130" s="287" t="s">
        <v>168</v>
      </c>
    </row>
    <row r="131" spans="1:11" ht="14.4" customHeight="1" thickBot="1" x14ac:dyDescent="0.35">
      <c r="A131" s="298" t="s">
        <v>292</v>
      </c>
      <c r="B131" s="282">
        <v>21.000001220085</v>
      </c>
      <c r="C131" s="282">
        <v>38.984996430098001</v>
      </c>
      <c r="D131" s="283">
        <v>17.984995210013</v>
      </c>
      <c r="E131" s="284">
        <v>1.8564282935759999</v>
      </c>
      <c r="F131" s="282">
        <v>53.853400433669997</v>
      </c>
      <c r="G131" s="283">
        <v>35.90226695578</v>
      </c>
      <c r="H131" s="285">
        <v>4.9406564584124654E-324</v>
      </c>
      <c r="I131" s="282">
        <v>21.670480000000001</v>
      </c>
      <c r="J131" s="283">
        <v>-14.231786955780001</v>
      </c>
      <c r="K131" s="288">
        <v>0.40239761696499998</v>
      </c>
    </row>
    <row r="132" spans="1:11" ht="14.4" customHeight="1" thickBot="1" x14ac:dyDescent="0.35">
      <c r="A132" s="299" t="s">
        <v>293</v>
      </c>
      <c r="B132" s="277">
        <v>4.9406564584124654E-324</v>
      </c>
      <c r="C132" s="277">
        <v>22.453997943861001</v>
      </c>
      <c r="D132" s="278">
        <v>22.453997943861001</v>
      </c>
      <c r="E132" s="290" t="s">
        <v>174</v>
      </c>
      <c r="F132" s="277">
        <v>0</v>
      </c>
      <c r="G132" s="278">
        <v>0</v>
      </c>
      <c r="H132" s="280">
        <v>4.9406564584124654E-324</v>
      </c>
      <c r="I132" s="277">
        <v>16.810020000000002</v>
      </c>
      <c r="J132" s="278">
        <v>16.810020000000002</v>
      </c>
      <c r="K132" s="287" t="s">
        <v>168</v>
      </c>
    </row>
    <row r="133" spans="1:11" ht="14.4" customHeight="1" thickBot="1" x14ac:dyDescent="0.35">
      <c r="A133" s="299" t="s">
        <v>294</v>
      </c>
      <c r="B133" s="277">
        <v>4.9406564584124654E-324</v>
      </c>
      <c r="C133" s="277">
        <v>16.530998486236999</v>
      </c>
      <c r="D133" s="278">
        <v>16.530998486236999</v>
      </c>
      <c r="E133" s="290" t="s">
        <v>174</v>
      </c>
      <c r="F133" s="277">
        <v>0</v>
      </c>
      <c r="G133" s="278">
        <v>0</v>
      </c>
      <c r="H133" s="280">
        <v>4.9406564584124654E-324</v>
      </c>
      <c r="I133" s="277">
        <v>3.9525251667299724E-323</v>
      </c>
      <c r="J133" s="278">
        <v>3.9525251667299724E-323</v>
      </c>
      <c r="K133" s="287" t="s">
        <v>168</v>
      </c>
    </row>
    <row r="134" spans="1:11" ht="14.4" customHeight="1" thickBot="1" x14ac:dyDescent="0.35">
      <c r="A134" s="299" t="s">
        <v>295</v>
      </c>
      <c r="B134" s="277">
        <v>4.9406564584124654E-324</v>
      </c>
      <c r="C134" s="277">
        <v>4.9406564584124654E-324</v>
      </c>
      <c r="D134" s="278">
        <v>0</v>
      </c>
      <c r="E134" s="279">
        <v>1</v>
      </c>
      <c r="F134" s="277">
        <v>4.9406564584124654E-324</v>
      </c>
      <c r="G134" s="278">
        <v>0</v>
      </c>
      <c r="H134" s="280">
        <v>4.9406564584124654E-324</v>
      </c>
      <c r="I134" s="277">
        <v>3.89655</v>
      </c>
      <c r="J134" s="278">
        <v>3.89655</v>
      </c>
      <c r="K134" s="287" t="s">
        <v>174</v>
      </c>
    </row>
    <row r="135" spans="1:11" ht="14.4" customHeight="1" thickBot="1" x14ac:dyDescent="0.35">
      <c r="A135" s="299" t="s">
        <v>296</v>
      </c>
      <c r="B135" s="277">
        <v>4.9406564584124654E-324</v>
      </c>
      <c r="C135" s="277">
        <v>4.9406564584124654E-324</v>
      </c>
      <c r="D135" s="278">
        <v>0</v>
      </c>
      <c r="E135" s="279">
        <v>1</v>
      </c>
      <c r="F135" s="277">
        <v>4.9406564584124654E-324</v>
      </c>
      <c r="G135" s="278">
        <v>0</v>
      </c>
      <c r="H135" s="280">
        <v>4.9406564584124654E-324</v>
      </c>
      <c r="I135" s="277">
        <v>0.96391000000000004</v>
      </c>
      <c r="J135" s="278">
        <v>0.96391000000000004</v>
      </c>
      <c r="K135" s="287" t="s">
        <v>174</v>
      </c>
    </row>
    <row r="136" spans="1:11" ht="14.4" customHeight="1" thickBot="1" x14ac:dyDescent="0.35">
      <c r="A136" s="301" t="s">
        <v>297</v>
      </c>
      <c r="B136" s="282">
        <v>4.9406564584124654E-324</v>
      </c>
      <c r="C136" s="282">
        <v>20.833048855360001</v>
      </c>
      <c r="D136" s="283">
        <v>20.833048855360001</v>
      </c>
      <c r="E136" s="289" t="s">
        <v>174</v>
      </c>
      <c r="F136" s="282">
        <v>19.853716219340001</v>
      </c>
      <c r="G136" s="283">
        <v>13.235810812893</v>
      </c>
      <c r="H136" s="285">
        <v>38.49</v>
      </c>
      <c r="I136" s="282">
        <v>97.050880000000006</v>
      </c>
      <c r="J136" s="283">
        <v>83.815069187106005</v>
      </c>
      <c r="K136" s="288">
        <v>4.8882979351470004</v>
      </c>
    </row>
    <row r="137" spans="1:11" ht="14.4" customHeight="1" thickBot="1" x14ac:dyDescent="0.35">
      <c r="A137" s="298" t="s">
        <v>298</v>
      </c>
      <c r="B137" s="282">
        <v>4.9406564584124654E-324</v>
      </c>
      <c r="C137" s="282">
        <v>-2.9999999899999998E-4</v>
      </c>
      <c r="D137" s="283">
        <v>-2.9999999899999998E-4</v>
      </c>
      <c r="E137" s="289" t="s">
        <v>174</v>
      </c>
      <c r="F137" s="282">
        <v>0</v>
      </c>
      <c r="G137" s="283">
        <v>0</v>
      </c>
      <c r="H137" s="285">
        <v>4.9406564584124654E-324</v>
      </c>
      <c r="I137" s="282">
        <v>-3.8999999999999999E-4</v>
      </c>
      <c r="J137" s="283">
        <v>-3.8999999999999999E-4</v>
      </c>
      <c r="K137" s="286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-2.9999999899999998E-4</v>
      </c>
      <c r="D138" s="278">
        <v>-2.9999999899999998E-4</v>
      </c>
      <c r="E138" s="290" t="s">
        <v>174</v>
      </c>
      <c r="F138" s="277">
        <v>0</v>
      </c>
      <c r="G138" s="278">
        <v>0</v>
      </c>
      <c r="H138" s="280">
        <v>4.9406564584124654E-324</v>
      </c>
      <c r="I138" s="277">
        <v>-3.8999999999999999E-4</v>
      </c>
      <c r="J138" s="278">
        <v>-3.8999999999999999E-4</v>
      </c>
      <c r="K138" s="287" t="s">
        <v>168</v>
      </c>
    </row>
    <row r="139" spans="1:11" ht="14.4" customHeight="1" thickBot="1" x14ac:dyDescent="0.35">
      <c r="A139" s="298" t="s">
        <v>300</v>
      </c>
      <c r="B139" s="282">
        <v>4.9406564584124654E-324</v>
      </c>
      <c r="C139" s="282">
        <v>20.833348855358999</v>
      </c>
      <c r="D139" s="283">
        <v>20.833348855358999</v>
      </c>
      <c r="E139" s="289" t="s">
        <v>174</v>
      </c>
      <c r="F139" s="282">
        <v>19.853716219340001</v>
      </c>
      <c r="G139" s="283">
        <v>13.235810812893</v>
      </c>
      <c r="H139" s="285">
        <v>38.49</v>
      </c>
      <c r="I139" s="282">
        <v>97.051270000000002</v>
      </c>
      <c r="J139" s="283">
        <v>83.815459187106001</v>
      </c>
      <c r="K139" s="288">
        <v>4.8883175788240001</v>
      </c>
    </row>
    <row r="140" spans="1:11" ht="14.4" customHeight="1" thickBot="1" x14ac:dyDescent="0.35">
      <c r="A140" s="299" t="s">
        <v>301</v>
      </c>
      <c r="B140" s="277">
        <v>4.9406564584124654E-324</v>
      </c>
      <c r="C140" s="277">
        <v>20.833348855358999</v>
      </c>
      <c r="D140" s="278">
        <v>20.833348855358999</v>
      </c>
      <c r="E140" s="290" t="s">
        <v>174</v>
      </c>
      <c r="F140" s="277">
        <v>19.853716219340001</v>
      </c>
      <c r="G140" s="278">
        <v>13.235810812893</v>
      </c>
      <c r="H140" s="280">
        <v>4.9406564584124654E-324</v>
      </c>
      <c r="I140" s="277">
        <v>7.6032700000000002</v>
      </c>
      <c r="J140" s="278">
        <v>-5.6325408128929997</v>
      </c>
      <c r="K140" s="281">
        <v>0.38296457529599998</v>
      </c>
    </row>
    <row r="141" spans="1:11" ht="14.4" customHeight="1" thickBot="1" x14ac:dyDescent="0.35">
      <c r="A141" s="299" t="s">
        <v>302</v>
      </c>
      <c r="B141" s="277">
        <v>4.9406564584124654E-324</v>
      </c>
      <c r="C141" s="277">
        <v>4.9406564584124654E-324</v>
      </c>
      <c r="D141" s="278">
        <v>0</v>
      </c>
      <c r="E141" s="279">
        <v>1</v>
      </c>
      <c r="F141" s="277">
        <v>4.9406564584124654E-324</v>
      </c>
      <c r="G141" s="278">
        <v>0</v>
      </c>
      <c r="H141" s="280">
        <v>38.49</v>
      </c>
      <c r="I141" s="277">
        <v>89.447999999999993</v>
      </c>
      <c r="J141" s="278">
        <v>89.447999999999993</v>
      </c>
      <c r="K141" s="287" t="s">
        <v>174</v>
      </c>
    </row>
    <row r="142" spans="1:11" ht="14.4" customHeight="1" thickBot="1" x14ac:dyDescent="0.35">
      <c r="A142" s="295" t="s">
        <v>303</v>
      </c>
      <c r="B142" s="277">
        <v>2374.99839505709</v>
      </c>
      <c r="C142" s="277">
        <v>2389.5515067426099</v>
      </c>
      <c r="D142" s="278">
        <v>14.553111685527</v>
      </c>
      <c r="E142" s="279">
        <v>1.006127630113</v>
      </c>
      <c r="F142" s="277">
        <v>2721.2456184256698</v>
      </c>
      <c r="G142" s="278">
        <v>1814.16374561711</v>
      </c>
      <c r="H142" s="280">
        <v>159.33430000000001</v>
      </c>
      <c r="I142" s="277">
        <v>1444.3961899999999</v>
      </c>
      <c r="J142" s="278">
        <v>-369.76755561711298</v>
      </c>
      <c r="K142" s="281">
        <v>0.53078493915400005</v>
      </c>
    </row>
    <row r="143" spans="1:11" ht="14.4" customHeight="1" thickBot="1" x14ac:dyDescent="0.35">
      <c r="A143" s="300" t="s">
        <v>304</v>
      </c>
      <c r="B143" s="282">
        <v>2374.99839505709</v>
      </c>
      <c r="C143" s="282">
        <v>2389.5515067426099</v>
      </c>
      <c r="D143" s="283">
        <v>14.553111685527</v>
      </c>
      <c r="E143" s="284">
        <v>1.006127630113</v>
      </c>
      <c r="F143" s="282">
        <v>2721.2456184256698</v>
      </c>
      <c r="G143" s="283">
        <v>1814.16374561711</v>
      </c>
      <c r="H143" s="285">
        <v>159.33430000000001</v>
      </c>
      <c r="I143" s="282">
        <v>1444.3961899999999</v>
      </c>
      <c r="J143" s="283">
        <v>-369.76755561711298</v>
      </c>
      <c r="K143" s="288">
        <v>0.53078493915400005</v>
      </c>
    </row>
    <row r="144" spans="1:11" ht="14.4" customHeight="1" thickBot="1" x14ac:dyDescent="0.35">
      <c r="A144" s="301" t="s">
        <v>58</v>
      </c>
      <c r="B144" s="282">
        <v>2374.99839505709</v>
      </c>
      <c r="C144" s="282">
        <v>2389.5515067426099</v>
      </c>
      <c r="D144" s="283">
        <v>14.553111685527</v>
      </c>
      <c r="E144" s="284">
        <v>1.006127630113</v>
      </c>
      <c r="F144" s="282">
        <v>2721.2456184256698</v>
      </c>
      <c r="G144" s="283">
        <v>1814.16374561711</v>
      </c>
      <c r="H144" s="285">
        <v>159.33430000000001</v>
      </c>
      <c r="I144" s="282">
        <v>1444.3961899999999</v>
      </c>
      <c r="J144" s="283">
        <v>-369.76755561711298</v>
      </c>
      <c r="K144" s="288">
        <v>0.53078493915400005</v>
      </c>
    </row>
    <row r="145" spans="1:11" ht="14.4" customHeight="1" thickBot="1" x14ac:dyDescent="0.35">
      <c r="A145" s="298" t="s">
        <v>305</v>
      </c>
      <c r="B145" s="282">
        <v>21.999944762662</v>
      </c>
      <c r="C145" s="282">
        <v>42.243996947972001</v>
      </c>
      <c r="D145" s="283">
        <v>20.24405218531</v>
      </c>
      <c r="E145" s="284">
        <v>1.920186500634</v>
      </c>
      <c r="F145" s="282">
        <v>48.045020536617997</v>
      </c>
      <c r="G145" s="283">
        <v>32.030013691078999</v>
      </c>
      <c r="H145" s="285">
        <v>7.4130000000000003</v>
      </c>
      <c r="I145" s="282">
        <v>31.388999999999999</v>
      </c>
      <c r="J145" s="283">
        <v>-0.64101369107899997</v>
      </c>
      <c r="K145" s="288">
        <v>0.65332472854400003</v>
      </c>
    </row>
    <row r="146" spans="1:11" ht="14.4" customHeight="1" thickBot="1" x14ac:dyDescent="0.35">
      <c r="A146" s="299" t="s">
        <v>306</v>
      </c>
      <c r="B146" s="277">
        <v>21.999944762662</v>
      </c>
      <c r="C146" s="277">
        <v>42.243996947972001</v>
      </c>
      <c r="D146" s="278">
        <v>20.24405218531</v>
      </c>
      <c r="E146" s="279">
        <v>1.920186500634</v>
      </c>
      <c r="F146" s="277">
        <v>48.045020536617997</v>
      </c>
      <c r="G146" s="278">
        <v>32.030013691078999</v>
      </c>
      <c r="H146" s="280">
        <v>7.4130000000000003</v>
      </c>
      <c r="I146" s="277">
        <v>31.388999999999999</v>
      </c>
      <c r="J146" s="278">
        <v>-0.64101369107899997</v>
      </c>
      <c r="K146" s="281">
        <v>0.65332472854400003</v>
      </c>
    </row>
    <row r="147" spans="1:11" ht="14.4" customHeight="1" thickBot="1" x14ac:dyDescent="0.35">
      <c r="A147" s="298" t="s">
        <v>307</v>
      </c>
      <c r="B147" s="282">
        <v>56.00000121395</v>
      </c>
      <c r="C147" s="282">
        <v>58.047495957697997</v>
      </c>
      <c r="D147" s="283">
        <v>2.0474947437469999</v>
      </c>
      <c r="E147" s="284">
        <v>1.036562405345</v>
      </c>
      <c r="F147" s="282">
        <v>60.200597889084001</v>
      </c>
      <c r="G147" s="283">
        <v>40.133731926056001</v>
      </c>
      <c r="H147" s="285">
        <v>3.5427</v>
      </c>
      <c r="I147" s="282">
        <v>40.368899999999996</v>
      </c>
      <c r="J147" s="283">
        <v>0.23516807394299999</v>
      </c>
      <c r="K147" s="288">
        <v>0.67057307428000001</v>
      </c>
    </row>
    <row r="148" spans="1:11" ht="14.4" customHeight="1" thickBot="1" x14ac:dyDescent="0.35">
      <c r="A148" s="299" t="s">
        <v>308</v>
      </c>
      <c r="B148" s="277">
        <v>56.00000121395</v>
      </c>
      <c r="C148" s="277">
        <v>58.047495957697997</v>
      </c>
      <c r="D148" s="278">
        <v>2.0474947437469999</v>
      </c>
      <c r="E148" s="279">
        <v>1.036562405345</v>
      </c>
      <c r="F148" s="277">
        <v>60.200597889084001</v>
      </c>
      <c r="G148" s="278">
        <v>40.133731926056001</v>
      </c>
      <c r="H148" s="280">
        <v>3.5427</v>
      </c>
      <c r="I148" s="277">
        <v>40.368899999999996</v>
      </c>
      <c r="J148" s="278">
        <v>0.23516807394299999</v>
      </c>
      <c r="K148" s="281">
        <v>0.67057307428000001</v>
      </c>
    </row>
    <row r="149" spans="1:11" ht="14.4" customHeight="1" thickBot="1" x14ac:dyDescent="0.35">
      <c r="A149" s="298" t="s">
        <v>309</v>
      </c>
      <c r="B149" s="282">
        <v>4.9406564584124654E-324</v>
      </c>
      <c r="C149" s="282">
        <v>4.9406564584124654E-324</v>
      </c>
      <c r="D149" s="283">
        <v>0</v>
      </c>
      <c r="E149" s="284">
        <v>1</v>
      </c>
      <c r="F149" s="282">
        <v>4.9406564584124654E-324</v>
      </c>
      <c r="G149" s="283">
        <v>0</v>
      </c>
      <c r="H149" s="285">
        <v>4.9406564584124654E-324</v>
      </c>
      <c r="I149" s="282">
        <v>0.56000000000000005</v>
      </c>
      <c r="J149" s="283">
        <v>0.56000000000000005</v>
      </c>
      <c r="K149" s="286" t="s">
        <v>174</v>
      </c>
    </row>
    <row r="150" spans="1:11" ht="14.4" customHeight="1" thickBot="1" x14ac:dyDescent="0.35">
      <c r="A150" s="299" t="s">
        <v>310</v>
      </c>
      <c r="B150" s="277">
        <v>4.9406564584124654E-324</v>
      </c>
      <c r="C150" s="277">
        <v>4.9406564584124654E-324</v>
      </c>
      <c r="D150" s="278">
        <v>0</v>
      </c>
      <c r="E150" s="279">
        <v>1</v>
      </c>
      <c r="F150" s="277">
        <v>4.9406564584124654E-324</v>
      </c>
      <c r="G150" s="278">
        <v>0</v>
      </c>
      <c r="H150" s="280">
        <v>4.9406564584124654E-324</v>
      </c>
      <c r="I150" s="277">
        <v>0.56000000000000005</v>
      </c>
      <c r="J150" s="278">
        <v>0.56000000000000005</v>
      </c>
      <c r="K150" s="287" t="s">
        <v>174</v>
      </c>
    </row>
    <row r="151" spans="1:11" ht="14.4" customHeight="1" thickBot="1" x14ac:dyDescent="0.35">
      <c r="A151" s="298" t="s">
        <v>311</v>
      </c>
      <c r="B151" s="282">
        <v>400.999762264352</v>
      </c>
      <c r="C151" s="282">
        <v>357.47405642364498</v>
      </c>
      <c r="D151" s="283">
        <v>-43.525705840706998</v>
      </c>
      <c r="E151" s="284">
        <v>0.89145702831600004</v>
      </c>
      <c r="F151" s="282">
        <v>357.999999999995</v>
      </c>
      <c r="G151" s="283">
        <v>238.66666666666299</v>
      </c>
      <c r="H151" s="285">
        <v>25.281890000000001</v>
      </c>
      <c r="I151" s="282">
        <v>216.97241</v>
      </c>
      <c r="J151" s="283">
        <v>-21.694256666663001</v>
      </c>
      <c r="K151" s="288">
        <v>0.60606818435700005</v>
      </c>
    </row>
    <row r="152" spans="1:11" ht="14.4" customHeight="1" thickBot="1" x14ac:dyDescent="0.35">
      <c r="A152" s="299" t="s">
        <v>312</v>
      </c>
      <c r="B152" s="277">
        <v>400.999762264352</v>
      </c>
      <c r="C152" s="277">
        <v>357.47405642364498</v>
      </c>
      <c r="D152" s="278">
        <v>-43.525705840706998</v>
      </c>
      <c r="E152" s="279">
        <v>0.89145702831600004</v>
      </c>
      <c r="F152" s="277">
        <v>357.999999999995</v>
      </c>
      <c r="G152" s="278">
        <v>238.66666666666299</v>
      </c>
      <c r="H152" s="280">
        <v>25.281890000000001</v>
      </c>
      <c r="I152" s="277">
        <v>216.97241</v>
      </c>
      <c r="J152" s="278">
        <v>-21.694256666663001</v>
      </c>
      <c r="K152" s="281">
        <v>0.60606818435700005</v>
      </c>
    </row>
    <row r="153" spans="1:11" ht="14.4" customHeight="1" thickBot="1" x14ac:dyDescent="0.35">
      <c r="A153" s="298" t="s">
        <v>313</v>
      </c>
      <c r="B153" s="282">
        <v>4.9406564584124654E-324</v>
      </c>
      <c r="C153" s="282">
        <v>6.6399994653469996</v>
      </c>
      <c r="D153" s="283">
        <v>6.6399994653469996</v>
      </c>
      <c r="E153" s="289" t="s">
        <v>174</v>
      </c>
      <c r="F153" s="282">
        <v>0</v>
      </c>
      <c r="G153" s="283">
        <v>0</v>
      </c>
      <c r="H153" s="285">
        <v>4.9406564584124654E-324</v>
      </c>
      <c r="I153" s="282">
        <v>3.9525251667299724E-323</v>
      </c>
      <c r="J153" s="283">
        <v>3.9525251667299724E-323</v>
      </c>
      <c r="K153" s="286" t="s">
        <v>168</v>
      </c>
    </row>
    <row r="154" spans="1:11" ht="14.4" customHeight="1" thickBot="1" x14ac:dyDescent="0.35">
      <c r="A154" s="299" t="s">
        <v>314</v>
      </c>
      <c r="B154" s="277">
        <v>4.9406564584124654E-324</v>
      </c>
      <c r="C154" s="277">
        <v>6.6399994653469996</v>
      </c>
      <c r="D154" s="278">
        <v>6.6399994653469996</v>
      </c>
      <c r="E154" s="290" t="s">
        <v>174</v>
      </c>
      <c r="F154" s="277">
        <v>0</v>
      </c>
      <c r="G154" s="278">
        <v>0</v>
      </c>
      <c r="H154" s="280">
        <v>4.9406564584124654E-324</v>
      </c>
      <c r="I154" s="277">
        <v>3.9525251667299724E-323</v>
      </c>
      <c r="J154" s="278">
        <v>3.9525251667299724E-323</v>
      </c>
      <c r="K154" s="287" t="s">
        <v>168</v>
      </c>
    </row>
    <row r="155" spans="1:11" ht="14.4" customHeight="1" thickBot="1" x14ac:dyDescent="0.35">
      <c r="A155" s="298" t="s">
        <v>315</v>
      </c>
      <c r="B155" s="282">
        <v>1895.99868681612</v>
      </c>
      <c r="C155" s="282">
        <v>1925.1459579479499</v>
      </c>
      <c r="D155" s="283">
        <v>29.147271131827999</v>
      </c>
      <c r="E155" s="284">
        <v>1.0153730439440001</v>
      </c>
      <c r="F155" s="282">
        <v>2254.99999999997</v>
      </c>
      <c r="G155" s="283">
        <v>1503.3333333333101</v>
      </c>
      <c r="H155" s="285">
        <v>123.09671</v>
      </c>
      <c r="I155" s="282">
        <v>1155.1058800000001</v>
      </c>
      <c r="J155" s="283">
        <v>-348.22745333331301</v>
      </c>
      <c r="K155" s="288">
        <v>0.51224207538800004</v>
      </c>
    </row>
    <row r="156" spans="1:11" ht="14.4" customHeight="1" thickBot="1" x14ac:dyDescent="0.35">
      <c r="A156" s="299" t="s">
        <v>316</v>
      </c>
      <c r="B156" s="277">
        <v>1895.99868681612</v>
      </c>
      <c r="C156" s="277">
        <v>1925.1459579479499</v>
      </c>
      <c r="D156" s="278">
        <v>29.147271131827999</v>
      </c>
      <c r="E156" s="279">
        <v>1.0153730439440001</v>
      </c>
      <c r="F156" s="277">
        <v>2254.99999999997</v>
      </c>
      <c r="G156" s="278">
        <v>1503.3333333333101</v>
      </c>
      <c r="H156" s="280">
        <v>123.09671</v>
      </c>
      <c r="I156" s="277">
        <v>1155.1058800000001</v>
      </c>
      <c r="J156" s="278">
        <v>-348.22745333331301</v>
      </c>
      <c r="K156" s="281">
        <v>0.51224207538800004</v>
      </c>
    </row>
    <row r="157" spans="1:11" ht="14.4" customHeight="1" thickBot="1" x14ac:dyDescent="0.35">
      <c r="A157" s="303" t="s">
        <v>317</v>
      </c>
      <c r="B157" s="282">
        <v>4.9406564584124654E-324</v>
      </c>
      <c r="C157" s="282">
        <v>12901.8267635422</v>
      </c>
      <c r="D157" s="283">
        <v>12901.8267635422</v>
      </c>
      <c r="E157" s="289" t="s">
        <v>174</v>
      </c>
      <c r="F157" s="282">
        <v>0</v>
      </c>
      <c r="G157" s="283">
        <v>0</v>
      </c>
      <c r="H157" s="285">
        <v>1088.83446</v>
      </c>
      <c r="I157" s="282">
        <v>8246.9876700000004</v>
      </c>
      <c r="J157" s="283">
        <v>8246.9876700000004</v>
      </c>
      <c r="K157" s="286" t="s">
        <v>168</v>
      </c>
    </row>
    <row r="158" spans="1:11" ht="14.4" customHeight="1" thickBot="1" x14ac:dyDescent="0.35">
      <c r="A158" s="300" t="s">
        <v>318</v>
      </c>
      <c r="B158" s="282">
        <v>4.9406564584124654E-324</v>
      </c>
      <c r="C158" s="282">
        <v>12901.8267635422</v>
      </c>
      <c r="D158" s="283">
        <v>12901.8267635422</v>
      </c>
      <c r="E158" s="289" t="s">
        <v>174</v>
      </c>
      <c r="F158" s="282">
        <v>0</v>
      </c>
      <c r="G158" s="283">
        <v>0</v>
      </c>
      <c r="H158" s="285">
        <v>1088.83446</v>
      </c>
      <c r="I158" s="282">
        <v>8246.9876700000004</v>
      </c>
      <c r="J158" s="283">
        <v>8246.9876700000004</v>
      </c>
      <c r="K158" s="286" t="s">
        <v>168</v>
      </c>
    </row>
    <row r="159" spans="1:11" ht="14.4" customHeight="1" thickBot="1" x14ac:dyDescent="0.35">
      <c r="A159" s="301" t="s">
        <v>319</v>
      </c>
      <c r="B159" s="282">
        <v>4.9406564584124654E-324</v>
      </c>
      <c r="C159" s="282">
        <v>12901.8267635422</v>
      </c>
      <c r="D159" s="283">
        <v>12901.8267635422</v>
      </c>
      <c r="E159" s="289" t="s">
        <v>174</v>
      </c>
      <c r="F159" s="282">
        <v>0</v>
      </c>
      <c r="G159" s="283">
        <v>0</v>
      </c>
      <c r="H159" s="285">
        <v>1088.83446</v>
      </c>
      <c r="I159" s="282">
        <v>8246.9876700000004</v>
      </c>
      <c r="J159" s="283">
        <v>8246.9876700000004</v>
      </c>
      <c r="K159" s="286" t="s">
        <v>168</v>
      </c>
    </row>
    <row r="160" spans="1:11" ht="14.4" customHeight="1" thickBot="1" x14ac:dyDescent="0.35">
      <c r="A160" s="298" t="s">
        <v>320</v>
      </c>
      <c r="B160" s="282">
        <v>4.9406564584124654E-324</v>
      </c>
      <c r="C160" s="282">
        <v>12901.8267635422</v>
      </c>
      <c r="D160" s="283">
        <v>12901.8267635422</v>
      </c>
      <c r="E160" s="289" t="s">
        <v>174</v>
      </c>
      <c r="F160" s="282">
        <v>0</v>
      </c>
      <c r="G160" s="283">
        <v>0</v>
      </c>
      <c r="H160" s="285">
        <v>1088.83446</v>
      </c>
      <c r="I160" s="282">
        <v>8246.9876700000004</v>
      </c>
      <c r="J160" s="283">
        <v>8246.9876700000004</v>
      </c>
      <c r="K160" s="286" t="s">
        <v>168</v>
      </c>
    </row>
    <row r="161" spans="1:11" ht="14.4" customHeight="1" thickBot="1" x14ac:dyDescent="0.35">
      <c r="A161" s="299" t="s">
        <v>321</v>
      </c>
      <c r="B161" s="277">
        <v>4.9406564584124654E-324</v>
      </c>
      <c r="C161" s="277">
        <v>21.963998349701001</v>
      </c>
      <c r="D161" s="278">
        <v>21.963998349701001</v>
      </c>
      <c r="E161" s="290" t="s">
        <v>174</v>
      </c>
      <c r="F161" s="277">
        <v>0</v>
      </c>
      <c r="G161" s="278">
        <v>0</v>
      </c>
      <c r="H161" s="280">
        <v>4.9406564584124654E-324</v>
      </c>
      <c r="I161" s="277">
        <v>2.0990000000000002</v>
      </c>
      <c r="J161" s="278">
        <v>2.0990000000000002</v>
      </c>
      <c r="K161" s="287" t="s">
        <v>168</v>
      </c>
    </row>
    <row r="162" spans="1:11" ht="14.4" customHeight="1" thickBot="1" x14ac:dyDescent="0.35">
      <c r="A162" s="299" t="s">
        <v>322</v>
      </c>
      <c r="B162" s="277">
        <v>4.9406564584124654E-324</v>
      </c>
      <c r="C162" s="277">
        <v>12867.683766173101</v>
      </c>
      <c r="D162" s="278">
        <v>12867.683766173101</v>
      </c>
      <c r="E162" s="290" t="s">
        <v>174</v>
      </c>
      <c r="F162" s="277">
        <v>0</v>
      </c>
      <c r="G162" s="278">
        <v>0</v>
      </c>
      <c r="H162" s="280">
        <v>1088.1404600000001</v>
      </c>
      <c r="I162" s="277">
        <v>8244.1946700000008</v>
      </c>
      <c r="J162" s="278">
        <v>8244.1946700000008</v>
      </c>
      <c r="K162" s="287" t="s">
        <v>168</v>
      </c>
    </row>
    <row r="163" spans="1:11" ht="14.4" customHeight="1" thickBot="1" x14ac:dyDescent="0.35">
      <c r="A163" s="299" t="s">
        <v>323</v>
      </c>
      <c r="B163" s="277">
        <v>4.9406564584124654E-324</v>
      </c>
      <c r="C163" s="277">
        <v>12.178999019321999</v>
      </c>
      <c r="D163" s="278">
        <v>12.178999019321999</v>
      </c>
      <c r="E163" s="290" t="s">
        <v>174</v>
      </c>
      <c r="F163" s="277">
        <v>0</v>
      </c>
      <c r="G163" s="278">
        <v>0</v>
      </c>
      <c r="H163" s="280">
        <v>0.69399999999999995</v>
      </c>
      <c r="I163" s="277">
        <v>0.69399999999999995</v>
      </c>
      <c r="J163" s="278">
        <v>0.69399999999999995</v>
      </c>
      <c r="K163" s="287" t="s">
        <v>168</v>
      </c>
    </row>
    <row r="164" spans="1:11" ht="14.4" customHeight="1" thickBot="1" x14ac:dyDescent="0.35">
      <c r="A164" s="304"/>
      <c r="B164" s="277">
        <v>19197.6420290803</v>
      </c>
      <c r="C164" s="277">
        <v>4.9406564584124654E-324</v>
      </c>
      <c r="D164" s="278">
        <v>-19197.6420290803</v>
      </c>
      <c r="E164" s="279">
        <v>0</v>
      </c>
      <c r="F164" s="277">
        <v>17084.6798410378</v>
      </c>
      <c r="G164" s="278">
        <v>11389.7865606919</v>
      </c>
      <c r="H164" s="280">
        <v>2353.3655100000001</v>
      </c>
      <c r="I164" s="277">
        <v>17967.093529999998</v>
      </c>
      <c r="J164" s="278">
        <v>6577.3069693081097</v>
      </c>
      <c r="K164" s="281">
        <v>1.051649413227</v>
      </c>
    </row>
    <row r="165" spans="1:11" ht="14.4" customHeight="1" thickBot="1" x14ac:dyDescent="0.35">
      <c r="A165" s="305" t="s">
        <v>77</v>
      </c>
      <c r="B165" s="291">
        <v>19197.6420290803</v>
      </c>
      <c r="C165" s="291">
        <v>25257.1503843764</v>
      </c>
      <c r="D165" s="292">
        <v>6059.5083552961596</v>
      </c>
      <c r="E165" s="293" t="s">
        <v>174</v>
      </c>
      <c r="F165" s="291">
        <v>17084.6798410378</v>
      </c>
      <c r="G165" s="292">
        <v>11389.7865606919</v>
      </c>
      <c r="H165" s="291">
        <v>2353.3655100000001</v>
      </c>
      <c r="I165" s="291">
        <v>17967.093529999998</v>
      </c>
      <c r="J165" s="292">
        <v>6577.3069693081097</v>
      </c>
      <c r="K165" s="294">
        <v>1.051649413227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306" t="s">
        <v>324</v>
      </c>
      <c r="B4" s="307" t="s">
        <v>325</v>
      </c>
      <c r="C4" s="308" t="s">
        <v>326</v>
      </c>
      <c r="D4" s="308" t="s">
        <v>325</v>
      </c>
      <c r="E4" s="308" t="s">
        <v>325</v>
      </c>
      <c r="F4" s="309" t="s">
        <v>325</v>
      </c>
      <c r="G4" s="308" t="s">
        <v>325</v>
      </c>
      <c r="H4" s="308" t="s">
        <v>78</v>
      </c>
    </row>
    <row r="5" spans="1:8" ht="14.4" customHeight="1" x14ac:dyDescent="0.3">
      <c r="A5" s="306" t="s">
        <v>324</v>
      </c>
      <c r="B5" s="307" t="s">
        <v>327</v>
      </c>
      <c r="C5" s="308" t="s">
        <v>328</v>
      </c>
      <c r="D5" s="308">
        <v>30166.151362799003</v>
      </c>
      <c r="E5" s="308">
        <v>22687.527162484876</v>
      </c>
      <c r="F5" s="309">
        <v>0.75208557066590898</v>
      </c>
      <c r="G5" s="308">
        <v>-7478.6242003141269</v>
      </c>
      <c r="H5" s="308" t="s">
        <v>2</v>
      </c>
    </row>
    <row r="6" spans="1:8" ht="14.4" customHeight="1" x14ac:dyDescent="0.3">
      <c r="A6" s="306" t="s">
        <v>324</v>
      </c>
      <c r="B6" s="307" t="s">
        <v>329</v>
      </c>
      <c r="C6" s="308" t="s">
        <v>330</v>
      </c>
      <c r="D6" s="308">
        <v>2806.0293187915936</v>
      </c>
      <c r="E6" s="308">
        <v>9485.723394040353</v>
      </c>
      <c r="F6" s="309">
        <v>3.3804790742975364</v>
      </c>
      <c r="G6" s="308">
        <v>6679.694075248759</v>
      </c>
      <c r="H6" s="308" t="s">
        <v>2</v>
      </c>
    </row>
    <row r="7" spans="1:8" ht="14.4" customHeight="1" x14ac:dyDescent="0.3">
      <c r="A7" s="306" t="s">
        <v>324</v>
      </c>
      <c r="B7" s="307" t="s">
        <v>6</v>
      </c>
      <c r="C7" s="308" t="s">
        <v>326</v>
      </c>
      <c r="D7" s="308">
        <v>32972.180681590595</v>
      </c>
      <c r="E7" s="308">
        <v>32173.250556525229</v>
      </c>
      <c r="F7" s="309">
        <v>0.97576956972362361</v>
      </c>
      <c r="G7" s="308">
        <v>-798.93012506536616</v>
      </c>
      <c r="H7" s="308" t="s">
        <v>331</v>
      </c>
    </row>
    <row r="9" spans="1:8" ht="14.4" customHeight="1" x14ac:dyDescent="0.3">
      <c r="A9" s="306" t="s">
        <v>324</v>
      </c>
      <c r="B9" s="307" t="s">
        <v>325</v>
      </c>
      <c r="C9" s="308" t="s">
        <v>326</v>
      </c>
      <c r="D9" s="308" t="s">
        <v>325</v>
      </c>
      <c r="E9" s="308" t="s">
        <v>325</v>
      </c>
      <c r="F9" s="309" t="s">
        <v>325</v>
      </c>
      <c r="G9" s="308" t="s">
        <v>325</v>
      </c>
      <c r="H9" s="308" t="s">
        <v>78</v>
      </c>
    </row>
    <row r="10" spans="1:8" ht="14.4" customHeight="1" x14ac:dyDescent="0.3">
      <c r="A10" s="306" t="s">
        <v>332</v>
      </c>
      <c r="B10" s="307" t="s">
        <v>327</v>
      </c>
      <c r="C10" s="308" t="s">
        <v>328</v>
      </c>
      <c r="D10" s="308">
        <v>30166.151362799003</v>
      </c>
      <c r="E10" s="308">
        <v>22687.527162484876</v>
      </c>
      <c r="F10" s="309">
        <v>0.75208557066590898</v>
      </c>
      <c r="G10" s="308">
        <v>-7478.6242003141269</v>
      </c>
      <c r="H10" s="308" t="s">
        <v>2</v>
      </c>
    </row>
    <row r="11" spans="1:8" ht="14.4" customHeight="1" x14ac:dyDescent="0.3">
      <c r="A11" s="306" t="s">
        <v>332</v>
      </c>
      <c r="B11" s="307" t="s">
        <v>329</v>
      </c>
      <c r="C11" s="308" t="s">
        <v>330</v>
      </c>
      <c r="D11" s="308">
        <v>2806.0293187915936</v>
      </c>
      <c r="E11" s="308">
        <v>9485.723394040353</v>
      </c>
      <c r="F11" s="309">
        <v>3.3804790742975364</v>
      </c>
      <c r="G11" s="308">
        <v>6679.694075248759</v>
      </c>
      <c r="H11" s="308" t="s">
        <v>2</v>
      </c>
    </row>
    <row r="12" spans="1:8" ht="14.4" customHeight="1" x14ac:dyDescent="0.3">
      <c r="A12" s="306" t="s">
        <v>332</v>
      </c>
      <c r="B12" s="307" t="s">
        <v>6</v>
      </c>
      <c r="C12" s="308" t="s">
        <v>333</v>
      </c>
      <c r="D12" s="308">
        <v>32972.180681590595</v>
      </c>
      <c r="E12" s="308">
        <v>32173.250556525229</v>
      </c>
      <c r="F12" s="309">
        <v>0.97576956972362361</v>
      </c>
      <c r="G12" s="308">
        <v>-798.93012506536616</v>
      </c>
      <c r="H12" s="308" t="s">
        <v>334</v>
      </c>
    </row>
    <row r="13" spans="1:8" ht="14.4" customHeight="1" x14ac:dyDescent="0.3">
      <c r="A13" s="306" t="s">
        <v>325</v>
      </c>
      <c r="B13" s="307" t="s">
        <v>325</v>
      </c>
      <c r="C13" s="308" t="s">
        <v>325</v>
      </c>
      <c r="D13" s="308" t="s">
        <v>325</v>
      </c>
      <c r="E13" s="308" t="s">
        <v>325</v>
      </c>
      <c r="F13" s="309" t="s">
        <v>325</v>
      </c>
      <c r="G13" s="308" t="s">
        <v>325</v>
      </c>
      <c r="H13" s="308" t="s">
        <v>335</v>
      </c>
    </row>
    <row r="14" spans="1:8" ht="14.4" customHeight="1" x14ac:dyDescent="0.3">
      <c r="A14" s="306" t="s">
        <v>324</v>
      </c>
      <c r="B14" s="307" t="s">
        <v>6</v>
      </c>
      <c r="C14" s="308" t="s">
        <v>326</v>
      </c>
      <c r="D14" s="308">
        <v>32972.180681590595</v>
      </c>
      <c r="E14" s="308">
        <v>32173.250556525229</v>
      </c>
      <c r="F14" s="309">
        <v>0.97576956972362361</v>
      </c>
      <c r="G14" s="308">
        <v>-798.93012506536616</v>
      </c>
      <c r="H14" s="308" t="s">
        <v>331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139</v>
      </c>
      <c r="K3" s="247"/>
      <c r="L3" s="131">
        <f>IF(M3&lt;&gt;0,N3/M3,0)</f>
        <v>6.1474416379786803</v>
      </c>
      <c r="M3" s="131">
        <f>SUBTOTAL(9,M5:M1048576)</f>
        <v>5233.6000000000004</v>
      </c>
      <c r="N3" s="132">
        <f>SUBTOTAL(9,N5:N1048576)</f>
        <v>32173.250556525225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156</v>
      </c>
      <c r="M4" s="313" t="s">
        <v>16</v>
      </c>
      <c r="N4" s="314" t="s">
        <v>18</v>
      </c>
    </row>
    <row r="5" spans="1:14" ht="14.4" customHeight="1" x14ac:dyDescent="0.3">
      <c r="A5" s="317" t="s">
        <v>324</v>
      </c>
      <c r="B5" s="318" t="s">
        <v>326</v>
      </c>
      <c r="C5" s="319" t="s">
        <v>332</v>
      </c>
      <c r="D5" s="320" t="s">
        <v>333</v>
      </c>
      <c r="E5" s="319" t="s">
        <v>327</v>
      </c>
      <c r="F5" s="320" t="s">
        <v>328</v>
      </c>
      <c r="G5" s="319" t="s">
        <v>336</v>
      </c>
      <c r="H5" s="319">
        <v>51383</v>
      </c>
      <c r="I5" s="319">
        <v>51383</v>
      </c>
      <c r="J5" s="319" t="s">
        <v>337</v>
      </c>
      <c r="K5" s="319" t="s">
        <v>338</v>
      </c>
      <c r="L5" s="321">
        <v>152.48960069489269</v>
      </c>
      <c r="M5" s="321">
        <v>1.2000000000000002</v>
      </c>
      <c r="N5" s="322">
        <v>182.9878802084678</v>
      </c>
    </row>
    <row r="6" spans="1:14" ht="14.4" customHeight="1" x14ac:dyDescent="0.3">
      <c r="A6" s="323" t="s">
        <v>324</v>
      </c>
      <c r="B6" s="324" t="s">
        <v>326</v>
      </c>
      <c r="C6" s="325" t="s">
        <v>332</v>
      </c>
      <c r="D6" s="326" t="s">
        <v>333</v>
      </c>
      <c r="E6" s="325" t="s">
        <v>327</v>
      </c>
      <c r="F6" s="326" t="s">
        <v>328</v>
      </c>
      <c r="G6" s="325" t="s">
        <v>336</v>
      </c>
      <c r="H6" s="325">
        <v>96414</v>
      </c>
      <c r="I6" s="325">
        <v>96414</v>
      </c>
      <c r="J6" s="325" t="s">
        <v>339</v>
      </c>
      <c r="K6" s="325" t="s">
        <v>340</v>
      </c>
      <c r="L6" s="327">
        <v>72.682560577896055</v>
      </c>
      <c r="M6" s="327">
        <v>2.4000000000000004</v>
      </c>
      <c r="N6" s="328">
        <v>174.69024231158423</v>
      </c>
    </row>
    <row r="7" spans="1:14" ht="14.4" customHeight="1" x14ac:dyDescent="0.3">
      <c r="A7" s="323" t="s">
        <v>324</v>
      </c>
      <c r="B7" s="324" t="s">
        <v>326</v>
      </c>
      <c r="C7" s="325" t="s">
        <v>332</v>
      </c>
      <c r="D7" s="326" t="s">
        <v>333</v>
      </c>
      <c r="E7" s="325" t="s">
        <v>327</v>
      </c>
      <c r="F7" s="326" t="s">
        <v>328</v>
      </c>
      <c r="G7" s="325" t="s">
        <v>336</v>
      </c>
      <c r="H7" s="325">
        <v>155947</v>
      </c>
      <c r="I7" s="325">
        <v>55947</v>
      </c>
      <c r="J7" s="325" t="s">
        <v>341</v>
      </c>
      <c r="K7" s="325"/>
      <c r="L7" s="327">
        <v>103.49969092780999</v>
      </c>
      <c r="M7" s="327">
        <v>1</v>
      </c>
      <c r="N7" s="328">
        <v>103.49969092780999</v>
      </c>
    </row>
    <row r="8" spans="1:14" ht="14.4" customHeight="1" x14ac:dyDescent="0.3">
      <c r="A8" s="323" t="s">
        <v>324</v>
      </c>
      <c r="B8" s="324" t="s">
        <v>326</v>
      </c>
      <c r="C8" s="325" t="s">
        <v>332</v>
      </c>
      <c r="D8" s="326" t="s">
        <v>333</v>
      </c>
      <c r="E8" s="325" t="s">
        <v>327</v>
      </c>
      <c r="F8" s="326" t="s">
        <v>328</v>
      </c>
      <c r="G8" s="325" t="s">
        <v>336</v>
      </c>
      <c r="H8" s="325">
        <v>189244</v>
      </c>
      <c r="I8" s="325">
        <v>89244</v>
      </c>
      <c r="J8" s="325" t="s">
        <v>342</v>
      </c>
      <c r="K8" s="325" t="s">
        <v>343</v>
      </c>
      <c r="L8" s="327">
        <v>21.897801590629626</v>
      </c>
      <c r="M8" s="327">
        <v>34</v>
      </c>
      <c r="N8" s="328">
        <v>744.52296848467483</v>
      </c>
    </row>
    <row r="9" spans="1:14" ht="14.4" customHeight="1" x14ac:dyDescent="0.3">
      <c r="A9" s="323" t="s">
        <v>324</v>
      </c>
      <c r="B9" s="324" t="s">
        <v>326</v>
      </c>
      <c r="C9" s="325" t="s">
        <v>332</v>
      </c>
      <c r="D9" s="326" t="s">
        <v>333</v>
      </c>
      <c r="E9" s="325" t="s">
        <v>327</v>
      </c>
      <c r="F9" s="326" t="s">
        <v>328</v>
      </c>
      <c r="G9" s="325" t="s">
        <v>336</v>
      </c>
      <c r="H9" s="325">
        <v>300812</v>
      </c>
      <c r="I9" s="325">
        <v>812</v>
      </c>
      <c r="J9" s="325" t="s">
        <v>344</v>
      </c>
      <c r="K9" s="325" t="s">
        <v>345</v>
      </c>
      <c r="L9" s="327">
        <v>8.5199745575357007</v>
      </c>
      <c r="M9" s="327">
        <v>2</v>
      </c>
      <c r="N9" s="328">
        <v>17.039949115071401</v>
      </c>
    </row>
    <row r="10" spans="1:14" ht="14.4" customHeight="1" x14ac:dyDescent="0.3">
      <c r="A10" s="323" t="s">
        <v>324</v>
      </c>
      <c r="B10" s="324" t="s">
        <v>326</v>
      </c>
      <c r="C10" s="325" t="s">
        <v>332</v>
      </c>
      <c r="D10" s="326" t="s">
        <v>333</v>
      </c>
      <c r="E10" s="325" t="s">
        <v>327</v>
      </c>
      <c r="F10" s="326" t="s">
        <v>328</v>
      </c>
      <c r="G10" s="325" t="s">
        <v>336</v>
      </c>
      <c r="H10" s="325">
        <v>300813</v>
      </c>
      <c r="I10" s="325">
        <v>813</v>
      </c>
      <c r="J10" s="325" t="s">
        <v>346</v>
      </c>
      <c r="K10" s="325" t="s">
        <v>347</v>
      </c>
      <c r="L10" s="327">
        <v>10.0599699587804</v>
      </c>
      <c r="M10" s="327">
        <v>2</v>
      </c>
      <c r="N10" s="328">
        <v>20.119939917560799</v>
      </c>
    </row>
    <row r="11" spans="1:14" ht="14.4" customHeight="1" x14ac:dyDescent="0.3">
      <c r="A11" s="323" t="s">
        <v>324</v>
      </c>
      <c r="B11" s="324" t="s">
        <v>326</v>
      </c>
      <c r="C11" s="325" t="s">
        <v>332</v>
      </c>
      <c r="D11" s="326" t="s">
        <v>333</v>
      </c>
      <c r="E11" s="325" t="s">
        <v>327</v>
      </c>
      <c r="F11" s="326" t="s">
        <v>328</v>
      </c>
      <c r="G11" s="325" t="s">
        <v>336</v>
      </c>
      <c r="H11" s="325">
        <v>302301</v>
      </c>
      <c r="I11" s="325">
        <v>2301</v>
      </c>
      <c r="J11" s="325" t="s">
        <v>348</v>
      </c>
      <c r="K11" s="325" t="s">
        <v>349</v>
      </c>
      <c r="L11" s="327">
        <v>11.0499670024377</v>
      </c>
      <c r="M11" s="327">
        <v>1</v>
      </c>
      <c r="N11" s="328">
        <v>11.0499670024377</v>
      </c>
    </row>
    <row r="12" spans="1:14" ht="14.4" customHeight="1" x14ac:dyDescent="0.3">
      <c r="A12" s="323" t="s">
        <v>324</v>
      </c>
      <c r="B12" s="324" t="s">
        <v>326</v>
      </c>
      <c r="C12" s="325" t="s">
        <v>332</v>
      </c>
      <c r="D12" s="326" t="s">
        <v>333</v>
      </c>
      <c r="E12" s="325" t="s">
        <v>327</v>
      </c>
      <c r="F12" s="326" t="s">
        <v>328</v>
      </c>
      <c r="G12" s="325" t="s">
        <v>336</v>
      </c>
      <c r="H12" s="325">
        <v>500565</v>
      </c>
      <c r="I12" s="325">
        <v>0</v>
      </c>
      <c r="J12" s="325" t="s">
        <v>350</v>
      </c>
      <c r="K12" s="325" t="s">
        <v>351</v>
      </c>
      <c r="L12" s="327">
        <v>7.6799770659476696</v>
      </c>
      <c r="M12" s="327">
        <v>3</v>
      </c>
      <c r="N12" s="328">
        <v>23.039931197843011</v>
      </c>
    </row>
    <row r="13" spans="1:14" ht="14.4" customHeight="1" x14ac:dyDescent="0.3">
      <c r="A13" s="323" t="s">
        <v>324</v>
      </c>
      <c r="B13" s="324" t="s">
        <v>326</v>
      </c>
      <c r="C13" s="325" t="s">
        <v>332</v>
      </c>
      <c r="D13" s="326" t="s">
        <v>333</v>
      </c>
      <c r="E13" s="325" t="s">
        <v>327</v>
      </c>
      <c r="F13" s="326" t="s">
        <v>328</v>
      </c>
      <c r="G13" s="325" t="s">
        <v>336</v>
      </c>
      <c r="H13" s="325">
        <v>500568</v>
      </c>
      <c r="I13" s="325">
        <v>0</v>
      </c>
      <c r="J13" s="325" t="s">
        <v>352</v>
      </c>
      <c r="K13" s="325" t="s">
        <v>353</v>
      </c>
      <c r="L13" s="327">
        <v>5.4299837849083197</v>
      </c>
      <c r="M13" s="327">
        <v>5</v>
      </c>
      <c r="N13" s="328">
        <v>27.149918924541598</v>
      </c>
    </row>
    <row r="14" spans="1:14" ht="14.4" customHeight="1" x14ac:dyDescent="0.3">
      <c r="A14" s="323" t="s">
        <v>324</v>
      </c>
      <c r="B14" s="324" t="s">
        <v>326</v>
      </c>
      <c r="C14" s="325" t="s">
        <v>332</v>
      </c>
      <c r="D14" s="326" t="s">
        <v>333</v>
      </c>
      <c r="E14" s="325" t="s">
        <v>327</v>
      </c>
      <c r="F14" s="326" t="s">
        <v>328</v>
      </c>
      <c r="G14" s="325" t="s">
        <v>336</v>
      </c>
      <c r="H14" s="325">
        <v>610036</v>
      </c>
      <c r="I14" s="325">
        <v>0</v>
      </c>
      <c r="J14" s="325" t="s">
        <v>354</v>
      </c>
      <c r="K14" s="325"/>
      <c r="L14" s="327">
        <v>27.449918028680202</v>
      </c>
      <c r="M14" s="327">
        <v>1</v>
      </c>
      <c r="N14" s="328">
        <v>27.449918028680202</v>
      </c>
    </row>
    <row r="15" spans="1:14" ht="14.4" customHeight="1" x14ac:dyDescent="0.3">
      <c r="A15" s="323" t="s">
        <v>324</v>
      </c>
      <c r="B15" s="324" t="s">
        <v>326</v>
      </c>
      <c r="C15" s="325" t="s">
        <v>332</v>
      </c>
      <c r="D15" s="326" t="s">
        <v>333</v>
      </c>
      <c r="E15" s="325" t="s">
        <v>327</v>
      </c>
      <c r="F15" s="326" t="s">
        <v>328</v>
      </c>
      <c r="G15" s="325" t="s">
        <v>336</v>
      </c>
      <c r="H15" s="325">
        <v>610039</v>
      </c>
      <c r="I15" s="325">
        <v>0</v>
      </c>
      <c r="J15" s="325" t="s">
        <v>355</v>
      </c>
      <c r="K15" s="325"/>
      <c r="L15" s="327">
        <v>5.6699830682191799</v>
      </c>
      <c r="M15" s="327">
        <v>1</v>
      </c>
      <c r="N15" s="328">
        <v>5.6699830682191799</v>
      </c>
    </row>
    <row r="16" spans="1:14" ht="14.4" customHeight="1" x14ac:dyDescent="0.3">
      <c r="A16" s="323" t="s">
        <v>324</v>
      </c>
      <c r="B16" s="324" t="s">
        <v>326</v>
      </c>
      <c r="C16" s="325" t="s">
        <v>332</v>
      </c>
      <c r="D16" s="326" t="s">
        <v>333</v>
      </c>
      <c r="E16" s="325" t="s">
        <v>327</v>
      </c>
      <c r="F16" s="326" t="s">
        <v>328</v>
      </c>
      <c r="G16" s="325" t="s">
        <v>336</v>
      </c>
      <c r="H16" s="325">
        <v>840951</v>
      </c>
      <c r="I16" s="325">
        <v>0</v>
      </c>
      <c r="J16" s="325" t="s">
        <v>356</v>
      </c>
      <c r="K16" s="325"/>
      <c r="L16" s="327">
        <v>8.3261023625090296</v>
      </c>
      <c r="M16" s="327">
        <v>1</v>
      </c>
      <c r="N16" s="328">
        <v>8.3261023625090296</v>
      </c>
    </row>
    <row r="17" spans="1:14" ht="14.4" customHeight="1" x14ac:dyDescent="0.3">
      <c r="A17" s="323" t="s">
        <v>324</v>
      </c>
      <c r="B17" s="324" t="s">
        <v>326</v>
      </c>
      <c r="C17" s="325" t="s">
        <v>332</v>
      </c>
      <c r="D17" s="326" t="s">
        <v>333</v>
      </c>
      <c r="E17" s="325" t="s">
        <v>327</v>
      </c>
      <c r="F17" s="326" t="s">
        <v>328</v>
      </c>
      <c r="G17" s="325" t="s">
        <v>336</v>
      </c>
      <c r="H17" s="325">
        <v>841417</v>
      </c>
      <c r="I17" s="325">
        <v>0</v>
      </c>
      <c r="J17" s="325" t="s">
        <v>357</v>
      </c>
      <c r="K17" s="325"/>
      <c r="L17" s="327">
        <v>9.7299709442279791</v>
      </c>
      <c r="M17" s="327">
        <v>2</v>
      </c>
      <c r="N17" s="328">
        <v>19.459941888455958</v>
      </c>
    </row>
    <row r="18" spans="1:14" ht="14.4" customHeight="1" x14ac:dyDescent="0.3">
      <c r="A18" s="323" t="s">
        <v>324</v>
      </c>
      <c r="B18" s="324" t="s">
        <v>326</v>
      </c>
      <c r="C18" s="325" t="s">
        <v>332</v>
      </c>
      <c r="D18" s="326" t="s">
        <v>333</v>
      </c>
      <c r="E18" s="325" t="s">
        <v>327</v>
      </c>
      <c r="F18" s="326" t="s">
        <v>328</v>
      </c>
      <c r="G18" s="325" t="s">
        <v>336</v>
      </c>
      <c r="H18" s="325">
        <v>841498</v>
      </c>
      <c r="I18" s="325">
        <v>0</v>
      </c>
      <c r="J18" s="325" t="s">
        <v>358</v>
      </c>
      <c r="K18" s="325"/>
      <c r="L18" s="327">
        <v>46.139862216513798</v>
      </c>
      <c r="M18" s="327">
        <v>1</v>
      </c>
      <c r="N18" s="328">
        <v>46.139862216513798</v>
      </c>
    </row>
    <row r="19" spans="1:14" ht="14.4" customHeight="1" x14ac:dyDescent="0.3">
      <c r="A19" s="323" t="s">
        <v>324</v>
      </c>
      <c r="B19" s="324" t="s">
        <v>326</v>
      </c>
      <c r="C19" s="325" t="s">
        <v>332</v>
      </c>
      <c r="D19" s="326" t="s">
        <v>333</v>
      </c>
      <c r="E19" s="325" t="s">
        <v>327</v>
      </c>
      <c r="F19" s="326" t="s">
        <v>328</v>
      </c>
      <c r="G19" s="325" t="s">
        <v>336</v>
      </c>
      <c r="H19" s="325">
        <v>841503</v>
      </c>
      <c r="I19" s="325">
        <v>0</v>
      </c>
      <c r="J19" s="325" t="s">
        <v>359</v>
      </c>
      <c r="K19" s="325"/>
      <c r="L19" s="327">
        <v>8.9359041210046595</v>
      </c>
      <c r="M19" s="327">
        <v>100</v>
      </c>
      <c r="N19" s="328">
        <v>893.59041210046598</v>
      </c>
    </row>
    <row r="20" spans="1:14" ht="14.4" customHeight="1" x14ac:dyDescent="0.3">
      <c r="A20" s="323" t="s">
        <v>324</v>
      </c>
      <c r="B20" s="324" t="s">
        <v>326</v>
      </c>
      <c r="C20" s="325" t="s">
        <v>332</v>
      </c>
      <c r="D20" s="326" t="s">
        <v>333</v>
      </c>
      <c r="E20" s="325" t="s">
        <v>327</v>
      </c>
      <c r="F20" s="326" t="s">
        <v>328</v>
      </c>
      <c r="G20" s="325" t="s">
        <v>336</v>
      </c>
      <c r="H20" s="325">
        <v>842492</v>
      </c>
      <c r="I20" s="325">
        <v>0</v>
      </c>
      <c r="J20" s="325" t="s">
        <v>360</v>
      </c>
      <c r="K20" s="325"/>
      <c r="L20" s="327">
        <v>10.549968495540099</v>
      </c>
      <c r="M20" s="327">
        <v>1</v>
      </c>
      <c r="N20" s="328">
        <v>10.549968495540099</v>
      </c>
    </row>
    <row r="21" spans="1:14" ht="14.4" customHeight="1" x14ac:dyDescent="0.3">
      <c r="A21" s="323" t="s">
        <v>324</v>
      </c>
      <c r="B21" s="324" t="s">
        <v>326</v>
      </c>
      <c r="C21" s="325" t="s">
        <v>332</v>
      </c>
      <c r="D21" s="326" t="s">
        <v>333</v>
      </c>
      <c r="E21" s="325" t="s">
        <v>327</v>
      </c>
      <c r="F21" s="326" t="s">
        <v>328</v>
      </c>
      <c r="G21" s="325" t="s">
        <v>336</v>
      </c>
      <c r="H21" s="325">
        <v>842493</v>
      </c>
      <c r="I21" s="325">
        <v>0</v>
      </c>
      <c r="J21" s="325" t="s">
        <v>361</v>
      </c>
      <c r="K21" s="325"/>
      <c r="L21" s="327">
        <v>11.719965001680601</v>
      </c>
      <c r="M21" s="327">
        <v>1</v>
      </c>
      <c r="N21" s="328">
        <v>11.719965001680601</v>
      </c>
    </row>
    <row r="22" spans="1:14" ht="14.4" customHeight="1" x14ac:dyDescent="0.3">
      <c r="A22" s="323" t="s">
        <v>324</v>
      </c>
      <c r="B22" s="324" t="s">
        <v>326</v>
      </c>
      <c r="C22" s="325" t="s">
        <v>332</v>
      </c>
      <c r="D22" s="326" t="s">
        <v>333</v>
      </c>
      <c r="E22" s="325" t="s">
        <v>327</v>
      </c>
      <c r="F22" s="326" t="s">
        <v>328</v>
      </c>
      <c r="G22" s="325" t="s">
        <v>336</v>
      </c>
      <c r="H22" s="325">
        <v>845908</v>
      </c>
      <c r="I22" s="325">
        <v>122520</v>
      </c>
      <c r="J22" s="325" t="s">
        <v>362</v>
      </c>
      <c r="K22" s="325" t="s">
        <v>363</v>
      </c>
      <c r="L22" s="327">
        <v>83.639750233836395</v>
      </c>
      <c r="M22" s="327">
        <v>1</v>
      </c>
      <c r="N22" s="328">
        <v>83.639750233836395</v>
      </c>
    </row>
    <row r="23" spans="1:14" ht="14.4" customHeight="1" x14ac:dyDescent="0.3">
      <c r="A23" s="323" t="s">
        <v>324</v>
      </c>
      <c r="B23" s="324" t="s">
        <v>326</v>
      </c>
      <c r="C23" s="325" t="s">
        <v>332</v>
      </c>
      <c r="D23" s="326" t="s">
        <v>333</v>
      </c>
      <c r="E23" s="325" t="s">
        <v>327</v>
      </c>
      <c r="F23" s="326" t="s">
        <v>328</v>
      </c>
      <c r="G23" s="325" t="s">
        <v>336</v>
      </c>
      <c r="H23" s="325">
        <v>846417</v>
      </c>
      <c r="I23" s="325">
        <v>0</v>
      </c>
      <c r="J23" s="325" t="s">
        <v>364</v>
      </c>
      <c r="K23" s="325"/>
      <c r="L23" s="327">
        <v>15.8299527283791</v>
      </c>
      <c r="M23" s="327">
        <v>1</v>
      </c>
      <c r="N23" s="328">
        <v>15.8299527283791</v>
      </c>
    </row>
    <row r="24" spans="1:14" ht="14.4" customHeight="1" x14ac:dyDescent="0.3">
      <c r="A24" s="323" t="s">
        <v>324</v>
      </c>
      <c r="B24" s="324" t="s">
        <v>326</v>
      </c>
      <c r="C24" s="325" t="s">
        <v>332</v>
      </c>
      <c r="D24" s="326" t="s">
        <v>333</v>
      </c>
      <c r="E24" s="325" t="s">
        <v>327</v>
      </c>
      <c r="F24" s="326" t="s">
        <v>328</v>
      </c>
      <c r="G24" s="325" t="s">
        <v>336</v>
      </c>
      <c r="H24" s="325">
        <v>847060</v>
      </c>
      <c r="I24" s="325">
        <v>0</v>
      </c>
      <c r="J24" s="325" t="s">
        <v>365</v>
      </c>
      <c r="K24" s="325"/>
      <c r="L24" s="327">
        <v>9.2299724373303391</v>
      </c>
      <c r="M24" s="327">
        <v>1</v>
      </c>
      <c r="N24" s="328">
        <v>9.2299724373303391</v>
      </c>
    </row>
    <row r="25" spans="1:14" ht="14.4" customHeight="1" x14ac:dyDescent="0.3">
      <c r="A25" s="323" t="s">
        <v>324</v>
      </c>
      <c r="B25" s="324" t="s">
        <v>326</v>
      </c>
      <c r="C25" s="325" t="s">
        <v>332</v>
      </c>
      <c r="D25" s="326" t="s">
        <v>333</v>
      </c>
      <c r="E25" s="325" t="s">
        <v>327</v>
      </c>
      <c r="F25" s="326" t="s">
        <v>328</v>
      </c>
      <c r="G25" s="325" t="s">
        <v>336</v>
      </c>
      <c r="H25" s="325">
        <v>847713</v>
      </c>
      <c r="I25" s="325">
        <v>125526</v>
      </c>
      <c r="J25" s="325" t="s">
        <v>366</v>
      </c>
      <c r="K25" s="325" t="s">
        <v>367</v>
      </c>
      <c r="L25" s="327">
        <v>70.337256944444349</v>
      </c>
      <c r="M25" s="327">
        <v>2</v>
      </c>
      <c r="N25" s="328">
        <v>140.6745138888887</v>
      </c>
    </row>
    <row r="26" spans="1:14" ht="14.4" customHeight="1" x14ac:dyDescent="0.3">
      <c r="A26" s="323" t="s">
        <v>324</v>
      </c>
      <c r="B26" s="324" t="s">
        <v>326</v>
      </c>
      <c r="C26" s="325" t="s">
        <v>332</v>
      </c>
      <c r="D26" s="326" t="s">
        <v>333</v>
      </c>
      <c r="E26" s="325" t="s">
        <v>327</v>
      </c>
      <c r="F26" s="326" t="s">
        <v>328</v>
      </c>
      <c r="G26" s="325" t="s">
        <v>336</v>
      </c>
      <c r="H26" s="325">
        <v>847974</v>
      </c>
      <c r="I26" s="325">
        <v>125525</v>
      </c>
      <c r="J26" s="325" t="s">
        <v>366</v>
      </c>
      <c r="K26" s="325" t="s">
        <v>368</v>
      </c>
      <c r="L26" s="327">
        <v>29.519704464108202</v>
      </c>
      <c r="M26" s="327">
        <v>1</v>
      </c>
      <c r="N26" s="328">
        <v>29.519704464108202</v>
      </c>
    </row>
    <row r="27" spans="1:14" ht="14.4" customHeight="1" x14ac:dyDescent="0.3">
      <c r="A27" s="323" t="s">
        <v>324</v>
      </c>
      <c r="B27" s="324" t="s">
        <v>326</v>
      </c>
      <c r="C27" s="325" t="s">
        <v>332</v>
      </c>
      <c r="D27" s="326" t="s">
        <v>333</v>
      </c>
      <c r="E27" s="325" t="s">
        <v>327</v>
      </c>
      <c r="F27" s="326" t="s">
        <v>328</v>
      </c>
      <c r="G27" s="325" t="s">
        <v>336</v>
      </c>
      <c r="H27" s="325">
        <v>850632</v>
      </c>
      <c r="I27" s="325">
        <v>0</v>
      </c>
      <c r="J27" s="325" t="s">
        <v>369</v>
      </c>
      <c r="K27" s="325"/>
      <c r="L27" s="327">
        <v>61.779815512271803</v>
      </c>
      <c r="M27" s="327">
        <v>1</v>
      </c>
      <c r="N27" s="328">
        <v>61.779815512271803</v>
      </c>
    </row>
    <row r="28" spans="1:14" ht="14.4" customHeight="1" x14ac:dyDescent="0.3">
      <c r="A28" s="323" t="s">
        <v>324</v>
      </c>
      <c r="B28" s="324" t="s">
        <v>326</v>
      </c>
      <c r="C28" s="325" t="s">
        <v>332</v>
      </c>
      <c r="D28" s="326" t="s">
        <v>333</v>
      </c>
      <c r="E28" s="325" t="s">
        <v>327</v>
      </c>
      <c r="F28" s="326" t="s">
        <v>328</v>
      </c>
      <c r="G28" s="325" t="s">
        <v>336</v>
      </c>
      <c r="H28" s="325">
        <v>900321</v>
      </c>
      <c r="I28" s="325">
        <v>0</v>
      </c>
      <c r="J28" s="325" t="s">
        <v>370</v>
      </c>
      <c r="K28" s="325"/>
      <c r="L28" s="327">
        <v>514.8760459176508</v>
      </c>
      <c r="M28" s="327">
        <v>28</v>
      </c>
      <c r="N28" s="328">
        <v>12644.459071857273</v>
      </c>
    </row>
    <row r="29" spans="1:14" ht="14.4" customHeight="1" x14ac:dyDescent="0.3">
      <c r="A29" s="323" t="s">
        <v>324</v>
      </c>
      <c r="B29" s="324" t="s">
        <v>326</v>
      </c>
      <c r="C29" s="325" t="s">
        <v>332</v>
      </c>
      <c r="D29" s="326" t="s">
        <v>333</v>
      </c>
      <c r="E29" s="325" t="s">
        <v>327</v>
      </c>
      <c r="F29" s="326" t="s">
        <v>328</v>
      </c>
      <c r="G29" s="325" t="s">
        <v>336</v>
      </c>
      <c r="H29" s="325">
        <v>920072</v>
      </c>
      <c r="I29" s="325">
        <v>0</v>
      </c>
      <c r="J29" s="325" t="s">
        <v>371</v>
      </c>
      <c r="K29" s="325" t="s">
        <v>372</v>
      </c>
      <c r="L29" s="327">
        <v>0.1202</v>
      </c>
      <c r="M29" s="327">
        <v>8001</v>
      </c>
      <c r="N29" s="328">
        <v>961.72019999999998</v>
      </c>
    </row>
    <row r="30" spans="1:14" ht="14.4" customHeight="1" x14ac:dyDescent="0.3">
      <c r="A30" s="323" t="s">
        <v>324</v>
      </c>
      <c r="B30" s="324" t="s">
        <v>326</v>
      </c>
      <c r="C30" s="325" t="s">
        <v>332</v>
      </c>
      <c r="D30" s="326" t="s">
        <v>333</v>
      </c>
      <c r="E30" s="325" t="s">
        <v>327</v>
      </c>
      <c r="F30" s="326" t="s">
        <v>328</v>
      </c>
      <c r="G30" s="325" t="s">
        <v>336</v>
      </c>
      <c r="H30" s="325">
        <v>920136</v>
      </c>
      <c r="I30" s="325">
        <v>0</v>
      </c>
      <c r="J30" s="325" t="s">
        <v>373</v>
      </c>
      <c r="K30" s="325" t="s">
        <v>372</v>
      </c>
      <c r="L30" s="327">
        <v>412.73028450754299</v>
      </c>
      <c r="M30" s="327">
        <v>3</v>
      </c>
      <c r="N30" s="328">
        <v>1306.0723820284261</v>
      </c>
    </row>
    <row r="31" spans="1:14" ht="14.4" customHeight="1" x14ac:dyDescent="0.3">
      <c r="A31" s="323" t="s">
        <v>324</v>
      </c>
      <c r="B31" s="324" t="s">
        <v>326</v>
      </c>
      <c r="C31" s="325" t="s">
        <v>332</v>
      </c>
      <c r="D31" s="326" t="s">
        <v>333</v>
      </c>
      <c r="E31" s="325" t="s">
        <v>327</v>
      </c>
      <c r="F31" s="326" t="s">
        <v>328</v>
      </c>
      <c r="G31" s="325" t="s">
        <v>336</v>
      </c>
      <c r="H31" s="325">
        <v>921175</v>
      </c>
      <c r="I31" s="325">
        <v>0</v>
      </c>
      <c r="J31" s="325" t="s">
        <v>374</v>
      </c>
      <c r="K31" s="325"/>
      <c r="L31" s="327">
        <v>236.08927270453174</v>
      </c>
      <c r="M31" s="327">
        <v>12</v>
      </c>
      <c r="N31" s="328">
        <v>2833.071272454381</v>
      </c>
    </row>
    <row r="32" spans="1:14" ht="14.4" customHeight="1" x14ac:dyDescent="0.3">
      <c r="A32" s="323" t="s">
        <v>324</v>
      </c>
      <c r="B32" s="324" t="s">
        <v>326</v>
      </c>
      <c r="C32" s="325" t="s">
        <v>332</v>
      </c>
      <c r="D32" s="326" t="s">
        <v>333</v>
      </c>
      <c r="E32" s="325" t="s">
        <v>327</v>
      </c>
      <c r="F32" s="326" t="s">
        <v>328</v>
      </c>
      <c r="G32" s="325" t="s">
        <v>336</v>
      </c>
      <c r="H32" s="325">
        <v>921176</v>
      </c>
      <c r="I32" s="325">
        <v>0</v>
      </c>
      <c r="J32" s="325" t="s">
        <v>375</v>
      </c>
      <c r="K32" s="325"/>
      <c r="L32" s="327">
        <v>142.18451244802401</v>
      </c>
      <c r="M32" s="327">
        <v>2</v>
      </c>
      <c r="N32" s="328">
        <v>284.36902489604802</v>
      </c>
    </row>
    <row r="33" spans="1:14" ht="14.4" customHeight="1" x14ac:dyDescent="0.3">
      <c r="A33" s="323" t="s">
        <v>324</v>
      </c>
      <c r="B33" s="324" t="s">
        <v>326</v>
      </c>
      <c r="C33" s="325" t="s">
        <v>332</v>
      </c>
      <c r="D33" s="326" t="s">
        <v>333</v>
      </c>
      <c r="E33" s="325" t="s">
        <v>327</v>
      </c>
      <c r="F33" s="326" t="s">
        <v>328</v>
      </c>
      <c r="G33" s="325" t="s">
        <v>336</v>
      </c>
      <c r="H33" s="325">
        <v>930002</v>
      </c>
      <c r="I33" s="325">
        <v>0</v>
      </c>
      <c r="J33" s="325" t="s">
        <v>376</v>
      </c>
      <c r="K33" s="325"/>
      <c r="L33" s="327">
        <v>0.12529999999999999</v>
      </c>
      <c r="M33" s="327">
        <v>-3000</v>
      </c>
      <c r="N33" s="328">
        <v>-375.9</v>
      </c>
    </row>
    <row r="34" spans="1:14" ht="14.4" customHeight="1" x14ac:dyDescent="0.3">
      <c r="A34" s="323" t="s">
        <v>324</v>
      </c>
      <c r="B34" s="324" t="s">
        <v>326</v>
      </c>
      <c r="C34" s="325" t="s">
        <v>332</v>
      </c>
      <c r="D34" s="326" t="s">
        <v>333</v>
      </c>
      <c r="E34" s="325" t="s">
        <v>327</v>
      </c>
      <c r="F34" s="326" t="s">
        <v>328</v>
      </c>
      <c r="G34" s="325" t="s">
        <v>336</v>
      </c>
      <c r="H34" s="325">
        <v>930183</v>
      </c>
      <c r="I34" s="325">
        <v>0</v>
      </c>
      <c r="J34" s="325" t="s">
        <v>377</v>
      </c>
      <c r="K34" s="325"/>
      <c r="L34" s="327">
        <v>0.72</v>
      </c>
      <c r="M34" s="327">
        <v>-3</v>
      </c>
      <c r="N34" s="328">
        <v>-2.16</v>
      </c>
    </row>
    <row r="35" spans="1:14" ht="14.4" customHeight="1" x14ac:dyDescent="0.3">
      <c r="A35" s="323" t="s">
        <v>324</v>
      </c>
      <c r="B35" s="324" t="s">
        <v>326</v>
      </c>
      <c r="C35" s="325" t="s">
        <v>332</v>
      </c>
      <c r="D35" s="326" t="s">
        <v>333</v>
      </c>
      <c r="E35" s="325" t="s">
        <v>327</v>
      </c>
      <c r="F35" s="326" t="s">
        <v>328</v>
      </c>
      <c r="G35" s="325" t="s">
        <v>336</v>
      </c>
      <c r="H35" s="325">
        <v>930308</v>
      </c>
      <c r="I35" s="325">
        <v>0</v>
      </c>
      <c r="J35" s="325" t="s">
        <v>378</v>
      </c>
      <c r="K35" s="325"/>
      <c r="L35" s="327">
        <v>348.53979526783996</v>
      </c>
      <c r="M35" s="327">
        <v>2</v>
      </c>
      <c r="N35" s="328">
        <v>697.07959053567993</v>
      </c>
    </row>
    <row r="36" spans="1:14" ht="14.4" customHeight="1" x14ac:dyDescent="0.3">
      <c r="A36" s="323" t="s">
        <v>324</v>
      </c>
      <c r="B36" s="324" t="s">
        <v>326</v>
      </c>
      <c r="C36" s="325" t="s">
        <v>332</v>
      </c>
      <c r="D36" s="326" t="s">
        <v>333</v>
      </c>
      <c r="E36" s="325" t="s">
        <v>327</v>
      </c>
      <c r="F36" s="326" t="s">
        <v>328</v>
      </c>
      <c r="G36" s="325" t="s">
        <v>336</v>
      </c>
      <c r="H36" s="325">
        <v>930420</v>
      </c>
      <c r="I36" s="325">
        <v>0</v>
      </c>
      <c r="J36" s="325" t="s">
        <v>379</v>
      </c>
      <c r="K36" s="325" t="s">
        <v>372</v>
      </c>
      <c r="L36" s="327">
        <v>557.04509006539922</v>
      </c>
      <c r="M36" s="327">
        <v>3</v>
      </c>
      <c r="N36" s="328">
        <v>1671.1352701961978</v>
      </c>
    </row>
    <row r="37" spans="1:14" ht="14.4" customHeight="1" x14ac:dyDescent="0.3">
      <c r="A37" s="323" t="s">
        <v>324</v>
      </c>
      <c r="B37" s="324" t="s">
        <v>326</v>
      </c>
      <c r="C37" s="325" t="s">
        <v>332</v>
      </c>
      <c r="D37" s="326" t="s">
        <v>333</v>
      </c>
      <c r="E37" s="325" t="s">
        <v>329</v>
      </c>
      <c r="F37" s="326" t="s">
        <v>330</v>
      </c>
      <c r="G37" s="325" t="s">
        <v>336</v>
      </c>
      <c r="H37" s="325">
        <v>101066</v>
      </c>
      <c r="I37" s="325">
        <v>1066</v>
      </c>
      <c r="J37" s="325" t="s">
        <v>380</v>
      </c>
      <c r="K37" s="325" t="s">
        <v>381</v>
      </c>
      <c r="L37" s="327">
        <v>37.770000000000003</v>
      </c>
      <c r="M37" s="327">
        <v>1</v>
      </c>
      <c r="N37" s="328">
        <v>37.770000000000003</v>
      </c>
    </row>
    <row r="38" spans="1:14" ht="14.4" customHeight="1" x14ac:dyDescent="0.3">
      <c r="A38" s="323" t="s">
        <v>324</v>
      </c>
      <c r="B38" s="324" t="s">
        <v>326</v>
      </c>
      <c r="C38" s="325" t="s">
        <v>332</v>
      </c>
      <c r="D38" s="326" t="s">
        <v>333</v>
      </c>
      <c r="E38" s="325" t="s">
        <v>329</v>
      </c>
      <c r="F38" s="326" t="s">
        <v>330</v>
      </c>
      <c r="G38" s="325" t="s">
        <v>336</v>
      </c>
      <c r="H38" s="325">
        <v>106264</v>
      </c>
      <c r="I38" s="325">
        <v>6264</v>
      </c>
      <c r="J38" s="325" t="s">
        <v>382</v>
      </c>
      <c r="K38" s="325" t="s">
        <v>383</v>
      </c>
      <c r="L38" s="327">
        <v>33.4099640988495</v>
      </c>
      <c r="M38" s="327">
        <v>1</v>
      </c>
      <c r="N38" s="328">
        <v>33.4099640988495</v>
      </c>
    </row>
    <row r="39" spans="1:14" ht="14.4" customHeight="1" x14ac:dyDescent="0.3">
      <c r="A39" s="323" t="s">
        <v>324</v>
      </c>
      <c r="B39" s="324" t="s">
        <v>326</v>
      </c>
      <c r="C39" s="325" t="s">
        <v>332</v>
      </c>
      <c r="D39" s="326" t="s">
        <v>333</v>
      </c>
      <c r="E39" s="325" t="s">
        <v>329</v>
      </c>
      <c r="F39" s="326" t="s">
        <v>330</v>
      </c>
      <c r="G39" s="325" t="s">
        <v>336</v>
      </c>
      <c r="H39" s="325">
        <v>111785</v>
      </c>
      <c r="I39" s="325">
        <v>11785</v>
      </c>
      <c r="J39" s="325" t="s">
        <v>384</v>
      </c>
      <c r="K39" s="325" t="s">
        <v>385</v>
      </c>
      <c r="L39" s="327">
        <v>63.16</v>
      </c>
      <c r="M39" s="327">
        <v>2</v>
      </c>
      <c r="N39" s="328">
        <v>126.32</v>
      </c>
    </row>
    <row r="40" spans="1:14" ht="14.4" customHeight="1" x14ac:dyDescent="0.3">
      <c r="A40" s="323" t="s">
        <v>324</v>
      </c>
      <c r="B40" s="324" t="s">
        <v>326</v>
      </c>
      <c r="C40" s="325" t="s">
        <v>332</v>
      </c>
      <c r="D40" s="326" t="s">
        <v>333</v>
      </c>
      <c r="E40" s="325" t="s">
        <v>329</v>
      </c>
      <c r="F40" s="326" t="s">
        <v>330</v>
      </c>
      <c r="G40" s="325" t="s">
        <v>336</v>
      </c>
      <c r="H40" s="325">
        <v>148261</v>
      </c>
      <c r="I40" s="325">
        <v>48261</v>
      </c>
      <c r="J40" s="325" t="s">
        <v>380</v>
      </c>
      <c r="K40" s="325" t="s">
        <v>386</v>
      </c>
      <c r="L40" s="327">
        <v>46.630119819167099</v>
      </c>
      <c r="M40" s="327">
        <v>1</v>
      </c>
      <c r="N40" s="328">
        <v>46.630119819167099</v>
      </c>
    </row>
    <row r="41" spans="1:14" ht="14.4" customHeight="1" x14ac:dyDescent="0.3">
      <c r="A41" s="323" t="s">
        <v>324</v>
      </c>
      <c r="B41" s="324" t="s">
        <v>326</v>
      </c>
      <c r="C41" s="325" t="s">
        <v>332</v>
      </c>
      <c r="D41" s="326" t="s">
        <v>333</v>
      </c>
      <c r="E41" s="325" t="s">
        <v>329</v>
      </c>
      <c r="F41" s="326" t="s">
        <v>330</v>
      </c>
      <c r="G41" s="325" t="s">
        <v>336</v>
      </c>
      <c r="H41" s="325">
        <v>148262</v>
      </c>
      <c r="I41" s="325">
        <v>48262</v>
      </c>
      <c r="J41" s="325" t="s">
        <v>380</v>
      </c>
      <c r="K41" s="325" t="s">
        <v>387</v>
      </c>
      <c r="L41" s="327">
        <v>36.700000000000003</v>
      </c>
      <c r="M41" s="327">
        <v>1</v>
      </c>
      <c r="N41" s="328">
        <v>36.700000000000003</v>
      </c>
    </row>
    <row r="42" spans="1:14" ht="14.4" customHeight="1" x14ac:dyDescent="0.3">
      <c r="A42" s="323" t="s">
        <v>324</v>
      </c>
      <c r="B42" s="324" t="s">
        <v>326</v>
      </c>
      <c r="C42" s="325" t="s">
        <v>332</v>
      </c>
      <c r="D42" s="326" t="s">
        <v>333</v>
      </c>
      <c r="E42" s="325" t="s">
        <v>329</v>
      </c>
      <c r="F42" s="326" t="s">
        <v>330</v>
      </c>
      <c r="G42" s="325" t="s">
        <v>336</v>
      </c>
      <c r="H42" s="325">
        <v>168999</v>
      </c>
      <c r="I42" s="325">
        <v>68999</v>
      </c>
      <c r="J42" s="325" t="s">
        <v>388</v>
      </c>
      <c r="K42" s="325" t="s">
        <v>389</v>
      </c>
      <c r="L42" s="327">
        <v>135.87</v>
      </c>
      <c r="M42" s="327">
        <v>9.9999999999999978E-2</v>
      </c>
      <c r="N42" s="328">
        <v>13.587000000000003</v>
      </c>
    </row>
    <row r="43" spans="1:14" ht="14.4" customHeight="1" x14ac:dyDescent="0.3">
      <c r="A43" s="323" t="s">
        <v>324</v>
      </c>
      <c r="B43" s="324" t="s">
        <v>326</v>
      </c>
      <c r="C43" s="325" t="s">
        <v>332</v>
      </c>
      <c r="D43" s="326" t="s">
        <v>333</v>
      </c>
      <c r="E43" s="325" t="s">
        <v>329</v>
      </c>
      <c r="F43" s="326" t="s">
        <v>330</v>
      </c>
      <c r="G43" s="325" t="s">
        <v>336</v>
      </c>
      <c r="H43" s="325">
        <v>183487</v>
      </c>
      <c r="I43" s="325">
        <v>83487</v>
      </c>
      <c r="J43" s="325" t="s">
        <v>390</v>
      </c>
      <c r="K43" s="325" t="s">
        <v>391</v>
      </c>
      <c r="L43" s="327">
        <v>2750.697408515</v>
      </c>
      <c r="M43" s="327">
        <v>0.4</v>
      </c>
      <c r="N43" s="328">
        <v>1100.278963406</v>
      </c>
    </row>
    <row r="44" spans="1:14" ht="14.4" customHeight="1" x14ac:dyDescent="0.3">
      <c r="A44" s="323" t="s">
        <v>324</v>
      </c>
      <c r="B44" s="324" t="s">
        <v>326</v>
      </c>
      <c r="C44" s="325" t="s">
        <v>332</v>
      </c>
      <c r="D44" s="326" t="s">
        <v>333</v>
      </c>
      <c r="E44" s="325" t="s">
        <v>329</v>
      </c>
      <c r="F44" s="326" t="s">
        <v>330</v>
      </c>
      <c r="G44" s="325" t="s">
        <v>336</v>
      </c>
      <c r="H44" s="325">
        <v>192359</v>
      </c>
      <c r="I44" s="325">
        <v>92359</v>
      </c>
      <c r="J44" s="325" t="s">
        <v>392</v>
      </c>
      <c r="K44" s="325" t="s">
        <v>393</v>
      </c>
      <c r="L44" s="327">
        <v>37.549999999999997</v>
      </c>
      <c r="M44" s="327">
        <v>1</v>
      </c>
      <c r="N44" s="328">
        <v>37.549999999999997</v>
      </c>
    </row>
    <row r="45" spans="1:14" ht="14.4" customHeight="1" x14ac:dyDescent="0.3">
      <c r="A45" s="323" t="s">
        <v>324</v>
      </c>
      <c r="B45" s="324" t="s">
        <v>326</v>
      </c>
      <c r="C45" s="325" t="s">
        <v>332</v>
      </c>
      <c r="D45" s="326" t="s">
        <v>333</v>
      </c>
      <c r="E45" s="325" t="s">
        <v>329</v>
      </c>
      <c r="F45" s="326" t="s">
        <v>330</v>
      </c>
      <c r="G45" s="325" t="s">
        <v>394</v>
      </c>
      <c r="H45" s="325">
        <v>104234</v>
      </c>
      <c r="I45" s="325">
        <v>4234</v>
      </c>
      <c r="J45" s="325" t="s">
        <v>395</v>
      </c>
      <c r="K45" s="325" t="s">
        <v>396</v>
      </c>
      <c r="L45" s="327">
        <v>74.002600000000399</v>
      </c>
      <c r="M45" s="327">
        <v>2</v>
      </c>
      <c r="N45" s="328">
        <v>148.0052000000008</v>
      </c>
    </row>
    <row r="46" spans="1:14" ht="14.4" customHeight="1" x14ac:dyDescent="0.3">
      <c r="A46" s="323" t="s">
        <v>324</v>
      </c>
      <c r="B46" s="324" t="s">
        <v>326</v>
      </c>
      <c r="C46" s="325" t="s">
        <v>332</v>
      </c>
      <c r="D46" s="326" t="s">
        <v>333</v>
      </c>
      <c r="E46" s="325" t="s">
        <v>329</v>
      </c>
      <c r="F46" s="326" t="s">
        <v>330</v>
      </c>
      <c r="G46" s="325" t="s">
        <v>394</v>
      </c>
      <c r="H46" s="325">
        <v>105114</v>
      </c>
      <c r="I46" s="325">
        <v>5114</v>
      </c>
      <c r="J46" s="325" t="s">
        <v>397</v>
      </c>
      <c r="K46" s="325" t="s">
        <v>398</v>
      </c>
      <c r="L46" s="327">
        <v>448.672683296603</v>
      </c>
      <c r="M46" s="327">
        <v>2</v>
      </c>
      <c r="N46" s="328">
        <v>897.34536659320599</v>
      </c>
    </row>
    <row r="47" spans="1:14" ht="14.4" customHeight="1" x14ac:dyDescent="0.3">
      <c r="A47" s="323" t="s">
        <v>324</v>
      </c>
      <c r="B47" s="324" t="s">
        <v>326</v>
      </c>
      <c r="C47" s="325" t="s">
        <v>332</v>
      </c>
      <c r="D47" s="326" t="s">
        <v>333</v>
      </c>
      <c r="E47" s="325" t="s">
        <v>329</v>
      </c>
      <c r="F47" s="326" t="s">
        <v>330</v>
      </c>
      <c r="G47" s="325" t="s">
        <v>394</v>
      </c>
      <c r="H47" s="325">
        <v>116600</v>
      </c>
      <c r="I47" s="325">
        <v>16600</v>
      </c>
      <c r="J47" s="325" t="s">
        <v>399</v>
      </c>
      <c r="K47" s="325" t="s">
        <v>400</v>
      </c>
      <c r="L47" s="327">
        <v>45.850076262947155</v>
      </c>
      <c r="M47" s="327">
        <v>2</v>
      </c>
      <c r="N47" s="328">
        <v>91.70015252589431</v>
      </c>
    </row>
    <row r="48" spans="1:14" ht="14.4" customHeight="1" x14ac:dyDescent="0.3">
      <c r="A48" s="323" t="s">
        <v>324</v>
      </c>
      <c r="B48" s="324" t="s">
        <v>326</v>
      </c>
      <c r="C48" s="325" t="s">
        <v>332</v>
      </c>
      <c r="D48" s="326" t="s">
        <v>333</v>
      </c>
      <c r="E48" s="325" t="s">
        <v>329</v>
      </c>
      <c r="F48" s="326" t="s">
        <v>330</v>
      </c>
      <c r="G48" s="325" t="s">
        <v>394</v>
      </c>
      <c r="H48" s="325">
        <v>117041</v>
      </c>
      <c r="I48" s="325">
        <v>17041</v>
      </c>
      <c r="J48" s="325" t="s">
        <v>401</v>
      </c>
      <c r="K48" s="325" t="s">
        <v>402</v>
      </c>
      <c r="L48" s="327">
        <v>153.12082988721301</v>
      </c>
      <c r="M48" s="327">
        <v>1</v>
      </c>
      <c r="N48" s="328">
        <v>153.12082988721301</v>
      </c>
    </row>
    <row r="49" spans="1:14" ht="14.4" customHeight="1" x14ac:dyDescent="0.3">
      <c r="A49" s="323" t="s">
        <v>324</v>
      </c>
      <c r="B49" s="324" t="s">
        <v>326</v>
      </c>
      <c r="C49" s="325" t="s">
        <v>332</v>
      </c>
      <c r="D49" s="326" t="s">
        <v>333</v>
      </c>
      <c r="E49" s="325" t="s">
        <v>329</v>
      </c>
      <c r="F49" s="326" t="s">
        <v>330</v>
      </c>
      <c r="G49" s="325" t="s">
        <v>394</v>
      </c>
      <c r="H49" s="325">
        <v>126127</v>
      </c>
      <c r="I49" s="325">
        <v>26127</v>
      </c>
      <c r="J49" s="325" t="s">
        <v>403</v>
      </c>
      <c r="K49" s="325" t="s">
        <v>404</v>
      </c>
      <c r="L49" s="327">
        <v>12592.5078980405</v>
      </c>
      <c r="M49" s="327">
        <v>0.5</v>
      </c>
      <c r="N49" s="328">
        <v>6296.2557388243004</v>
      </c>
    </row>
    <row r="50" spans="1:14" ht="14.4" customHeight="1" x14ac:dyDescent="0.3">
      <c r="A50" s="323" t="s">
        <v>324</v>
      </c>
      <c r="B50" s="324" t="s">
        <v>326</v>
      </c>
      <c r="C50" s="325" t="s">
        <v>332</v>
      </c>
      <c r="D50" s="326" t="s">
        <v>333</v>
      </c>
      <c r="E50" s="325" t="s">
        <v>329</v>
      </c>
      <c r="F50" s="326" t="s">
        <v>330</v>
      </c>
      <c r="G50" s="325" t="s">
        <v>394</v>
      </c>
      <c r="H50" s="325">
        <v>176360</v>
      </c>
      <c r="I50" s="325">
        <v>76360</v>
      </c>
      <c r="J50" s="325" t="s">
        <v>405</v>
      </c>
      <c r="K50" s="325" t="s">
        <v>406</v>
      </c>
      <c r="L50" s="327">
        <v>75.300058885722706</v>
      </c>
      <c r="M50" s="327">
        <v>1</v>
      </c>
      <c r="N50" s="328">
        <v>75.300058885722706</v>
      </c>
    </row>
    <row r="51" spans="1:14" ht="14.4" customHeight="1" x14ac:dyDescent="0.3">
      <c r="A51" s="323" t="s">
        <v>324</v>
      </c>
      <c r="B51" s="324" t="s">
        <v>326</v>
      </c>
      <c r="C51" s="325" t="s">
        <v>332</v>
      </c>
      <c r="D51" s="326" t="s">
        <v>333</v>
      </c>
      <c r="E51" s="325" t="s">
        <v>329</v>
      </c>
      <c r="F51" s="326" t="s">
        <v>330</v>
      </c>
      <c r="G51" s="325" t="s">
        <v>394</v>
      </c>
      <c r="H51" s="325">
        <v>192289</v>
      </c>
      <c r="I51" s="325">
        <v>92289</v>
      </c>
      <c r="J51" s="325" t="s">
        <v>407</v>
      </c>
      <c r="K51" s="325" t="s">
        <v>408</v>
      </c>
      <c r="L51" s="327">
        <v>160.51</v>
      </c>
      <c r="M51" s="327">
        <v>2</v>
      </c>
      <c r="N51" s="328">
        <v>321.02</v>
      </c>
    </row>
    <row r="52" spans="1:14" ht="14.4" customHeight="1" thickBot="1" x14ac:dyDescent="0.35">
      <c r="A52" s="329" t="s">
        <v>324</v>
      </c>
      <c r="B52" s="330" t="s">
        <v>326</v>
      </c>
      <c r="C52" s="331" t="s">
        <v>332</v>
      </c>
      <c r="D52" s="332" t="s">
        <v>333</v>
      </c>
      <c r="E52" s="331" t="s">
        <v>329</v>
      </c>
      <c r="F52" s="332" t="s">
        <v>330</v>
      </c>
      <c r="G52" s="331" t="s">
        <v>394</v>
      </c>
      <c r="H52" s="331">
        <v>844851</v>
      </c>
      <c r="I52" s="331">
        <v>107135</v>
      </c>
      <c r="J52" s="331" t="s">
        <v>409</v>
      </c>
      <c r="K52" s="331" t="s">
        <v>410</v>
      </c>
      <c r="L52" s="333">
        <v>70.73</v>
      </c>
      <c r="M52" s="333">
        <v>1</v>
      </c>
      <c r="N52" s="334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412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141</v>
      </c>
      <c r="C3" s="251"/>
      <c r="D3" s="252" t="s">
        <v>140</v>
      </c>
      <c r="E3" s="251"/>
      <c r="F3" s="104" t="s">
        <v>6</v>
      </c>
    </row>
    <row r="4" spans="1:6" ht="14.4" customHeight="1" thickBot="1" x14ac:dyDescent="0.35">
      <c r="A4" s="335" t="s">
        <v>157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47" t="s">
        <v>411</v>
      </c>
      <c r="B5" s="315"/>
      <c r="C5" s="339">
        <v>0</v>
      </c>
      <c r="D5" s="315">
        <v>8601.1993467163375</v>
      </c>
      <c r="E5" s="339">
        <v>1</v>
      </c>
      <c r="F5" s="316">
        <v>8601.1993467163375</v>
      </c>
    </row>
    <row r="6" spans="1:6" ht="14.4" customHeight="1" thickBot="1" x14ac:dyDescent="0.35">
      <c r="A6" s="343" t="s">
        <v>6</v>
      </c>
      <c r="B6" s="344"/>
      <c r="C6" s="345">
        <v>0</v>
      </c>
      <c r="D6" s="344">
        <v>8601.1993467163375</v>
      </c>
      <c r="E6" s="345">
        <v>1</v>
      </c>
      <c r="F6" s="346">
        <v>8601.1993467163375</v>
      </c>
    </row>
    <row r="7" spans="1:6" ht="14.4" customHeight="1" thickBot="1" x14ac:dyDescent="0.35"/>
    <row r="8" spans="1:6" ht="14.4" customHeight="1" x14ac:dyDescent="0.3">
      <c r="A8" s="352" t="s">
        <v>413</v>
      </c>
      <c r="B8" s="321"/>
      <c r="C8" s="340">
        <v>0</v>
      </c>
      <c r="D8" s="321">
        <v>897.34536659320599</v>
      </c>
      <c r="E8" s="340">
        <v>1</v>
      </c>
      <c r="F8" s="322">
        <v>897.34536659320599</v>
      </c>
    </row>
    <row r="9" spans="1:6" ht="14.4" customHeight="1" x14ac:dyDescent="0.3">
      <c r="A9" s="353" t="s">
        <v>414</v>
      </c>
      <c r="B9" s="327"/>
      <c r="C9" s="348">
        <v>0</v>
      </c>
      <c r="D9" s="327">
        <v>218.73520000000082</v>
      </c>
      <c r="E9" s="348">
        <v>1</v>
      </c>
      <c r="F9" s="328">
        <v>218.73520000000082</v>
      </c>
    </row>
    <row r="10" spans="1:6" ht="14.4" customHeight="1" x14ac:dyDescent="0.3">
      <c r="A10" s="353" t="s">
        <v>415</v>
      </c>
      <c r="B10" s="327"/>
      <c r="C10" s="348">
        <v>0</v>
      </c>
      <c r="D10" s="327">
        <v>547.72200000000009</v>
      </c>
      <c r="E10" s="348">
        <v>1</v>
      </c>
      <c r="F10" s="328">
        <v>547.72200000000009</v>
      </c>
    </row>
    <row r="11" spans="1:6" ht="14.4" customHeight="1" x14ac:dyDescent="0.3">
      <c r="A11" s="353" t="s">
        <v>416</v>
      </c>
      <c r="B11" s="327"/>
      <c r="C11" s="348">
        <v>0</v>
      </c>
      <c r="D11" s="327">
        <v>91.70015252589431</v>
      </c>
      <c r="E11" s="348">
        <v>1</v>
      </c>
      <c r="F11" s="328">
        <v>91.70015252589431</v>
      </c>
    </row>
    <row r="12" spans="1:6" ht="14.4" customHeight="1" x14ac:dyDescent="0.3">
      <c r="A12" s="353" t="s">
        <v>417</v>
      </c>
      <c r="B12" s="327"/>
      <c r="C12" s="348">
        <v>0</v>
      </c>
      <c r="D12" s="327">
        <v>321.02</v>
      </c>
      <c r="E12" s="348">
        <v>1</v>
      </c>
      <c r="F12" s="328">
        <v>321.02</v>
      </c>
    </row>
    <row r="13" spans="1:6" ht="14.4" customHeight="1" x14ac:dyDescent="0.3">
      <c r="A13" s="353" t="s">
        <v>418</v>
      </c>
      <c r="B13" s="327"/>
      <c r="C13" s="348">
        <v>0</v>
      </c>
      <c r="D13" s="327">
        <v>75.300058885722706</v>
      </c>
      <c r="E13" s="348">
        <v>1</v>
      </c>
      <c r="F13" s="328">
        <v>75.300058885722706</v>
      </c>
    </row>
    <row r="14" spans="1:6" ht="14.4" customHeight="1" x14ac:dyDescent="0.3">
      <c r="A14" s="353" t="s">
        <v>419</v>
      </c>
      <c r="B14" s="327"/>
      <c r="C14" s="348">
        <v>0</v>
      </c>
      <c r="D14" s="327">
        <v>6296.2557388243004</v>
      </c>
      <c r="E14" s="348">
        <v>1</v>
      </c>
      <c r="F14" s="328">
        <v>6296.2557388243004</v>
      </c>
    </row>
    <row r="15" spans="1:6" ht="14.4" customHeight="1" thickBot="1" x14ac:dyDescent="0.35">
      <c r="A15" s="354" t="s">
        <v>420</v>
      </c>
      <c r="B15" s="349"/>
      <c r="C15" s="350">
        <v>0</v>
      </c>
      <c r="D15" s="349">
        <v>153.12082988721301</v>
      </c>
      <c r="E15" s="350">
        <v>1</v>
      </c>
      <c r="F15" s="351">
        <v>153.12082988721301</v>
      </c>
    </row>
    <row r="16" spans="1:6" ht="14.4" customHeight="1" thickBot="1" x14ac:dyDescent="0.35">
      <c r="A16" s="343" t="s">
        <v>6</v>
      </c>
      <c r="B16" s="344"/>
      <c r="C16" s="345">
        <v>0</v>
      </c>
      <c r="D16" s="344">
        <v>8601.1993467163393</v>
      </c>
      <c r="E16" s="345">
        <v>1</v>
      </c>
      <c r="F16" s="346">
        <v>8601.1993467163393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2013-09-18T14:17:15Z</dcterms:modified>
</cp:coreProperties>
</file>