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D4" i="414"/>
  <c r="C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E10" i="340"/>
  <c r="F10" i="340" s="1"/>
  <c r="G10" i="340" s="1"/>
  <c r="H10" i="340" s="1"/>
  <c r="I10" i="340" s="1"/>
  <c r="J10" i="340" s="1"/>
  <c r="K10" i="340" s="1"/>
  <c r="L10" i="340" s="1"/>
  <c r="M10" i="340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6" i="340" s="1"/>
  <c r="E15" i="414"/>
  <c r="G13" i="339"/>
  <c r="G15" i="339"/>
  <c r="D4" i="340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<sst xmlns="http://schemas.openxmlformats.org/spreadsheetml/2006/main" count="9611" uniqueCount="1732">
  <si>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</si>
  <si>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</si>
  <si>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</si>
  <si>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</si>
  <si>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</si>
  <si>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</si>
  <si>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</si>
  <si>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</si>
  <si>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</si>
  <si>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</si>
  <si>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</si>
  <si>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</si>
  <si>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</si>
  <si>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</si>
  <si>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</si>
  <si>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</si>
  <si>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</si>
  <si>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</si>
  <si>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</si>
  <si>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</si>
  <si>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</si>
  <si>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</si>
  <si>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</si>
  <si>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</si>
  <si>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</si>
  <si>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</si>
  <si>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</si>
  <si>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</si>
  <si>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</si>
  <si>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</si>
  <si>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</si>
  <si>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</si>
  <si>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</si>
  <si>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</si>
  <si>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</si>
  <si>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</si>
  <si>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</si>
  <si>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</si>
  <si>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</si>
  <si>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</si>
  <si>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</si>
  <si>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</si>
  <si>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</si>
  <si>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</si>
  <si>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</si>
  <si>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</si>
  <si>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</si>
  <si>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</si>
  <si>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</si>
  <si>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</si>
  <si>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</si>
  <si>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</si>
  <si>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</si>
  <si>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</si>
  <si>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</si>
  <si>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</si>
  <si>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</si>
  <si>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</si>
  <si>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</si>
  <si>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</si>
  <si>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</si>
  <si>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</si>
  <si>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</si>
  <si>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</si>
  <si>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</si>
  <si>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</si>
  <si>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</si>
  <si>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</si>
  <si>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</si>
  <si>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</si>
  <si>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</si>
  <si>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</si>
  <si>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</si>
  <si>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</si>
  <si>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</si>
  <si>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</si>
  <si>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</si>
  <si>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</si>
  <si>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</si>
  <si>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</si>
  <si>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</si>
  <si>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</si>
  <si>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</si>
  <si>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</si>
  <si>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</si>
  <si>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</si>
  <si>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</si>
  <si>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</si>
  <si>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</si>
  <si>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</si>
  <si>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</si>
  <si>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</si>
  <si>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</si>
  <si>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</si>
  <si>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</si>
  <si>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</si>
  <si>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</si>
  <si>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</si>
  <si>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</si>
  <si>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</si>
  <si>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</si>
  <si>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</si>
  <si>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</si>
  <si>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</si>
  <si>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</si>
  <si>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</si>
  <si>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</si>
  <si>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</si>
  <si>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</si>
  <si>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</si>
  <si>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</si>
  <si>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</si>
  <si>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</si>
  <si>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</si>
  <si>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</si>
  <si>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</si>
  <si>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</si>
  <si>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</si>
  <si>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</si>
  <si>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</si>
  <si>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</si>
  <si>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</si>
  <si>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</si>
  <si>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</si>
  <si>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</si>
  <si>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</si>
  <si>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</si>
  <si>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</si>
  <si>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</si>
  <si>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</si>
  <si>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</si>
  <si>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</si>
  <si>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</si>
  <si>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</si>
  <si>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</si>
  <si>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</si>
  <si>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</si>
  <si>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</si>
  <si>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</si>
  <si>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</si>
  <si>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</si>
  <si>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</si>
  <si>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</si>
  <si>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</si>
  <si>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</si>
  <si>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</si>
  <si>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</si>
  <si>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</si>
  <si>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</si>
  <si>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</si>
  <si>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</si>
  <si>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</si>
  <si>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</si>
  <si>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</si>
  <si>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</si>
  <si>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</si>
  <si>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</si>
  <si>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</si>
  <si>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</si>
  <si>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</si>
  <si>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</si>
  <si>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</si>
  <si>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</si>
  <si>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</si>
  <si>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</si>
  <si>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</si>
  <si>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</si>
  <si>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</si>
  <si>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</si>
  <si>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</si>
  <si>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</si>
  <si>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</si>
  <si>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</si>
  <si>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</si>
  <si>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</si>
  <si>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</si>
  <si>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</si>
  <si>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</si>
  <si>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</si>
  <si>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</si>
  <si>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</si>
  <si>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</si>
  <si>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</si>
  <si>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</si>
  <si>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</si>
  <si>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</si>
  <si>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</si>
  <si>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</si>
  <si>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</si>
  <si>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</si>
  <si>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</si>
  <si>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</si>
  <si>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</si>
  <si>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</si>
  <si>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</si>
  <si>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</si>
  <si>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</si>
  <si>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</si>
  <si>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</si>
  <si>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</si>
  <si>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</si>
  <si>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</si>
  <si>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</si>
  <si>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</si>
  <si>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</si>
  <si>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</si>
  <si>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</si>
  <si>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</si>
  <si>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</si>
  <si>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</si>
  <si>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</si>
  <si>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</si>
  <si>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</si>
  <si>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</si>
  <si>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</si>
  <si>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</si>
  <si>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</si>
  <si>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</si>
  <si>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</si>
  <si>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</si>
  <si>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</si>
  <si>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</si>
  <si>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</si>
  <si>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</si>
  <si>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</si>
  <si>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</si>
  <si>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</si>
  <si>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</si>
  <si>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</si>
  <si>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</si>
  <si>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</si>
  <si>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</si>
  <si>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</si>
  <si>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</si>
  <si>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</si>
  <si>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</si>
  <si>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</si>
  <si>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</si>
  <si>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</si>
  <si>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</si>
  <si>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</si>
  <si>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</si>
  <si>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</si>
  <si>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</si>
  <si>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</si>
  <si>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</si>
  <si>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</si>
  <si>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</si>
  <si>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</si>
  <si>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</si>
  <si>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</si>
  <si>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</si>
  <si>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</si>
  <si>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</si>
  <si>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</si>
  <si>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</si>
  <si>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</si>
  <si>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</si>
  <si>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</si>
  <si>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</si>
  <si>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</si>
  <si>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</si>
  <si>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</si>
  <si>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</si>
  <si>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</si>
  <si>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</si>
  <si>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</si>
  <si>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</si>
  <si>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</si>
  <si>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</si>
  <si>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</si>
  <si>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</si>
  <si>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</si>
  <si>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</si>
  <si>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</si>
  <si>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</si>
  <si>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</si>
  <si>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</si>
  <si>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</si>
  <si>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</si>
  <si>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</si>
  <si>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</si>
  <si>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</si>
  <si>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</si>
  <si>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</si>
  <si>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</si>
  <si>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</si>
  <si>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</si>
  <si>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</si>
  <si>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</si>
  <si>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</si>
  <si>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</si>
  <si>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</si>
  <si>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</si>
  <si>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</si>
  <si>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</si>
  <si>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</si>
  <si>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</si>
  <si>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</si>
  <si>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</si>
  <si>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</si>
  <si>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</si>
  <si>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</si>
  <si>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</si>
  <si>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</si>
  <si>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</si>
  <si>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</si>
  <si>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</si>
  <si>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</si>
  <si>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</si>
  <si>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</si>
  <si>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</si>
  <si>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</si>
  <si>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</si>
  <si>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</si>
  <si>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</si>
  <si>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</si>
  <si>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</si>
  <si>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</si>
  <si>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</si>
  <si>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</si>
  <si>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</si>
  <si>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</si>
  <si>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</si>
  <si>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</si>
  <si>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</si>
  <si>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</si>
  <si>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</si>
  <si>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</si>
  <si>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</si>
  <si>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</si>
  <si>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</si>
  <si>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</si>
  <si>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</si>
  <si>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</si>
  <si>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</si>
  <si>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</si>
  <si>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</si>
  <si>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</si>
  <si>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</si>
  <si>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</si>
  <si>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</si>
  <si>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</si>
  <si>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</si>
  <si>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</si>
  <si>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51383</t>
  </si>
  <si>
    <t>CHLORID SODNÝ 0,9% BRAUN</t>
  </si>
  <si>
    <t>INF SOL 10X500MLPELAH</t>
  </si>
  <si>
    <t>96414</t>
  </si>
  <si>
    <t>GENTAMICIN LEK 80 MG/2 ML</t>
  </si>
  <si>
    <t>INJ SOL 10X2ML/80MG</t>
  </si>
  <si>
    <t>112894</t>
  </si>
  <si>
    <t>12894</t>
  </si>
  <si>
    <t>AULIN</t>
  </si>
  <si>
    <t>GRA 15X100MG(SACKY)</t>
  </si>
  <si>
    <t>155947</t>
  </si>
  <si>
    <t>55947</t>
  </si>
  <si>
    <t>OPHTAL LIQ 2X50ML</t>
  </si>
  <si>
    <t>186990</t>
  </si>
  <si>
    <t>86990</t>
  </si>
  <si>
    <t>ARDEAOSMOSOL MA 15 (Mannitol)</t>
  </si>
  <si>
    <t>INF 1X200ML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</si>
  <si>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</si>
  <si>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</si>
  <si>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</si>
  <si>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</si>
  <si>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</si>
  <si>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</si>
  <si>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</si>
  <si>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</si>
  <si>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</si>
  <si>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</si>
  <si>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</si>
  <si>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</si>
  <si>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</si>
  <si>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</si>
  <si>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900321</t>
  </si>
  <si>
    <t>KL PRIPRAVEK</t>
  </si>
  <si>
    <t>25746</t>
  </si>
  <si>
    <t>INVANZ 1 G</t>
  </si>
  <si>
    <t>INF PLV SOL 1X1GM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</si>
  <si>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</si>
  <si>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</si>
  <si>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</si>
  <si>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</si>
  <si>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</si>
  <si>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</si>
  <si>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</si>
  <si>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</si>
  <si>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</si>
  <si>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</si>
  <si>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</si>
  <si>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</si>
  <si>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</si>
  <si>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</si>
  <si>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847060</t>
  </si>
  <si>
    <t>Podložka ložní PVC 45x55cm</t>
  </si>
  <si>
    <t>930420</t>
  </si>
  <si>
    <t>KL ETHANOLUM 96% 900 ml 728 g HVLP</t>
  </si>
  <si>
    <t>UN 1170</t>
  </si>
  <si>
    <t>921176</t>
  </si>
  <si>
    <t>KL Paraffinum perliq. 800g  HVLP</t>
  </si>
  <si>
    <t>610039</t>
  </si>
  <si>
    <t>Rouška z plic do plic resuscitační</t>
  </si>
  <si>
    <t>841417</t>
  </si>
  <si>
    <t>Rukavice Dona chir.</t>
  </si>
  <si>
    <t>930183</t>
  </si>
  <si>
    <t>MO SIGNATURA LEKARNA</t>
  </si>
  <si>
    <t>842492</t>
  </si>
  <si>
    <t>Obvaz hotový Economy č.2 malý</t>
  </si>
  <si>
    <t>845908</t>
  </si>
  <si>
    <t>122520</t>
  </si>
  <si>
    <t>SEPTONEX</t>
  </si>
  <si>
    <t>DRM. SPR. SOL. 1x100ml</t>
  </si>
  <si>
    <t>841503</t>
  </si>
  <si>
    <t>MO BRALENKA  25ml</t>
  </si>
  <si>
    <t>302301</t>
  </si>
  <si>
    <t>2301</t>
  </si>
  <si>
    <t>VATA OBVAZOVA SKLADANA 50 G</t>
  </si>
  <si>
    <t>10232/0</t>
  </si>
  <si>
    <t>610036</t>
  </si>
  <si>
    <t>Galmed Spofaplast 8cmx1m č.164</t>
  </si>
  <si>
    <t>842493</t>
  </si>
  <si>
    <t>Obvaz hotový Economy č.3 střední</t>
  </si>
  <si>
    <t>920072</t>
  </si>
  <si>
    <t>MS ETHANOLUM BENZ.DENAT. ZASOB.</t>
  </si>
  <si>
    <t>920136</t>
  </si>
  <si>
    <t>KL ETHANOLUM BENZINO DEN. 4 kg</t>
  </si>
  <si>
    <t>850632</t>
  </si>
  <si>
    <t>Teploměr lék.Exatherm skleněný klasický</t>
  </si>
  <si>
    <t>840951</t>
  </si>
  <si>
    <t>Šátek trojcípý</t>
  </si>
  <si>
    <t>846417</t>
  </si>
  <si>
    <t>Nůžky první pomoci</t>
  </si>
  <si>
    <t>921175</t>
  </si>
  <si>
    <t>KL Formol 4% 100 g MIK</t>
  </si>
  <si>
    <t>930002</t>
  </si>
  <si>
    <t>MS NATR.HYDROGENOCARB.,ZASOBNI</t>
  </si>
  <si>
    <t>930308</t>
  </si>
  <si>
    <t>KL GLYCEROLUM 85% 1200G</t>
  </si>
  <si>
    <t>P</t>
  </si>
  <si>
    <t>129767</t>
  </si>
  <si>
    <t>IMIPENEM/CILASTATIN KABI 500 MG/500 MG</t>
  </si>
  <si>
    <t>INF PLV SOL 10LAH/20ML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</si>
  <si>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</si>
  <si>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</si>
  <si>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</si>
  <si>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</si>
  <si>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</si>
  <si>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</si>
  <si>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</si>
  <si>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</si>
  <si>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183487</t>
  </si>
  <si>
    <t>83487</t>
  </si>
  <si>
    <t>MERONEM 500MG I.V.</t>
  </si>
  <si>
    <t>INJ SIC 10X500MG</t>
  </si>
  <si>
    <t>192359</t>
  </si>
  <si>
    <t>92359</t>
  </si>
  <si>
    <t>PROSTAPHLIN 1000MG</t>
  </si>
  <si>
    <t>INJ SIC 1X1000MG</t>
  </si>
  <si>
    <t>148261</t>
  </si>
  <si>
    <t>48261</t>
  </si>
  <si>
    <t>PLV ADS 1X20GM</t>
  </si>
  <si>
    <t>111785</t>
  </si>
  <si>
    <t>11785</t>
  </si>
  <si>
    <t>AMIKIN</t>
  </si>
  <si>
    <t>INJ 1X4ML/1GM</t>
  </si>
  <si>
    <t>148262</t>
  </si>
  <si>
    <t>48262</t>
  </si>
  <si>
    <t>PLV ADS 1X5GM</t>
  </si>
  <si>
    <t>168999</t>
  </si>
  <si>
    <t>68999</t>
  </si>
  <si>
    <t>AMPICILIN BIOTIKA</t>
  </si>
  <si>
    <t>INJ 10X500MG</t>
  </si>
  <si>
    <t>187199</t>
  </si>
  <si>
    <t>87199</t>
  </si>
  <si>
    <t>MAXIPIME 1GM</t>
  </si>
  <si>
    <t>INJ SIC 1X1GM</t>
  </si>
  <si>
    <t>116600</t>
  </si>
  <si>
    <t>16600</t>
  </si>
  <si>
    <t>UNASYN</t>
  </si>
  <si>
    <t>INJ PLV SOL 1X1.5GM</t>
  </si>
  <si>
    <t>176360</t>
  </si>
  <si>
    <t>76360</t>
  </si>
  <si>
    <t>ZINACEF AD INJ.</t>
  </si>
  <si>
    <t>INJ SIC 1X1.5GM</t>
  </si>
  <si>
    <t>192289</t>
  </si>
  <si>
    <t>92289</t>
  </si>
  <si>
    <t>EDICIN 0,5GM</t>
  </si>
  <si>
    <t>INJ.SICC.1X500MG</t>
  </si>
  <si>
    <t>117041</t>
  </si>
  <si>
    <t>17041</t>
  </si>
  <si>
    <t>CEFOBID 1 G</t>
  </si>
  <si>
    <t>104234</t>
  </si>
  <si>
    <t>4234</t>
  </si>
  <si>
    <t>DALACIN C PHOSPHATE</t>
  </si>
  <si>
    <t>INJ 1X2ML 300MG</t>
  </si>
  <si>
    <t>126127</t>
  </si>
  <si>
    <t>26127</t>
  </si>
  <si>
    <t>TYGACIL 50 MG</t>
  </si>
  <si>
    <t>INF PLV SOL 10X50MG/5ML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</si>
  <si>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</si>
  <si>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</si>
  <si>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</si>
  <si>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</si>
  <si>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</si>
  <si>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</si>
  <si>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</si>
  <si>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</si>
  <si>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</si>
  <si>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</si>
  <si>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J01XA01 - Vankomycin</t>
  </si>
  <si>
    <t>J01DH51 - Imipenem a enzymový inhibitor</t>
  </si>
  <si>
    <t>J01AA12 - Tigecyklin</t>
  </si>
  <si>
    <t>J01CR01 - Ampicilin a enzymový inhibitor</t>
  </si>
  <si>
    <t>J01FF01 - Klindamycin</t>
  </si>
  <si>
    <t>J01DC02 - Cefuroxim</t>
  </si>
  <si>
    <t>J01XA02 - Teikoplanin</t>
  </si>
  <si>
    <t>J01DD12 - Cefoperazon</t>
  </si>
  <si>
    <t>J01DH02 - Meropenem</t>
  </si>
  <si>
    <t>J01AA12</t>
  </si>
  <si>
    <t>J01CR01</t>
  </si>
  <si>
    <t>J01DC02</t>
  </si>
  <si>
    <t>ZINACEF 1,5 G</t>
  </si>
  <si>
    <t>J01DD12</t>
  </si>
  <si>
    <t>INJ PLV SOL 1X1GM</t>
  </si>
  <si>
    <t>J01DH02</t>
  </si>
  <si>
    <t>MERONEM 500 MG</t>
  </si>
  <si>
    <t>INJ+INF PLV SOL 10X500MG</t>
  </si>
  <si>
    <t>J01DH51</t>
  </si>
  <si>
    <t>J01FF01</t>
  </si>
  <si>
    <t>POR CPS DUR 16X150MG</t>
  </si>
  <si>
    <t>DALACIN C</t>
  </si>
  <si>
    <t>INJ SOL 1X2ML/300MG</t>
  </si>
  <si>
    <t>J01XA01</t>
  </si>
  <si>
    <t>EDICIN 0,5 G</t>
  </si>
  <si>
    <t>INJ PLV SOL 1X500MG</t>
  </si>
  <si>
    <t>J01XA02</t>
  </si>
  <si>
    <t>TARGOCID 200 MG</t>
  </si>
  <si>
    <t>INJ+POR PSO LQF 1X200MG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</si>
  <si>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</si>
  <si>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</si>
  <si>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</si>
  <si>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</si>
  <si>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</si>
  <si>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</si>
  <si>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</si>
  <si>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</si>
  <si>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</si>
  <si>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</si>
  <si>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</si>
  <si>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</si>
  <si>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ZA320</t>
  </si>
  <si>
    <t>Kompresa gáza 5 x 5 cm / 100 ks nest. 06001</t>
  </si>
  <si>
    <t>ZA339</t>
  </si>
  <si>
    <t>Obinadlo hydrofilní   8 cm x   5 m 13006</t>
  </si>
  <si>
    <t>ZA413</t>
  </si>
  <si>
    <t>Kompresa gáza 10 cm x 10 cm / 100 ks 17 nití, 8 vrstev 06003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</si>
  <si>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</si>
  <si>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</si>
  <si>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</si>
  <si>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</si>
  <si>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</si>
  <si>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</si>
  <si>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</si>
  <si>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</si>
  <si>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ZA534</t>
  </si>
  <si>
    <t>Váleček zubní Celluron č.3 á 432 ks 430183</t>
  </si>
  <si>
    <t>ZA728</t>
  </si>
  <si>
    <t>Lopatka lékařská nesterilní 1320100655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</si>
  <si>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</si>
  <si>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</si>
  <si>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</si>
  <si>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</si>
  <si>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</si>
  <si>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</si>
  <si>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</si>
  <si>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</si>
  <si>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</si>
  <si>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</si>
  <si>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</si>
  <si>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</si>
  <si>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</si>
  <si>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</si>
  <si>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</si>
  <si>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</si>
  <si>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</si>
  <si>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</si>
  <si>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</si>
  <si>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</si>
  <si>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ZH683</t>
  </si>
  <si>
    <t>Kádinka plastová 1000 ml K001808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</si>
  <si>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</si>
  <si>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</si>
  <si>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</si>
  <si>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</si>
  <si>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</si>
  <si>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</si>
  <si>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</si>
  <si>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</si>
  <si>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</si>
  <si>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</si>
  <si>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</si>
  <si>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</si>
  <si>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</si>
  <si>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</si>
  <si>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ZG256</t>
  </si>
  <si>
    <t>Klička inokulační 1 ul WR086-03-0719</t>
  </si>
  <si>
    <t>ZD012</t>
  </si>
  <si>
    <t>Válec odměrný 100 ml 632432151130</t>
  </si>
  <si>
    <t>ZB829</t>
  </si>
  <si>
    <t>Klička bakteriologická 1,5 mm Mir.03</t>
  </si>
  <si>
    <t>ZK166</t>
  </si>
  <si>
    <t>Hustoměr rozsah 1150-1200 kg/m3 s kalibračním listem 388103101012</t>
  </si>
  <si>
    <t>ZC054</t>
  </si>
  <si>
    <t>Válec odměrný vysoký 100 ml 713880</t>
  </si>
  <si>
    <t>ZC774</t>
  </si>
  <si>
    <t>Sklo podložní myté 76 x 26 mm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</si>
  <si>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</si>
  <si>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</si>
  <si>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</si>
  <si>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</si>
  <si>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</si>
  <si>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</si>
  <si>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</si>
  <si>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</si>
  <si>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</si>
  <si>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</si>
  <si>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</si>
  <si>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</si>
  <si>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ZG223</t>
  </si>
  <si>
    <t>Mikrozkumavka šroubovací  1,5 ml bal. á 500 ks U344410</t>
  </si>
  <si>
    <t>ZH571</t>
  </si>
  <si>
    <t>Špička DF1000ST 100-1000ul bal. 10 x 96 ks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</si>
  <si>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</si>
  <si>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</si>
  <si>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</si>
  <si>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</si>
  <si>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ZL822</t>
  </si>
  <si>
    <t>Pipeta pasteurova 1 ml jednotlivě balená bal. á 500 ks 331690270400</t>
  </si>
  <si>
    <t>ZK235</t>
  </si>
  <si>
    <t>Baňka Erlenmeyera širokohrdlá, zářezy ve dně 1000 ml 639022001940</t>
  </si>
  <si>
    <t>ZF036</t>
  </si>
  <si>
    <t>Kádinka 3000 ml Z1632417010952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</si>
  <si>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</si>
  <si>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</si>
  <si>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</si>
  <si>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</si>
  <si>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</si>
  <si>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</si>
  <si>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</si>
  <si>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</si>
  <si>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</si>
  <si>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</si>
  <si>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</si>
  <si>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</si>
  <si>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</si>
  <si>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</si>
  <si>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</si>
  <si>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</si>
  <si>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</si>
  <si>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</si>
  <si>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</si>
  <si>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</si>
  <si>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</si>
  <si>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</si>
  <si>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</si>
  <si>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</si>
  <si>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</si>
  <si>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</si>
  <si>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</si>
  <si>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</si>
  <si>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</si>
  <si>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</si>
  <si>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804874</t>
  </si>
  <si>
    <t>-MYCOPLASMA IST II-Lahvicka 42507</t>
  </si>
  <si>
    <t>910081</t>
  </si>
  <si>
    <t>-XYLEN CISTY UN 1307   1000 ML</t>
  </si>
  <si>
    <t>803017</t>
  </si>
  <si>
    <t>-Játrový bujon (5ml) MKM06011</t>
  </si>
  <si>
    <t>800971</t>
  </si>
  <si>
    <t>-DIETHYLETER P.A. NESTAB. UN 1155   1000 ML</t>
  </si>
  <si>
    <t>900553</t>
  </si>
  <si>
    <t>-KYS.CHLOROVOD.35% P.A. UN 1789    1000 ML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</si>
  <si>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</si>
  <si>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</si>
  <si>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</si>
  <si>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</si>
  <si>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</si>
  <si>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</si>
  <si>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910017</t>
  </si>
  <si>
    <t>-HYDROXID SODNY P.A. UN 1823    1000 g</t>
  </si>
  <si>
    <t>803070</t>
  </si>
  <si>
    <t>-Imersní olej pro mikroskopii 500 ml OLYMPUS 035503</t>
  </si>
  <si>
    <t>803959</t>
  </si>
  <si>
    <t>-Bactec Mycosis IC/F 442026</t>
  </si>
  <si>
    <t>802068</t>
  </si>
  <si>
    <t>-Ethanolum 96% UN 1170   1000 ml</t>
  </si>
  <si>
    <t>800072</t>
  </si>
  <si>
    <t>-GeneProof PathogenFree DNA isol. IDNA050</t>
  </si>
  <si>
    <t>500776</t>
  </si>
  <si>
    <t>-Immutrep-RPR (500t) OD061</t>
  </si>
  <si>
    <t>801679</t>
  </si>
  <si>
    <t>-ANAEROTEST FUER DIE MIKRO 1151120001</t>
  </si>
  <si>
    <t>803014</t>
  </si>
  <si>
    <t>-Sabouraud agar s CMP MKM03018</t>
  </si>
  <si>
    <t>394360</t>
  </si>
  <si>
    <t>-Liaison XL-HBsAg Quant SO310 250</t>
  </si>
  <si>
    <t>394361</t>
  </si>
  <si>
    <t>-Liaison XL-WASH SYSTEM SO319 100</t>
  </si>
  <si>
    <t>394362</t>
  </si>
  <si>
    <t>-Liaison XL-STARTER KIT SO319 200</t>
  </si>
  <si>
    <t>394363</t>
  </si>
  <si>
    <t>-Liaison XL-HCV Ab SO310 240</t>
  </si>
  <si>
    <t>394364</t>
  </si>
  <si>
    <t>-Liaison XL-HIV Ag/Ab SO310 260</t>
  </si>
  <si>
    <t>394365</t>
  </si>
  <si>
    <t>-Liaison XL-Control HCV Ab SO310 241</t>
  </si>
  <si>
    <t>394366</t>
  </si>
  <si>
    <t>-Liaison XL-Control HIV Ab/Ag SO310 261</t>
  </si>
  <si>
    <t>394367</t>
  </si>
  <si>
    <t>-Liaison XL-Control HBsAg Quant SO310 251</t>
  </si>
  <si>
    <t>394368</t>
  </si>
  <si>
    <t>-Liaison MCP-IgG SO317020</t>
  </si>
  <si>
    <t>394369</t>
  </si>
  <si>
    <t>-Liaison MCP-IgM SO317030</t>
  </si>
  <si>
    <t>394370</t>
  </si>
  <si>
    <t>-Liaison controls MCP-IgG SO317021</t>
  </si>
  <si>
    <t>394371</t>
  </si>
  <si>
    <t>-Liaison controls MCP-IgM SO317031</t>
  </si>
  <si>
    <t>394471</t>
  </si>
  <si>
    <t>-Liaison XL-CMV IgG SO310 745</t>
  </si>
  <si>
    <t>394472</t>
  </si>
  <si>
    <t>-Liaison XL-CMV IgM SO310 755</t>
  </si>
  <si>
    <t>394473</t>
  </si>
  <si>
    <t>-Liaison XL-Control CMV IgG SO310 746</t>
  </si>
  <si>
    <t>394474</t>
  </si>
  <si>
    <t>-Liaison XL-Control CMV IgM SO310 756</t>
  </si>
  <si>
    <t>394475</t>
  </si>
  <si>
    <t>-Liaison XL-HBsAg Confirmatory Test SO310 110</t>
  </si>
  <si>
    <t>394476</t>
  </si>
  <si>
    <t>-Liaison control Bor.liquor IgG 310882</t>
  </si>
  <si>
    <t>394478</t>
  </si>
  <si>
    <t>-Liaison control Bor.liquor IgM 310012</t>
  </si>
  <si>
    <t>394605</t>
  </si>
  <si>
    <t>-Yersinia Polyvalent Antiserum 03 (2 ml) 293770</t>
  </si>
  <si>
    <t>394607</t>
  </si>
  <si>
    <t>-Sabouraud Dextrose agar (šikmý) MKM06021</t>
  </si>
  <si>
    <t>394608</t>
  </si>
  <si>
    <t>-Liaison XL-anti-HAV SO310 170</t>
  </si>
  <si>
    <t>394609</t>
  </si>
  <si>
    <t>-Liaison XL-HAV IgM SO310 180</t>
  </si>
  <si>
    <t>394610</t>
  </si>
  <si>
    <t>-Liaison XL-Control anti-HAV SO310 171</t>
  </si>
  <si>
    <t>394611</t>
  </si>
  <si>
    <t>-Liaison XL-Control HAV IgM SO310 181</t>
  </si>
  <si>
    <t>394643</t>
  </si>
  <si>
    <t>-Liaison XL-HBeAg SO310 150</t>
  </si>
  <si>
    <t>394644</t>
  </si>
  <si>
    <t>-Liaison XL-anti-HBe SO310 160</t>
  </si>
  <si>
    <t>394699</t>
  </si>
  <si>
    <t>-Sabouraud Dextrose agar s CMP a CHM (šikmý) MKM06030</t>
  </si>
  <si>
    <t>394711</t>
  </si>
  <si>
    <t>-COLISTIN /50ug/ 200ks 66348</t>
  </si>
  <si>
    <t>394750</t>
  </si>
  <si>
    <t>-Liaison XL cuvettes X0016</t>
  </si>
  <si>
    <t>394815</t>
  </si>
  <si>
    <t>-Liaison XL-anti-HBc celkově SO310 130</t>
  </si>
  <si>
    <t>394816</t>
  </si>
  <si>
    <t>-Liaison XL-HBc IgM (50test) SO310 140</t>
  </si>
  <si>
    <t>394817</t>
  </si>
  <si>
    <t>-Liaison XL-control anti HBc SO310 131</t>
  </si>
  <si>
    <t>394818</t>
  </si>
  <si>
    <t>-Liaison XL-Control HBc IgM SO310 141</t>
  </si>
  <si>
    <t>394840</t>
  </si>
  <si>
    <t>-Liaison XL-Control-HBeAg SO310 151</t>
  </si>
  <si>
    <t>394841</t>
  </si>
  <si>
    <t>-Liaison XL-Control-Anti-HBe SO310 161</t>
  </si>
  <si>
    <t>394907</t>
  </si>
  <si>
    <t>-LATEXOVA SUSP.ANTI  E.coli SL 122</t>
  </si>
  <si>
    <t>394987</t>
  </si>
  <si>
    <t>-Liaison XL-Control anti - HBs SO310 121</t>
  </si>
  <si>
    <t>395045</t>
  </si>
  <si>
    <t>-Columbia /MacConkey agar 1/2p MKM01071</t>
  </si>
  <si>
    <t>395124</t>
  </si>
  <si>
    <t>-EIA TBE Virus IgG TBG096</t>
  </si>
  <si>
    <t>395125</t>
  </si>
  <si>
    <t>-EIA TBE Virus IgM TBM096</t>
  </si>
  <si>
    <t>395345</t>
  </si>
  <si>
    <t>-EliGene MTB isolation kit 90043-50</t>
  </si>
  <si>
    <t>395572</t>
  </si>
  <si>
    <t>-Elitex Bicolor Mono (MNI) 50t 04155</t>
  </si>
  <si>
    <t>395701</t>
  </si>
  <si>
    <t>-PathoDxtra Strep Grouping Kit; 60 tests DR0700M</t>
  </si>
  <si>
    <t>396071</t>
  </si>
  <si>
    <t>-Aztreonam 50mg A6848</t>
  </si>
  <si>
    <t>396141</t>
  </si>
  <si>
    <t>-WASP-LOOP CLEANING SOLUTION (1 X 50 ML) WR086-03-0005</t>
  </si>
  <si>
    <t>396256</t>
  </si>
  <si>
    <t>-EIA Chlamydia pneumoniae IgA ChpA96</t>
  </si>
  <si>
    <t>396257</t>
  </si>
  <si>
    <t>-EIA Chlamydia pneumoniae IgG ChpG96</t>
  </si>
  <si>
    <t>396258</t>
  </si>
  <si>
    <t>-EIA Chlamydia pneumoniae IgM ChpM96</t>
  </si>
  <si>
    <t>396259</t>
  </si>
  <si>
    <t>-EIA Chlamydia trachomatis IgA ChtA96</t>
  </si>
  <si>
    <t>396260</t>
  </si>
  <si>
    <t>-EIA Chlamydia trachomatis IgG ChtG96</t>
  </si>
  <si>
    <t>396348</t>
  </si>
  <si>
    <t>-Ampicillin (2ug), 200 ks 67288</t>
  </si>
  <si>
    <t>396484</t>
  </si>
  <si>
    <t>-Fenolftalein ACS 105945-100G</t>
  </si>
  <si>
    <t>396493</t>
  </si>
  <si>
    <t>-Meropenem MP32 - 30 proužků 412402</t>
  </si>
  <si>
    <t>396494</t>
  </si>
  <si>
    <t>-Ciprofloxacin CI32 412311</t>
  </si>
  <si>
    <t>396495</t>
  </si>
  <si>
    <t>-Azithromycin AZ 256 412257</t>
  </si>
  <si>
    <t>396496</t>
  </si>
  <si>
    <t>-Tetracycline TC 256 412471</t>
  </si>
  <si>
    <t>396499</t>
  </si>
  <si>
    <t>-ELITex Bicolor dubliniensis (Fumouze) 44502</t>
  </si>
  <si>
    <t>396580</t>
  </si>
  <si>
    <t>-Ceftazidime 10 µg 67298</t>
  </si>
  <si>
    <t>396583</t>
  </si>
  <si>
    <t>-VANCOMICINA VA 256  412488</t>
  </si>
  <si>
    <t>396584</t>
  </si>
  <si>
    <t>-LINEZOLID LZ 256 412396</t>
  </si>
  <si>
    <t>396585</t>
  </si>
  <si>
    <t>-TRIM/SULFA 1/19 TS 32 412481</t>
  </si>
  <si>
    <t>396587</t>
  </si>
  <si>
    <t xml:space="preserve">-CCM 8432 </t>
  </si>
  <si>
    <t>396588</t>
  </si>
  <si>
    <t xml:space="preserve">-CCM 3954 </t>
  </si>
  <si>
    <t>396589</t>
  </si>
  <si>
    <t xml:space="preserve">-CCM 3955 </t>
  </si>
  <si>
    <t>396590</t>
  </si>
  <si>
    <t xml:space="preserve">-CCM 4223 </t>
  </si>
  <si>
    <t>396591</t>
  </si>
  <si>
    <t xml:space="preserve">-CCM 4224 </t>
  </si>
  <si>
    <t>396592</t>
  </si>
  <si>
    <t xml:space="preserve">-CCM 4501 </t>
  </si>
  <si>
    <t>396593</t>
  </si>
  <si>
    <t xml:space="preserve">-CCM 4296 </t>
  </si>
  <si>
    <t>396614</t>
  </si>
  <si>
    <t>-Penicilin 0,6ug 67788</t>
  </si>
  <si>
    <t>396615</t>
  </si>
  <si>
    <t>-CEFOTAXIME CT 256 412279</t>
  </si>
  <si>
    <t>396698</t>
  </si>
  <si>
    <t>-Salmonella H antisérum gst 3002109960252H</t>
  </si>
  <si>
    <t>500555</t>
  </si>
  <si>
    <t>-Liaison XL Disposable Tips X0015</t>
  </si>
  <si>
    <t>500681</t>
  </si>
  <si>
    <t>-Mueller Hinton agar s krví MKM02012</t>
  </si>
  <si>
    <t>500762</t>
  </si>
  <si>
    <t>-Liaison XL-EA-G SO130 540</t>
  </si>
  <si>
    <t>500763</t>
  </si>
  <si>
    <t>-Liaison XL-EBNA IgG SO130 520</t>
  </si>
  <si>
    <t>500764</t>
  </si>
  <si>
    <t>-Liaison XL-EBV IgM SO130 500</t>
  </si>
  <si>
    <t>500765</t>
  </si>
  <si>
    <t>-Liaison XL-VCA IgG SO310 510</t>
  </si>
  <si>
    <t>500766</t>
  </si>
  <si>
    <t>-Liaison XL-Control VCA IgG SO130 511</t>
  </si>
  <si>
    <t>500767</t>
  </si>
  <si>
    <t>-Liaison XL-Control EBNA IgG SO310 521</t>
  </si>
  <si>
    <t>500768</t>
  </si>
  <si>
    <t>-Liaison XL-Control EBV IgM SO310 501</t>
  </si>
  <si>
    <t>500769</t>
  </si>
  <si>
    <t>-Liaison XL-Control EA IgG SO310 541</t>
  </si>
  <si>
    <t>500773</t>
  </si>
  <si>
    <t>-Liaison XL-anti-HBs II SO310 220</t>
  </si>
  <si>
    <t>500781</t>
  </si>
  <si>
    <t>-Go agar/Go agar s ATB 1/2p MKM01073</t>
  </si>
  <si>
    <t>500891</t>
  </si>
  <si>
    <t>-MacConkey/DC agar 1/2p MKM01072</t>
  </si>
  <si>
    <t>501017</t>
  </si>
  <si>
    <t>-Liaison XL Cleaning Tool SO310 995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</si>
  <si>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</si>
  <si>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</si>
  <si>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</si>
  <si>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</si>
  <si>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</si>
  <si>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</si>
  <si>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</si>
  <si>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</si>
  <si>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</si>
  <si>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</si>
  <si>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</si>
  <si>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</si>
  <si>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501090</t>
  </si>
  <si>
    <t>-SÁČKY STŘEDNÍ PRO anaerob. kultivaci LAS03012</t>
  </si>
  <si>
    <t>501091</t>
  </si>
  <si>
    <t>-Cefotaxim 5ug 67718</t>
  </si>
  <si>
    <t>501092</t>
  </si>
  <si>
    <t>-Ceftazidim 10ug 67248</t>
  </si>
  <si>
    <t>501093</t>
  </si>
  <si>
    <t>-Furantoin 100ug 67328</t>
  </si>
  <si>
    <t>501094</t>
  </si>
  <si>
    <t>-gentamycin 100ug 67318</t>
  </si>
  <si>
    <t>501095</t>
  </si>
  <si>
    <t>-Piperacilin + tazobaktam 30ug+6ug 67338</t>
  </si>
  <si>
    <t>501096</t>
  </si>
  <si>
    <t>-vankomycin 5ug 67828</t>
  </si>
  <si>
    <t>501100</t>
  </si>
  <si>
    <t>501176</t>
  </si>
  <si>
    <t>-Salmonella O antig 4 3002109902504</t>
  </si>
  <si>
    <t>501178</t>
  </si>
  <si>
    <t>-Salmonella O antig 9 3002109902509</t>
  </si>
  <si>
    <t>800005</t>
  </si>
  <si>
    <t>-BIOTEST LEGIONELLA URINE BIO807600</t>
  </si>
  <si>
    <t>800047</t>
  </si>
  <si>
    <t>-Liaison Control HSV 1,2 IgM 310821</t>
  </si>
  <si>
    <t>800101</t>
  </si>
  <si>
    <t xml:space="preserve">-DEFIBR.KREV KRALICI V ALS. </t>
  </si>
  <si>
    <t>800107</t>
  </si>
  <si>
    <t>-ITEST V-FAKTOR DD513</t>
  </si>
  <si>
    <t>800108</t>
  </si>
  <si>
    <t>-PYRATEST 10003344</t>
  </si>
  <si>
    <t>800143</t>
  </si>
  <si>
    <t>-Borrelia IgM Eco Line WE222M32</t>
  </si>
  <si>
    <t>800179</t>
  </si>
  <si>
    <t>-Sabourad bujon MKM06014</t>
  </si>
  <si>
    <t>800200</t>
  </si>
  <si>
    <t>-ITEST X-FAKTOR DD512</t>
  </si>
  <si>
    <t>800202</t>
  </si>
  <si>
    <t>-ITEST X+V-FAKTOR DD514</t>
  </si>
  <si>
    <t>800230</t>
  </si>
  <si>
    <t>-N-ACETYL-L-CYSTEIN 1124220100</t>
  </si>
  <si>
    <t>800265</t>
  </si>
  <si>
    <t>-Antimyc.sens.test MKM02015</t>
  </si>
  <si>
    <t>800281</t>
  </si>
  <si>
    <t>-Liaison HSV 1+2 IgG 310800</t>
  </si>
  <si>
    <t>800306</t>
  </si>
  <si>
    <t>-ITEST OPTOCHIN 100 ks DD503</t>
  </si>
  <si>
    <t>800307</t>
  </si>
  <si>
    <t>-ITEST VK DD5061</t>
  </si>
  <si>
    <t>800308</t>
  </si>
  <si>
    <t>-ITEST BACITRACIN H DD5021</t>
  </si>
  <si>
    <t>800309</t>
  </si>
  <si>
    <t>-ITEST NOVOBIOCIN DD515</t>
  </si>
  <si>
    <t>800322</t>
  </si>
  <si>
    <t>-Liaison HSV 1+2 IgM 310820</t>
  </si>
  <si>
    <t>800328</t>
  </si>
  <si>
    <t>-Rapid NH Panel R8311001</t>
  </si>
  <si>
    <t>800334</t>
  </si>
  <si>
    <t>-ONP TEST 10003323</t>
  </si>
  <si>
    <t>800361</t>
  </si>
  <si>
    <t>-Liaison Control HBsAg 310101</t>
  </si>
  <si>
    <t>800391</t>
  </si>
  <si>
    <t>-NITROCEFIN 2X5 KS SR112C</t>
  </si>
  <si>
    <t>800395</t>
  </si>
  <si>
    <t>-EIA TOXOPLASMA IGA TgA096</t>
  </si>
  <si>
    <t>800396</t>
  </si>
  <si>
    <t>-EIA TOXOPLASMA IGM TgM096</t>
  </si>
  <si>
    <t>800420</t>
  </si>
  <si>
    <t>-Ampicillin (10ug), 200 ks 66128</t>
  </si>
  <si>
    <t>800427</t>
  </si>
  <si>
    <t>-Columbia agar s 8%NaCl MKM01027</t>
  </si>
  <si>
    <t>800433</t>
  </si>
  <si>
    <t>-ITEST ASO SO301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</si>
  <si>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</si>
  <si>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</si>
  <si>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</si>
  <si>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</si>
  <si>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</si>
  <si>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</si>
  <si>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800462</t>
  </si>
  <si>
    <t>-Liaison cont. anti HAV 310171</t>
  </si>
  <si>
    <t>800528</t>
  </si>
  <si>
    <t>-IDEIA PCE CHLAMYDIA K603211</t>
  </si>
  <si>
    <t>800541</t>
  </si>
  <si>
    <t>-CLOSTRIDIUM DIFFIC.TOXIN A/B E C0801</t>
  </si>
  <si>
    <t>800551</t>
  </si>
  <si>
    <t>-CHLAMYDIA TRACHOMATIS IGG 16-497-TMB</t>
  </si>
  <si>
    <t>800552</t>
  </si>
  <si>
    <t>-CHLAMYDIA TRACHOMATIS IGA 16-498-TMB</t>
  </si>
  <si>
    <t>800638</t>
  </si>
  <si>
    <t>-SUSPENZNI MEDIUM ANAEROTEST 10003367</t>
  </si>
  <si>
    <t>800668</t>
  </si>
  <si>
    <t>-Borrelia IgG Eco Line WE222G32</t>
  </si>
  <si>
    <t>800683</t>
  </si>
  <si>
    <t>-Liaison Control VZV IgG 310851</t>
  </si>
  <si>
    <t>800702</t>
  </si>
  <si>
    <t>-Light Check for LIAISON 319101</t>
  </si>
  <si>
    <t>800733</t>
  </si>
  <si>
    <t>-Thioglykolátový bujon MKM06013</t>
  </si>
  <si>
    <t>800738</t>
  </si>
  <si>
    <t>-EIA TOXOPLASMA IGG IgG096</t>
  </si>
  <si>
    <t>800739</t>
  </si>
  <si>
    <t>-ITEST BACITRACIN S DD501</t>
  </si>
  <si>
    <t>800744</t>
  </si>
  <si>
    <t>-Deoxycholát sodný PT102</t>
  </si>
  <si>
    <t>800771</t>
  </si>
  <si>
    <t>-SACKY 160X200 200KS LAS03011</t>
  </si>
  <si>
    <t>800772</t>
  </si>
  <si>
    <t>-SACKY MALÉ PRO CAMPYLOB. LAS03021</t>
  </si>
  <si>
    <t>800780</t>
  </si>
  <si>
    <t>-AMOX+CLAVULINIC ACID 200 ks 66178</t>
  </si>
  <si>
    <t>800785</t>
  </si>
  <si>
    <t>-CEFUROXIME ,200 ks 66358</t>
  </si>
  <si>
    <t>800786</t>
  </si>
  <si>
    <t>-CHLORAMPHENICOL 66278</t>
  </si>
  <si>
    <t>800787</t>
  </si>
  <si>
    <t>-CIPROFLOXACIN 68648</t>
  </si>
  <si>
    <t>800788</t>
  </si>
  <si>
    <t>-CLINDAMYCIN 2IU 66328</t>
  </si>
  <si>
    <t>800790</t>
  </si>
  <si>
    <t>-ERYTHROMYCIN 66448</t>
  </si>
  <si>
    <t>800793</t>
  </si>
  <si>
    <t>-Liaison VZV IgG 310850</t>
  </si>
  <si>
    <t>800797</t>
  </si>
  <si>
    <t>-PENICILLIN (10IU=6ug) 67218</t>
  </si>
  <si>
    <t>800800</t>
  </si>
  <si>
    <t>-TETRACYCLIN  (30IU) 67448</t>
  </si>
  <si>
    <t>800801</t>
  </si>
  <si>
    <t>-TRIMETHOPRIME-SULFAM (1,25+23,75) 68898</t>
  </si>
  <si>
    <t>800848</t>
  </si>
  <si>
    <t>-GALAKTOZA DD522</t>
  </si>
  <si>
    <t>800849</t>
  </si>
  <si>
    <t>-GLUKOZA DD523</t>
  </si>
  <si>
    <t>800851</t>
  </si>
  <si>
    <t>-LAKTOZA DD525</t>
  </si>
  <si>
    <t>800852</t>
  </si>
  <si>
    <t>-MALTOZA DD526</t>
  </si>
  <si>
    <t>800853</t>
  </si>
  <si>
    <t>-MELEZITOZA DD528</t>
  </si>
  <si>
    <t>800854</t>
  </si>
  <si>
    <t>-RAFINOZA DD530</t>
  </si>
  <si>
    <t>800855</t>
  </si>
  <si>
    <t>-SACHAROZA DD531</t>
  </si>
  <si>
    <t>800856</t>
  </si>
  <si>
    <t>-XYLOZA DD535</t>
  </si>
  <si>
    <t>800881</t>
  </si>
  <si>
    <t>-IDEIA CHLAMYDIA BLOCK REAGENTS S604130</t>
  </si>
  <si>
    <t>800884</t>
  </si>
  <si>
    <t>-ATB ID 32 C 32200</t>
  </si>
  <si>
    <t>800885</t>
  </si>
  <si>
    <t>-SUSPENSIONMED.2ML 70700</t>
  </si>
  <si>
    <t>800900</t>
  </si>
  <si>
    <t>-H.INFLUENZAE B AS410</t>
  </si>
  <si>
    <t>800901</t>
  </si>
  <si>
    <t>-N.MENINGITIDIS SK.A AS401</t>
  </si>
  <si>
    <t>800902</t>
  </si>
  <si>
    <t>-N.MENINGITIDIS SK.B AS402</t>
  </si>
  <si>
    <t>800903</t>
  </si>
  <si>
    <t>-N.MENINGITIDIS SK.C AS403</t>
  </si>
  <si>
    <t>800904</t>
  </si>
  <si>
    <t>-N.MENINGITIDIS SK.X AS404</t>
  </si>
  <si>
    <t>800905</t>
  </si>
  <si>
    <t>-N.MENINGITIDIS SK.Y AS405</t>
  </si>
  <si>
    <t>800922</t>
  </si>
  <si>
    <t>-Liaison Wash/System liquid 319100</t>
  </si>
  <si>
    <t>800955</t>
  </si>
  <si>
    <t>-IM-4,5,12 O SAL.ANTIGEN 1 ML 30021099602307</t>
  </si>
  <si>
    <t>800957</t>
  </si>
  <si>
    <t>-BRAIN HEART INFUSION BROTH,500g M210</t>
  </si>
  <si>
    <t>801002</t>
  </si>
  <si>
    <t>-CEFOTAXIME 200 ks 66368</t>
  </si>
  <si>
    <t>801005</t>
  </si>
  <si>
    <t>-CEFTAZIDIME 66308</t>
  </si>
  <si>
    <t>801016</t>
  </si>
  <si>
    <t>-Chloramphenicol SED231274</t>
  </si>
  <si>
    <t>801076</t>
  </si>
  <si>
    <t>-JODID DRASELNY P.A. 1000 G</t>
  </si>
  <si>
    <t>801084</t>
  </si>
  <si>
    <t>-EIA TOXOCARA CANIS IGG TcG096</t>
  </si>
  <si>
    <t>801130</t>
  </si>
  <si>
    <t>-Gas Pak Campy Pouch system 260685</t>
  </si>
  <si>
    <t>801131</t>
  </si>
  <si>
    <t xml:space="preserve">-Souprava tularemie, 50 vyšetření </t>
  </si>
  <si>
    <t>801144</t>
  </si>
  <si>
    <t>-Liaison Cleaning kit 310990</t>
  </si>
  <si>
    <t>801190</t>
  </si>
  <si>
    <t>-Reaction Modules for Liaison 319130</t>
  </si>
  <si>
    <t>801255</t>
  </si>
  <si>
    <t>-Rapid CB Plus Panel 8311008</t>
  </si>
  <si>
    <t>801257</t>
  </si>
  <si>
    <t>-Rapid Innova Nitrate A Reagent R8309003</t>
  </si>
  <si>
    <t>801259</t>
  </si>
  <si>
    <t>-Rapid Innova Nitrate B Reagent R8309004</t>
  </si>
  <si>
    <t>801275</t>
  </si>
  <si>
    <t>-OXITEST 10003324</t>
  </si>
  <si>
    <t>801292</t>
  </si>
  <si>
    <t>-VP TEST 10003329</t>
  </si>
  <si>
    <t>801341</t>
  </si>
  <si>
    <t>-VANCOMYCIN(30ug),200 ks 68928</t>
  </si>
  <si>
    <t>801348</t>
  </si>
  <si>
    <t>-Rapid Innova Spot Indole Reagent R8309002</t>
  </si>
  <si>
    <t>801425</t>
  </si>
  <si>
    <t>-PLATELIA ASPERGILLUS AG 96t 62794</t>
  </si>
  <si>
    <t>801453</t>
  </si>
  <si>
    <t>-CINIDLO PRO TEST INDOL 10003372</t>
  </si>
  <si>
    <t>801454</t>
  </si>
  <si>
    <t>-CINIDLO PRO TEST FENYLALANIN 10003370</t>
  </si>
  <si>
    <t>801473</t>
  </si>
  <si>
    <t>-Pufr 0,1M FOSFATOVY PH 8,0 50 ML</t>
  </si>
  <si>
    <t>801474</t>
  </si>
  <si>
    <t>-Pufr 0,1M FOSFATOVY  PH 6,0 500 ML</t>
  </si>
  <si>
    <t>801504</t>
  </si>
  <si>
    <t>-Liaison Borrelia IgG control SO310881</t>
  </si>
  <si>
    <t>801510</t>
  </si>
  <si>
    <t>-CINIDLO PRO TEST ACETOIN 10003369</t>
  </si>
  <si>
    <t>801518</t>
  </si>
  <si>
    <t>-SIRAN ZINECNATY 7H2O P.A. UN 3077   1000 G</t>
  </si>
  <si>
    <t>801523</t>
  </si>
  <si>
    <t>-ČINIDLO PRO TEST HIPPURAT 10003368</t>
  </si>
  <si>
    <t>801524</t>
  </si>
  <si>
    <t>-ENTEROTEST 16 10003376</t>
  </si>
  <si>
    <t>801527</t>
  </si>
  <si>
    <t>-Liaison Control VZV IgM 310861</t>
  </si>
  <si>
    <t>801551</t>
  </si>
  <si>
    <t>-AMIKACIN 66148</t>
  </si>
  <si>
    <t>801582</t>
  </si>
  <si>
    <t>-STAPHYTEST 16 10003378</t>
  </si>
  <si>
    <t>801616</t>
  </si>
  <si>
    <t>-Liaison HBsAg 310100</t>
  </si>
  <si>
    <t>801632</t>
  </si>
  <si>
    <t>-COLUMBIA AGAR MKM01011</t>
  </si>
  <si>
    <t>801633</t>
  </si>
  <si>
    <t>-GO AGAR MKM01012</t>
  </si>
  <si>
    <t>801634</t>
  </si>
  <si>
    <t>-GO AGAR S ATB MKM01013</t>
  </si>
  <si>
    <t>801635</t>
  </si>
  <si>
    <t>-VAJECNA PUDA L-J MKM05011</t>
  </si>
  <si>
    <t>801636</t>
  </si>
  <si>
    <t>-VAJECNA PUDA OGAWA MKM05012</t>
  </si>
  <si>
    <t>801638</t>
  </si>
  <si>
    <t>-Gas Pak Anaerob.systém sáčky 260683</t>
  </si>
  <si>
    <t>801665</t>
  </si>
  <si>
    <t>-Gentamycin (10ug) 200ks 66608</t>
  </si>
  <si>
    <t>801674</t>
  </si>
  <si>
    <t>-OXACILLIN /1MCG/, 4x50 ks 66888</t>
  </si>
  <si>
    <t>801678</t>
  </si>
  <si>
    <t>-TB COLOR KARBOL-FUCHSIN 2,5 l 1085122500</t>
  </si>
  <si>
    <t>801699</t>
  </si>
  <si>
    <t>-COLOREX MRSA MKM02066</t>
  </si>
  <si>
    <t>801701</t>
  </si>
  <si>
    <t>-Doxycycline (30IU) 66388</t>
  </si>
  <si>
    <t>801706</t>
  </si>
  <si>
    <t>-BBL MGIT 7 ML 245122</t>
  </si>
  <si>
    <t>801707</t>
  </si>
  <si>
    <t>-BACTEC MGIT 960 SUPPLEMENT 245124</t>
  </si>
  <si>
    <t>801708</t>
  </si>
  <si>
    <t>-CIN agar MKM04021</t>
  </si>
  <si>
    <t>801766</t>
  </si>
  <si>
    <t>-AZTREONAM 30 MCG, 4x50 66928</t>
  </si>
  <si>
    <t>801768</t>
  </si>
  <si>
    <t>-WELLCOGEN BACTERIAL ANTI R30859602</t>
  </si>
  <si>
    <t>801771</t>
  </si>
  <si>
    <t>-CINIDLO PRO TEST FOSFATAZA 10003374</t>
  </si>
  <si>
    <t>801772</t>
  </si>
  <si>
    <t>-Legionella GVPC agar MKMX4017</t>
  </si>
  <si>
    <t>801896</t>
  </si>
  <si>
    <t>-Liaison Borrelia IgG 310880</t>
  </si>
  <si>
    <t>801927</t>
  </si>
  <si>
    <t>-CINIDLO PRO TEST PYR 10003379</t>
  </si>
  <si>
    <t>801928</t>
  </si>
  <si>
    <t>-CINIDLO PRO TEST NITRATY 10003373</t>
  </si>
  <si>
    <t>801929</t>
  </si>
  <si>
    <t>-MYCOPLASMA IST II 42505</t>
  </si>
  <si>
    <t>802015</t>
  </si>
  <si>
    <t>-HCII HPV DNA TEST 5196-1330</t>
  </si>
  <si>
    <t>802022</t>
  </si>
  <si>
    <t>-HIV AG/AB COMBINATION 96 TEST 7G7909</t>
  </si>
  <si>
    <t>802042</t>
  </si>
  <si>
    <t>-Clarithromycin (15ug) 67058</t>
  </si>
  <si>
    <t>802072</t>
  </si>
  <si>
    <t>-Liaison Control HSV 1,2 IgG 310801</t>
  </si>
  <si>
    <t>802084</t>
  </si>
  <si>
    <t>-STAPHAUREX PLUS R30950102</t>
  </si>
  <si>
    <t>802111</t>
  </si>
  <si>
    <t>-Liaison cont. anti HBc 310131</t>
  </si>
  <si>
    <t>802131</t>
  </si>
  <si>
    <t>-Legionella BCYE MKM04017</t>
  </si>
  <si>
    <t>802142</t>
  </si>
  <si>
    <t xml:space="preserve">-SOUPRAVA LISTERIOZA PA </t>
  </si>
  <si>
    <t>802151</t>
  </si>
  <si>
    <t>-Mueller Hinton Broth M391</t>
  </si>
  <si>
    <t>802245</t>
  </si>
  <si>
    <t>-Liaison VZV IgM 310860</t>
  </si>
  <si>
    <t>802345</t>
  </si>
  <si>
    <t>-Agar pro C.jejuni MKM04013</t>
  </si>
  <si>
    <t>802349</t>
  </si>
  <si>
    <t>-ENDO AGAR MKM03011</t>
  </si>
  <si>
    <t>803013</t>
  </si>
  <si>
    <t>-Sabouraud MKM03017</t>
  </si>
  <si>
    <t>803015</t>
  </si>
  <si>
    <t>-DC agar MKM03013</t>
  </si>
  <si>
    <t>803016</t>
  </si>
  <si>
    <t>-Anaerobní krevní agar(základ BHI) MKM01016</t>
  </si>
  <si>
    <t>803018</t>
  </si>
  <si>
    <t>-Selenitový bujon (5ml) MKM06012</t>
  </si>
  <si>
    <t>803019</t>
  </si>
  <si>
    <t>-Mueller Hinton MKM02011</t>
  </si>
  <si>
    <t>803064</t>
  </si>
  <si>
    <t>-S.typhi-antigen 0 susp.(TO) 63402</t>
  </si>
  <si>
    <t>803078</t>
  </si>
  <si>
    <t>-Anaerobní krevní agar (Schadler agar) MKM01017</t>
  </si>
  <si>
    <t>803089</t>
  </si>
  <si>
    <t>-VL bujon (10ml) MKM06017</t>
  </si>
  <si>
    <t>803121</t>
  </si>
  <si>
    <t>-S.paratyphi-antigen 0 susp.(BO) 63422</t>
  </si>
  <si>
    <t>803122</t>
  </si>
  <si>
    <t>-S.enteritidis- antigen H susp.(ENH) 63272</t>
  </si>
  <si>
    <t>803123</t>
  </si>
  <si>
    <t>-S.typhi-antigen H susp.(TH) 63312</t>
  </si>
  <si>
    <t>803164</t>
  </si>
  <si>
    <t>-Clindamycin CC-2 SED231275</t>
  </si>
  <si>
    <t>803201</t>
  </si>
  <si>
    <t>-SALMO.PARA-B.SUSP.H (BH) 63332</t>
  </si>
  <si>
    <t>803240</t>
  </si>
  <si>
    <t>-GENTAMYCIN /500UG/    4X50 66578</t>
  </si>
  <si>
    <t>803255</t>
  </si>
  <si>
    <t>-S.typhi Vi antigen susp. 63572</t>
  </si>
  <si>
    <t>803271</t>
  </si>
  <si>
    <t>-Meropenem 4x50 67048</t>
  </si>
  <si>
    <t>803303</t>
  </si>
  <si>
    <t>-Rapid STR Panel R8311003</t>
  </si>
  <si>
    <t>803327</t>
  </si>
  <si>
    <t>-IM-z H Samonella antiserum 2 ml 30021099602512</t>
  </si>
  <si>
    <t>803328</t>
  </si>
  <si>
    <t>-MRSA-SCREEN latex.agl. 230782</t>
  </si>
  <si>
    <t>803331</t>
  </si>
  <si>
    <t>-IM-4,5,12 O SAL antiserum 2ml 30021099602553</t>
  </si>
  <si>
    <t>803354</t>
  </si>
  <si>
    <t>-Hippurat test 10003321</t>
  </si>
  <si>
    <t>803414</t>
  </si>
  <si>
    <t>-S.typhimurium antigen H (TMH) 63542</t>
  </si>
  <si>
    <t>803482</t>
  </si>
  <si>
    <t>-Enteroclon anti-Salmonella (A-67) omnivalent TR-1101</t>
  </si>
  <si>
    <t>803498</t>
  </si>
  <si>
    <t>-Yersinia Serokit IN6000</t>
  </si>
  <si>
    <t>803639</t>
  </si>
  <si>
    <t>-OFLOXACIN 4x50 ks 68938</t>
  </si>
  <si>
    <t>803690</t>
  </si>
  <si>
    <t>-Mueller Hinton  Broth 500 g 69444</t>
  </si>
  <si>
    <t>803752</t>
  </si>
  <si>
    <t>-Certest Rota-Adeno 50test kazety OD-126</t>
  </si>
  <si>
    <t>803781</t>
  </si>
  <si>
    <t>-Amplified IDEIA Hp STAR K663011</t>
  </si>
  <si>
    <t>803919</t>
  </si>
  <si>
    <t>-Vankomycin ATB disk SED231352</t>
  </si>
  <si>
    <t>803926</t>
  </si>
  <si>
    <t>-Rapid ANA II Syst. R8311002</t>
  </si>
  <si>
    <t>803927</t>
  </si>
  <si>
    <t>-Liaison a-Borrelia IgM QUANT 310020</t>
  </si>
  <si>
    <t>803928</t>
  </si>
  <si>
    <t>-Liaison a-Borrelia IgM QUANT control 310011</t>
  </si>
  <si>
    <t>803958</t>
  </si>
  <si>
    <t>-Rapid ID NF Plus 8311005</t>
  </si>
  <si>
    <t>804011</t>
  </si>
  <si>
    <t>-V.cholerae polyv. 01, 1 ml 57142</t>
  </si>
  <si>
    <t>804031</t>
  </si>
  <si>
    <t>-Ceftazidime + clavulanic acid 30+10 ug 68446</t>
  </si>
  <si>
    <t>804048</t>
  </si>
  <si>
    <t>-Cefepime 30ug 66098</t>
  </si>
  <si>
    <t>804078</t>
  </si>
  <si>
    <t>-COKOLADOVY AGAR (bez ATB) MKM01018</t>
  </si>
  <si>
    <t>804131</t>
  </si>
  <si>
    <t>-Rýžový agar MKM04041</t>
  </si>
  <si>
    <t>804134</t>
  </si>
  <si>
    <t>-Simons citrát MKM07013</t>
  </si>
  <si>
    <t>804136</t>
  </si>
  <si>
    <t>-MIU MKM07023</t>
  </si>
  <si>
    <t>804171</t>
  </si>
  <si>
    <t>-Hajn (2 ml/zk.12x85 mm)(rovně) MKM07047</t>
  </si>
  <si>
    <t>804193</t>
  </si>
  <si>
    <t>-Malachitová zeleň - parazitologie MKM50121</t>
  </si>
  <si>
    <t>804194</t>
  </si>
  <si>
    <t>-Karbolxylol - parazitologie MKM50122</t>
  </si>
  <si>
    <t>804196</t>
  </si>
  <si>
    <t>-Trichrom (100ml) MKM50136</t>
  </si>
  <si>
    <t>804197</t>
  </si>
  <si>
    <t>-Pufr na sputa (MIK) 1000 ml</t>
  </si>
  <si>
    <t>804221</t>
  </si>
  <si>
    <t>-Želatina-Tween (PM) MKM04029</t>
  </si>
  <si>
    <t>804233</t>
  </si>
  <si>
    <t>-COLOREX Candida MKM02061</t>
  </si>
  <si>
    <t>804285</t>
  </si>
  <si>
    <t>-Anilinxylen (100ml) MKM50127</t>
  </si>
  <si>
    <t>804435</t>
  </si>
  <si>
    <t>-Yersinia Serokit kontroly IN6005</t>
  </si>
  <si>
    <t>804487</t>
  </si>
  <si>
    <t>-Malachitová zeleň (500ml) MKM50105</t>
  </si>
  <si>
    <t>804580</t>
  </si>
  <si>
    <t>-Agar mykologický (100 ml) MKM03028</t>
  </si>
  <si>
    <t>804650</t>
  </si>
  <si>
    <t>-MH bujon (2ml) MKM06020</t>
  </si>
  <si>
    <t>804653</t>
  </si>
  <si>
    <t>-Agar mykologický (250 ml) MKM03027</t>
  </si>
  <si>
    <t>804761</t>
  </si>
  <si>
    <t>-Proteinase K - 100 mg F-202L</t>
  </si>
  <si>
    <t>804798</t>
  </si>
  <si>
    <t>-Yeast nitrogen base bujon (200ml) MKM06038</t>
  </si>
  <si>
    <t>804843</t>
  </si>
  <si>
    <t>-Pneumocystis merifluor 222030</t>
  </si>
  <si>
    <t>804844</t>
  </si>
  <si>
    <t>-Wellcolex colour Shigella R30858401</t>
  </si>
  <si>
    <t>804889</t>
  </si>
  <si>
    <t>-DNA vazebny pufr 150 ml D 103</t>
  </si>
  <si>
    <t>804894</t>
  </si>
  <si>
    <t>-S.SALMO ANTI H:gm 61121</t>
  </si>
  <si>
    <t>804905</t>
  </si>
  <si>
    <t>-E.coli 0125 57261</t>
  </si>
  <si>
    <t>804906</t>
  </si>
  <si>
    <t>-E.coli 0128 57291</t>
  </si>
  <si>
    <t>805001</t>
  </si>
  <si>
    <t>-MacConkey agar MKM03012</t>
  </si>
  <si>
    <t>805048</t>
  </si>
  <si>
    <t>-Sucrose 1kg S0809.1000</t>
  </si>
  <si>
    <t>805126</t>
  </si>
  <si>
    <t>-Salmonella H antis c 30021099602506</t>
  </si>
  <si>
    <t>805229</t>
  </si>
  <si>
    <t>-E Coli mixture I+II+III 57411</t>
  </si>
  <si>
    <t>805230</t>
  </si>
  <si>
    <t>-E Coli Mixture I:(0111+055+026) 57331</t>
  </si>
  <si>
    <t>805232</t>
  </si>
  <si>
    <t>-E Coli Mixture III (125+126+128) 57351</t>
  </si>
  <si>
    <t>805233</t>
  </si>
  <si>
    <t>-E Coli Mixture IV (114+12+142) 57361</t>
  </si>
  <si>
    <t>805234</t>
  </si>
  <si>
    <t>-Monovalent E Coli (0111:B4) 57241</t>
  </si>
  <si>
    <t>805236</t>
  </si>
  <si>
    <t>-Monovalent E Coli (026:B6) 57211</t>
  </si>
  <si>
    <t>805237</t>
  </si>
  <si>
    <t>-Monovalent E Coli (086:B7) 57231</t>
  </si>
  <si>
    <t>805238</t>
  </si>
  <si>
    <t>-Monovalent E Coli (0119:B14) 57251</t>
  </si>
  <si>
    <t>805239</t>
  </si>
  <si>
    <t>-Monovalent E Coli (0127:B8) 57281</t>
  </si>
  <si>
    <t>805272</t>
  </si>
  <si>
    <t>-Techlab Cl.diff.Qvik Chek Complete T30525C</t>
  </si>
  <si>
    <t>805278</t>
  </si>
  <si>
    <t xml:space="preserve">-D Bralenka 25ml </t>
  </si>
  <si>
    <t>805297</t>
  </si>
  <si>
    <t>-Játrový bujon (WASP) MKM06080</t>
  </si>
  <si>
    <t>805298</t>
  </si>
  <si>
    <t>-Selenitový bujon (WASP) MKM06081</t>
  </si>
  <si>
    <t>805318</t>
  </si>
  <si>
    <t>-GeneProof Borrelia Burgdorferi 50testů BB/ISEX/050</t>
  </si>
  <si>
    <t>805336</t>
  </si>
  <si>
    <t>-RPMI agar (PM) MKM02024</t>
  </si>
  <si>
    <t>805358</t>
  </si>
  <si>
    <t>-SERODIA TP-PA (Gali) 396391</t>
  </si>
  <si>
    <t>805366</t>
  </si>
  <si>
    <t>-Pneumoplex Real-Time PCR Kit RT-PPX-050</t>
  </si>
  <si>
    <t>805394</t>
  </si>
  <si>
    <t>-Dryspot Pneumo Latex Test DR0420M</t>
  </si>
  <si>
    <t>805452</t>
  </si>
  <si>
    <t>-EliGene MTB RT 90030-RT</t>
  </si>
  <si>
    <t>805478</t>
  </si>
  <si>
    <t>-BLOT Borrelia garinii VlsE IgG BgGB20</t>
  </si>
  <si>
    <t>805479</t>
  </si>
  <si>
    <t>-BLOT Borrelia garinii IgM BgMB20</t>
  </si>
  <si>
    <t>921046</t>
  </si>
  <si>
    <t xml:space="preserve">-Štavelan amonný p.a. </t>
  </si>
  <si>
    <t>394828</t>
  </si>
  <si>
    <t>-Piperacillin sodium salt 1 g P8396</t>
  </si>
  <si>
    <t>396838</t>
  </si>
  <si>
    <t>-Benzylpenicillin PGL 32 (30 testu) 412265</t>
  </si>
  <si>
    <t>800067</t>
  </si>
  <si>
    <t>-ANAEROTEST 23 10003366</t>
  </si>
  <si>
    <t>800698</t>
  </si>
  <si>
    <t>-SACKY 250*300 200KS VC. KAT LAS03013</t>
  </si>
  <si>
    <t>801683</t>
  </si>
  <si>
    <t>-Cefoxitin sodium C4786</t>
  </si>
  <si>
    <t>804188</t>
  </si>
  <si>
    <t>-Ofloxacin O8757</t>
  </si>
  <si>
    <t>910046</t>
  </si>
  <si>
    <t>-UHLICITAN SOD.BEZV. P.A. 1000 G</t>
  </si>
  <si>
    <t>394640</t>
  </si>
  <si>
    <t>-FLUCONAZOLE FL 256 WW F30 510810</t>
  </si>
  <si>
    <t>396868</t>
  </si>
  <si>
    <t>-COLISTIN CO 256 ( 30 testů) 412317</t>
  </si>
  <si>
    <t>396931</t>
  </si>
  <si>
    <t>-ONP TEST diagnostics 10003323</t>
  </si>
  <si>
    <t>500931</t>
  </si>
  <si>
    <t>-PathoDxtra Extraction Reagents DR0709M</t>
  </si>
  <si>
    <t>501239</t>
  </si>
  <si>
    <t>-DNA bind D 102</t>
  </si>
  <si>
    <t>501240</t>
  </si>
  <si>
    <t>-Liaison XL Murex HBsAg Quant 310250</t>
  </si>
  <si>
    <t>501253</t>
  </si>
  <si>
    <t>-BLOT-LINE Borrelia/HGA IgG BGL020</t>
  </si>
  <si>
    <t>501254</t>
  </si>
  <si>
    <t>-BLOT-LINE Borrelia/HGA IgM BML020</t>
  </si>
  <si>
    <t>501255</t>
  </si>
  <si>
    <t>-Anyplex II HPV28 (100 reakcí) HP7S00X</t>
  </si>
  <si>
    <t>501256</t>
  </si>
  <si>
    <t>-Anyplex II. RB5 Detection (50 reakcí) RB7500Y</t>
  </si>
  <si>
    <t>802045</t>
  </si>
  <si>
    <t>-Liaison Control CMV IgM 310751</t>
  </si>
  <si>
    <t>802246</t>
  </si>
  <si>
    <t>-JOD P.A UN 3077    1000 G</t>
  </si>
  <si>
    <t>804996</t>
  </si>
  <si>
    <t>-IM-d H SAL.antiserum 2+2 ml 30021099602507</t>
  </si>
  <si>
    <t>805241</t>
  </si>
  <si>
    <t>-Monovalent E Coli (0114:K90) 57301</t>
  </si>
  <si>
    <t>394709</t>
  </si>
  <si>
    <t>-Voriconazole VO 32 WW F30 532810</t>
  </si>
  <si>
    <t>394710</t>
  </si>
  <si>
    <t>-Itraconazole IT 32 WW F30 525810</t>
  </si>
  <si>
    <t>396942</t>
  </si>
  <si>
    <t>-PYR test  diagnostics 2003</t>
  </si>
  <si>
    <t>396943</t>
  </si>
  <si>
    <t>-OXI test  diagnostics 2001</t>
  </si>
  <si>
    <t>396944</t>
  </si>
  <si>
    <t>-ONP test diagnostics 2005</t>
  </si>
  <si>
    <t>396945</t>
  </si>
  <si>
    <t>-Činidlo pro PYR diagnostics 3003</t>
  </si>
  <si>
    <t>396963</t>
  </si>
  <si>
    <t>-Liaison Chlamidia trachomatis IgA SO310580</t>
  </si>
  <si>
    <t>396964</t>
  </si>
  <si>
    <t>-Liaison Chlamidia trachomatis IgG SO310570</t>
  </si>
  <si>
    <t>396970</t>
  </si>
  <si>
    <t>-Mueller-Hinton agar s koňskou krví MKM02031</t>
  </si>
  <si>
    <t>397004</t>
  </si>
  <si>
    <t>-EI Cytomegalovirus IgG EI 2570-9601-L G</t>
  </si>
  <si>
    <t>397005</t>
  </si>
  <si>
    <t>-EI Epstein-Barr virus -capsid EI 2791-9601-L G</t>
  </si>
  <si>
    <t>397006</t>
  </si>
  <si>
    <t>-EI Herpes simplex virus IgG EI 2531-9601-1 L G</t>
  </si>
  <si>
    <t>397007</t>
  </si>
  <si>
    <t>-EI Measles virus IgG EI 2610-9601-L G</t>
  </si>
  <si>
    <t>397009</t>
  </si>
  <si>
    <t>-EI Rubella virus IgG EI 2590-9601-L G</t>
  </si>
  <si>
    <t>397010</t>
  </si>
  <si>
    <t>-EI Varicella zoster virus IgG EI 2650-9601-L G</t>
  </si>
  <si>
    <t>501281</t>
  </si>
  <si>
    <t>-Anti-Salmonella O 2 1 ml</t>
  </si>
  <si>
    <t>501282</t>
  </si>
  <si>
    <t>-Anti-Salmonella O 5 1 ml</t>
  </si>
  <si>
    <t>501283</t>
  </si>
  <si>
    <t>-Anti-Salmonella O 7 1 ml</t>
  </si>
  <si>
    <t>501284</t>
  </si>
  <si>
    <t>-Anti-Salmonella O 8 1 ml</t>
  </si>
  <si>
    <t>501285</t>
  </si>
  <si>
    <t>-Eryhromycin EM 256 412334</t>
  </si>
  <si>
    <t>501286</t>
  </si>
  <si>
    <t>-Posaconazole 526310</t>
  </si>
  <si>
    <t>501296</t>
  </si>
  <si>
    <t>-Bordetella pertussis toxin IgA EI 2050-9601 A</t>
  </si>
  <si>
    <t>501297</t>
  </si>
  <si>
    <t>-Bordetella pertussis toxin IgG EI 2050-9601 G</t>
  </si>
  <si>
    <t>800405</t>
  </si>
  <si>
    <t>-CASEIN ACID HYDROLYSATE,TECHN.500g RM013</t>
  </si>
  <si>
    <t>801374</t>
  </si>
  <si>
    <t>-Krevni agar B.pertussis MKM04023</t>
  </si>
  <si>
    <t>803433</t>
  </si>
  <si>
    <t>-4-dimethylaminobenzaldehyd 109762</t>
  </si>
  <si>
    <t>803920</t>
  </si>
  <si>
    <t>-Kanamycin /1000 ug, 4X50 66628</t>
  </si>
  <si>
    <t>805242</t>
  </si>
  <si>
    <t>-Monovalent E Coli (0142:K86) 57311</t>
  </si>
  <si>
    <t>397008</t>
  </si>
  <si>
    <t>-EI Mumps virus IgG EI 2630-9601-L G</t>
  </si>
  <si>
    <t>397028</t>
  </si>
  <si>
    <t>-EliGene Adenovirus RT 90036-RT</t>
  </si>
  <si>
    <t>397029</t>
  </si>
  <si>
    <t>-EliGene Enterovirus LC 90053-LC</t>
  </si>
  <si>
    <t>397030</t>
  </si>
  <si>
    <t>-EliGene Influenza A/B/Pandemic 90058-LC</t>
  </si>
  <si>
    <t>397031</t>
  </si>
  <si>
    <t>-RT- kit plus BRK200-02</t>
  </si>
  <si>
    <t>397032</t>
  </si>
  <si>
    <t>-RSV pozitivní kontrola CTR079</t>
  </si>
  <si>
    <t>397033</t>
  </si>
  <si>
    <t>-RSV Q - PCR Alert kit RTS079</t>
  </si>
  <si>
    <t>397034</t>
  </si>
  <si>
    <t>-ASPERGILLUS Q - PCR Alert Kit RTS110</t>
  </si>
  <si>
    <t>397069</t>
  </si>
  <si>
    <t>-Nitrocefin - diagnostics (50 proužků ) 2008</t>
  </si>
  <si>
    <t>397070</t>
  </si>
  <si>
    <t>-VP test diagnostics 2004</t>
  </si>
  <si>
    <t>500620</t>
  </si>
  <si>
    <t>-IMIPENEM 66568</t>
  </si>
  <si>
    <t>501266</t>
  </si>
  <si>
    <t>-Ethanolum benzino den. 4kg 4kg</t>
  </si>
  <si>
    <t>DD595</t>
  </si>
  <si>
    <t>Sabouraud</t>
  </si>
  <si>
    <t>DF223</t>
  </si>
  <si>
    <t>MH bujon (2ml)</t>
  </si>
  <si>
    <t>DE805</t>
  </si>
  <si>
    <t>COLOREX Candida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</si>
  <si>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</si>
  <si>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</si>
  <si>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</si>
  <si>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</si>
  <si>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</si>
  <si>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</si>
  <si>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</si>
  <si>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</si>
  <si>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DE650</t>
  </si>
  <si>
    <t>COKOLADOVY AGAR (bez ATB)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</si>
  <si>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</si>
  <si>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</si>
  <si>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</si>
  <si>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</si>
  <si>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</si>
  <si>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</si>
  <si>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</si>
  <si>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</si>
  <si>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</si>
  <si>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</si>
  <si>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</si>
  <si>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</si>
  <si>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</si>
  <si>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</si>
  <si>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</si>
  <si>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</si>
  <si>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</si>
  <si>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</si>
  <si>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</si>
  <si>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</si>
  <si>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</si>
  <si>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</si>
  <si>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</si>
  <si>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</si>
  <si>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</si>
  <si>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</si>
  <si>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</si>
  <si>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</si>
  <si>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</si>
  <si>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</si>
  <si>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</si>
  <si>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</si>
  <si>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</si>
  <si>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</si>
  <si>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</si>
  <si>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</si>
  <si>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DE753</t>
  </si>
  <si>
    <t>Játrový bujon (10ml) - st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</si>
  <si>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</si>
  <si>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</si>
  <si>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</si>
  <si>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</si>
  <si>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</si>
  <si>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</si>
  <si>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</si>
  <si>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</si>
  <si>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 xml:space="preserve">802 - Pracoviště lékařské mikrobiologie                 </t>
  </si>
  <si>
    <t>802</t>
  </si>
  <si>
    <t>V</t>
  </si>
  <si>
    <t xml:space="preserve">82056  </t>
  </si>
  <si>
    <t>MIKROSKOPICKÉ STANOVENÍ MIKROBIÁLNÍHO OBRAZU POŠEV</t>
  </si>
  <si>
    <t xml:space="preserve">97111  </t>
  </si>
  <si>
    <t xml:space="preserve">SEPARACE SÉRA NEBO PLAZMY                         </t>
  </si>
  <si>
    <t xml:space="preserve">82075  </t>
  </si>
  <si>
    <t>STANOVENÍ PROTILÁTEK IgG (NEBO CELKOVÝCH) PROTI AN</t>
  </si>
  <si>
    <t xml:space="preserve">82079  </t>
  </si>
  <si>
    <t>STANOVENÍ PROTILÁTEK PROTI ANTIGENŮM VIRŮ (MIMO VI</t>
  </si>
  <si>
    <t xml:space="preserve">82119  </t>
  </si>
  <si>
    <t xml:space="preserve">PRŮKAZY ANTIGENŮ VIRŮ HEPATITID (ELISA)           </t>
  </si>
  <si>
    <t xml:space="preserve">82145  </t>
  </si>
  <si>
    <t xml:space="preserve">RRR                                               </t>
  </si>
  <si>
    <t xml:space="preserve">82077  </t>
  </si>
  <si>
    <t>STANOVENÍ PROTILÁTEK PROTI ANTIGENŮM VIRŮ HEPATITI</t>
  </si>
  <si>
    <t xml:space="preserve">82135  </t>
  </si>
  <si>
    <t xml:space="preserve">KONFIRMAČNÍ TEST PRŮKAZU ANTIGENŮ                 </t>
  </si>
  <si>
    <t xml:space="preserve">91419  </t>
  </si>
  <si>
    <t xml:space="preserve">AUTOVAKCÍNA BAKTERIÁLNÍ PRO PERORÁLNÍ PODÁNÍ (4-6 </t>
  </si>
  <si>
    <t xml:space="preserve">82049  </t>
  </si>
  <si>
    <t xml:space="preserve">MIKROSKOPICKÉ VYŠETŘENÍ PO BĚŽNÉM OBARVENÍ (GRAM, </t>
  </si>
  <si>
    <t xml:space="preserve">82063  </t>
  </si>
  <si>
    <t xml:space="preserve">STANOVENÍ CITLIVOSTI NA ATB KVALITATIVNÍ METODOU  </t>
  </si>
  <si>
    <t xml:space="preserve">82025  </t>
  </si>
  <si>
    <t xml:space="preserve">KULTIVAČNÍ VYŠETŘENÍ NA GO                        </t>
  </si>
  <si>
    <t xml:space="preserve">82015  </t>
  </si>
  <si>
    <t xml:space="preserve">KVANTITATIVNÍ KULTIVAČNÍ VYŠETŘENÍ MOČI           </t>
  </si>
  <si>
    <t xml:space="preserve">82029  </t>
  </si>
  <si>
    <t xml:space="preserve">KULTIVACE CÍLENÁ AEROBNÍ                          </t>
  </si>
  <si>
    <t xml:space="preserve">98117  </t>
  </si>
  <si>
    <t xml:space="preserve">CÍLENÁ IDENTIFIKACE C. ALBICANS                   </t>
  </si>
  <si>
    <t xml:space="preserve">82027  </t>
  </si>
  <si>
    <t xml:space="preserve">VYŠETŘENÍ ANAEROBNÍ METODOU                       </t>
  </si>
  <si>
    <t xml:space="preserve">82059  </t>
  </si>
  <si>
    <t xml:space="preserve">IDENTIFIKACE KMENE PODROBNÁ                       </t>
  </si>
  <si>
    <t xml:space="preserve">82069  </t>
  </si>
  <si>
    <t xml:space="preserve">STANOVENÍ PRODUKCE BETA-LAKTAMÁZY                 </t>
  </si>
  <si>
    <t xml:space="preserve">82013  </t>
  </si>
  <si>
    <t xml:space="preserve">ZÁKLADNÍ KULTIVAČNÍ VYŠETŘENÍ STOLICE             </t>
  </si>
  <si>
    <t xml:space="preserve">82011  </t>
  </si>
  <si>
    <t>ZÁKLADNÍ KULTIVAČNÍ VYŠETŘENÍ KLINICKÉHO MATERIÁLU</t>
  </si>
  <si>
    <t xml:space="preserve">82233  </t>
  </si>
  <si>
    <t xml:space="preserve">IDENTIFIKACE MYKOPLASMAT         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</si>
  <si>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</si>
  <si>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</si>
  <si>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</si>
  <si>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</si>
  <si>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82061  </t>
  </si>
  <si>
    <t xml:space="preserve">IDENTIFIKACE ANAEROBNÍHO KMENE PODROBNÁ           </t>
  </si>
  <si>
    <t xml:space="preserve">82041  </t>
  </si>
  <si>
    <t>PRŮKAZ DNA MIKROORGANISMU V KLINICKÉM MATERIÁLU HY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</si>
  <si>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</si>
  <si>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</si>
  <si>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</si>
  <si>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</si>
  <si>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82149  </t>
  </si>
  <si>
    <t xml:space="preserve">SEROTYPIZACE STŘEVNÍCH A JINÝCH PATOGENŮ          </t>
  </si>
  <si>
    <t xml:space="preserve">82211  </t>
  </si>
  <si>
    <t xml:space="preserve">KULTIVAČNÍ VYŠETŘENÍ NA MYKOBAKTERIA              </t>
  </si>
  <si>
    <t xml:space="preserve">82097  </t>
  </si>
  <si>
    <t xml:space="preserve">STANOVENÍ PROTILÁTEK PROTI EBV (ELISA)            </t>
  </si>
  <si>
    <t xml:space="preserve">98111  </t>
  </si>
  <si>
    <t xml:space="preserve">MYKOLOGICKÉ VYŠETŘENÍ KULTIVAČNÍ.                 </t>
  </si>
  <si>
    <t xml:space="preserve">91399  </t>
  </si>
  <si>
    <t>CHARAKTERISTIKA ANTIGENŮ A PROTILÁTEK ELEKTROFORÉZ</t>
  </si>
  <si>
    <t xml:space="preserve">82111  </t>
  </si>
  <si>
    <t>PRŮKAZ PROTILÁTEK NEPŘÍMOU HEMAGLUTINACÍ NA NOSIČÍ</t>
  </si>
  <si>
    <t xml:space="preserve">82087  </t>
  </si>
  <si>
    <t xml:space="preserve">STANOVENÍ PROTILÁTEK AGLUTINACÍ                   </t>
  </si>
  <si>
    <t xml:space="preserve">84011  </t>
  </si>
  <si>
    <t xml:space="preserve">STANDARDNÍ PARAZITOLOGICKÉ VYŠETŘENÍ STOLICE      </t>
  </si>
  <si>
    <t xml:space="preserve">82001  </t>
  </si>
  <si>
    <t>KONSULTACE K MIKROBIOLOGICKÉMU, PARAZITOLOGICKÉMU,</t>
  </si>
  <si>
    <t xml:space="preserve">82083  </t>
  </si>
  <si>
    <t>PRŮKAZ BAKTERIÁLNÍHO TOXINU BIOLOGICKÝM POKUSEM NA</t>
  </si>
  <si>
    <t xml:space="preserve">82031  </t>
  </si>
  <si>
    <t xml:space="preserve">KULTIVACE CÍLENÁ ANAEROBNÍ NEBO MIKROAEROFILNÍ    </t>
  </si>
  <si>
    <t xml:space="preserve">82221  </t>
  </si>
  <si>
    <t>PRIMÁRNÍ ISOLACE MYKOBAKTERIÍ RYCHLOU KULTIVAČNÍ M</t>
  </si>
  <si>
    <t xml:space="preserve">82019  </t>
  </si>
  <si>
    <t xml:space="preserve">SEMIKVANTITATIVNÍ KULTIVAČNÍ VYŠETŘENÍ SPUTA      </t>
  </si>
  <si>
    <t xml:space="preserve">98115  </t>
  </si>
  <si>
    <t xml:space="preserve">IDENTIFIKACE KVASINEK PODROBNÁ                    </t>
  </si>
  <si>
    <t xml:space="preserve">82093  </t>
  </si>
  <si>
    <t>STANOVENÍ PROTILÁTEK METODOU KONSUMPCE KOMPLEMENTU</t>
  </si>
  <si>
    <t xml:space="preserve">82091  </t>
  </si>
  <si>
    <t>STANOVENÍ  PROTILÁTEK METODOU REAKCE INHIBICE HEMO</t>
  </si>
  <si>
    <t xml:space="preserve">82231  </t>
  </si>
  <si>
    <t>KULTIVAČNÍ VYŠETŘENÍ MYKOPLASMAT A L-FOREM BAKTÉRI</t>
  </si>
  <si>
    <t xml:space="preserve">82017  </t>
  </si>
  <si>
    <t>ZÁKLADNÍ KULTIVAČNÍ VYŠETRENÍ MATERIÁLU Z RESPIRAČ</t>
  </si>
  <si>
    <t xml:space="preserve">82131  </t>
  </si>
  <si>
    <t>IDENTIFIKACE BAKTERIÁLNÍHO KMENE V KULTUŘE (POMNOŽ</t>
  </si>
  <si>
    <t xml:space="preserve">82037  </t>
  </si>
  <si>
    <t xml:space="preserve">KULTIVAČNÍ VYŠETŘENÍ POMOCÍ AUTOMATICKÉHO SYSTÉMU </t>
  </si>
  <si>
    <t xml:space="preserve">82115  </t>
  </si>
  <si>
    <t>PRŮKAZ VIROVÉHO ANTIGENU V BIOLOGICKÉM MATERIÁLU N</t>
  </si>
  <si>
    <t xml:space="preserve">91483  </t>
  </si>
  <si>
    <t xml:space="preserve">STANOVENÍ ANTIGENU HELICOBACTER PYLORI VE STOLICI </t>
  </si>
  <si>
    <t xml:space="preserve">82123  </t>
  </si>
  <si>
    <t>PRŮKAZ  BAKTERIÁLNÍHO, VIROVÉHO, PARAZITÁRNÍHO EV.</t>
  </si>
  <si>
    <t xml:space="preserve">98119  </t>
  </si>
  <si>
    <t xml:space="preserve">IDENTIFIKACE HYFOMYCET                            </t>
  </si>
  <si>
    <t xml:space="preserve">91421  </t>
  </si>
  <si>
    <t>BAKTERIÁLNÍ STOCK VAKCÍNA PRO PERORÁLNÍ PODÁNÍ (4-</t>
  </si>
  <si>
    <t xml:space="preserve">82139  </t>
  </si>
  <si>
    <t xml:space="preserve">ERICSONŮV TEST (OCH - TEST)                       </t>
  </si>
  <si>
    <t xml:space="preserve">82141  </t>
  </si>
  <si>
    <t xml:space="preserve">PAUL - BUNNELL - DAVIDSOHNŮV TEST                 </t>
  </si>
  <si>
    <t xml:space="preserve">82099  </t>
  </si>
  <si>
    <t>STANOVENÍ PROTILÁTEK PROTI OSTATNÍM PŮVODCŮM PARAZ</t>
  </si>
  <si>
    <t xml:space="preserve">82039  </t>
  </si>
  <si>
    <t>PŘÍMÝ PRŮKAZ MIKROORGANISMU NEBO JEHO IDENTIFIKACE</t>
  </si>
  <si>
    <t xml:space="preserve">82053  </t>
  </si>
  <si>
    <t xml:space="preserve">MIKROSKOPICKÉ VYŠETŘENÍ NATIVNÍHO PREPARÁTU       </t>
  </si>
  <si>
    <t xml:space="preserve">84019  </t>
  </si>
  <si>
    <t xml:space="preserve">VYŠETŘENÍ NA ENTEROBIÓZU                          </t>
  </si>
  <si>
    <t xml:space="preserve">82021  </t>
  </si>
  <si>
    <t xml:space="preserve">ZÁKLADNÍ KULTIVAČNÍ VYŠETŘENÍ LIKVORU             </t>
  </si>
  <si>
    <t xml:space="preserve">82223  </t>
  </si>
  <si>
    <t>RYCHLÝ TEST CITLIVOSTI MYKOBAKTERIÍ NA ANTITUBERKU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</si>
  <si>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</si>
  <si>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</si>
  <si>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</si>
  <si>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</si>
  <si>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</si>
  <si>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</si>
  <si>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</si>
  <si>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</si>
  <si>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</si>
  <si>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</si>
  <si>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</si>
  <si>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</si>
  <si>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</si>
  <si>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</si>
  <si>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</si>
  <si>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</si>
  <si>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</si>
  <si>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</si>
  <si>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</si>
  <si>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</si>
  <si>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</si>
  <si>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</si>
  <si>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</si>
  <si>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</si>
  <si>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</si>
  <si>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</si>
  <si>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</si>
  <si>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</si>
  <si>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</si>
  <si>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</si>
  <si>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</si>
  <si>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 xml:space="preserve">84013  </t>
  </si>
  <si>
    <t>SPECIALIZOVANÉ PARAZITOLOGICKÉ VYŠETŘENÍ STOLICE P</t>
  </si>
  <si>
    <t>03</t>
  </si>
  <si>
    <t>04</t>
  </si>
  <si>
    <t>05</t>
  </si>
  <si>
    <t xml:space="preserve">84021  </t>
  </si>
  <si>
    <t xml:space="preserve">PROTOZOOLOGICKÉ KULTIVAČNÍ VYŠETŘENÍ              </t>
  </si>
  <si>
    <t>06</t>
  </si>
  <si>
    <t>07</t>
  </si>
  <si>
    <t xml:space="preserve">82033  </t>
  </si>
  <si>
    <t xml:space="preserve">KONTROLA STERILITY KLINICKÉHO VZORKU              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</si>
  <si>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</si>
  <si>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</si>
  <si>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</si>
  <si>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</si>
  <si>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</si>
  <si>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</si>
  <si>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</si>
  <si>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</si>
  <si>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</si>
  <si>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</si>
  <si>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</si>
  <si>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</si>
  <si>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 xml:space="preserve">84023  </t>
  </si>
  <si>
    <t xml:space="preserve">MIKROSKOPICKÉ VYŠETŘENÍ NA MALÁRII                </t>
  </si>
  <si>
    <t>21</t>
  </si>
  <si>
    <t>22</t>
  </si>
  <si>
    <t>25</t>
  </si>
  <si>
    <t>26</t>
  </si>
  <si>
    <t>29</t>
  </si>
  <si>
    <t>30</t>
  </si>
  <si>
    <t xml:space="preserve">84017  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</si>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</sst>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79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55" fillId="7" borderId="58" xfId="0" applyNumberFormat="1" applyFont="1" applyFill="1" applyBorder="1" applyAlignment="1">
      <alignment horizontal="right" vertical="top"/>
    </xf>
    <xf numFmtId="174" fontId="55" fillId="7" borderId="59" xfId="0" applyNumberFormat="1" applyFont="1" applyFill="1" applyBorder="1" applyAlignment="1">
      <alignment horizontal="right" vertical="top"/>
    </xf>
    <xf numFmtId="3" fontId="55" fillId="0" borderId="58" xfId="0" applyNumberFormat="1" applyFont="1" applyBorder="1" applyAlignment="1">
      <alignment horizontal="right" vertical="top"/>
    </xf>
    <xf numFmtId="3" fontId="56" fillId="7" borderId="61" xfId="0" applyNumberFormat="1" applyFont="1" applyFill="1" applyBorder="1" applyAlignment="1">
      <alignment horizontal="right" vertical="top"/>
    </xf>
    <xf numFmtId="174" fontId="56" fillId="7" borderId="62" xfId="0" applyNumberFormat="1" applyFont="1" applyFill="1" applyBorder="1" applyAlignment="1">
      <alignment horizontal="right" vertical="top"/>
    </xf>
    <xf numFmtId="3" fontId="56" fillId="0" borderId="61" xfId="0" applyNumberFormat="1" applyFont="1" applyBorder="1" applyAlignment="1">
      <alignment horizontal="right" vertical="top"/>
    </xf>
    <xf numFmtId="0" fontId="56" fillId="7" borderId="62" xfId="0" applyFont="1" applyFill="1" applyBorder="1" applyAlignment="1">
      <alignment horizontal="right" vertical="top"/>
    </xf>
    <xf numFmtId="0" fontId="55" fillId="7" borderId="59" xfId="0" applyFont="1" applyFill="1" applyBorder="1" applyAlignment="1">
      <alignment horizontal="right" vertical="top"/>
    </xf>
    <xf numFmtId="3" fontId="56" fillId="0" borderId="63" xfId="0" applyNumberFormat="1" applyFont="1" applyBorder="1" applyAlignment="1">
      <alignment horizontal="right" vertical="top"/>
    </xf>
    <xf numFmtId="0" fontId="56" fillId="0" borderId="64" xfId="0" applyFont="1" applyBorder="1" applyAlignment="1">
      <alignment horizontal="right" vertical="top"/>
    </xf>
    <xf numFmtId="174" fontId="56" fillId="7" borderId="64" xfId="0" applyNumberFormat="1" applyFont="1" applyFill="1" applyBorder="1" applyAlignment="1">
      <alignment horizontal="right" vertical="top"/>
    </xf>
    <xf numFmtId="0" fontId="55" fillId="8" borderId="57" xfId="0" applyFont="1" applyFill="1" applyBorder="1" applyAlignment="1">
      <alignment vertical="top"/>
    </xf>
    <xf numFmtId="0" fontId="55" fillId="8" borderId="57" xfId="0" applyFont="1" applyFill="1" applyBorder="1" applyAlignment="1">
      <alignment vertical="top" indent="2"/>
    </xf>
    <xf numFmtId="0" fontId="55" fillId="8" borderId="57" xfId="0" applyFont="1" applyFill="1" applyBorder="1" applyAlignment="1">
      <alignment vertical="top" indent="4"/>
    </xf>
    <xf numFmtId="0" fontId="56" fillId="8" borderId="60" xfId="0" applyFont="1" applyFill="1" applyBorder="1" applyAlignment="1">
      <alignment vertical="top" indent="6"/>
    </xf>
    <xf numFmtId="0" fontId="55" fillId="8" borderId="57" xfId="0" applyFont="1" applyFill="1" applyBorder="1" applyAlignment="1">
      <alignment vertical="top" indent="8"/>
    </xf>
    <xf numFmtId="0" fontId="56" fillId="8" borderId="60" xfId="0" applyFont="1" applyFill="1" applyBorder="1" applyAlignment="1">
      <alignment vertical="top" indent="2"/>
    </xf>
    <xf numFmtId="0" fontId="56" fillId="8" borderId="60" xfId="0" applyFont="1" applyFill="1" applyBorder="1" applyAlignment="1">
      <alignment vertical="top" indent="4"/>
    </xf>
    <xf numFmtId="0" fontId="55" fillId="8" borderId="57" xfId="0" applyFont="1" applyFill="1" applyBorder="1" applyAlignment="1">
      <alignment vertical="top" indent="6"/>
    </xf>
    <xf numFmtId="0" fontId="56" fillId="8" borderId="60" xfId="0" applyFont="1" applyFill="1" applyBorder="1" applyAlignment="1">
      <alignment vertical="top"/>
    </xf>
    <xf numFmtId="0" fontId="35" fillId="8" borderId="57" xfId="0" applyFont="1" applyFill="1" applyBorder="1"/>
    <xf numFmtId="0" fontId="56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9" fontId="0" fillId="0" borderId="26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19" xfId="0" applyNumberFormat="1" applyFill="1" applyBorder="1"/>
    <xf numFmtId="0" fontId="28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121664"/>
        <c:axId val="10831251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0.93573622739497353</c:v>
                </c:pt>
                <c:pt idx="1">
                  <c:v>0.93573622739497353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858368"/>
        <c:axId val="1147969536"/>
      </c:scatterChart>
      <c:catAx>
        <c:axId val="108312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312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125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83121664"/>
        <c:crosses val="autoZero"/>
        <c:crossBetween val="between"/>
      </c:valAx>
      <c:valAx>
        <c:axId val="1088858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7969536"/>
        <c:crosses val="max"/>
        <c:crossBetween val="midCat"/>
      </c:valAx>
      <c:valAx>
        <c:axId val="1147969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88858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510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15.9</v>
      </c>
      <c r="J3" s="52">
        <f>SUBTOTAL(9,J6:J1048576)</f>
        <v>9440.5513467163364</v>
      </c>
      <c r="K3" s="53">
        <f>IF(M3=0,0,J3/M3)</f>
        <v>1</v>
      </c>
      <c r="L3" s="52">
        <f>SUBTOTAL(9,L6:L1048576)</f>
        <v>15.9</v>
      </c>
      <c r="M3" s="54">
        <f>SUBTOTAL(9,M6:M1048576)</f>
        <v>9440.5513467163364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28" t="s">
        <v>141</v>
      </c>
      <c r="B5" s="348" t="s">
        <v>142</v>
      </c>
      <c r="C5" s="348" t="s">
        <v>79</v>
      </c>
      <c r="D5" s="348" t="s">
        <v>143</v>
      </c>
      <c r="E5" s="348" t="s">
        <v>144</v>
      </c>
      <c r="F5" s="349" t="s">
        <v>18</v>
      </c>
      <c r="G5" s="349" t="s">
        <v>17</v>
      </c>
      <c r="H5" s="330" t="s">
        <v>145</v>
      </c>
      <c r="I5" s="329" t="s">
        <v>18</v>
      </c>
      <c r="J5" s="349" t="s">
        <v>17</v>
      </c>
      <c r="K5" s="330" t="s">
        <v>145</v>
      </c>
      <c r="L5" s="329" t="s">
        <v>18</v>
      </c>
      <c r="M5" s="350" t="s">
        <v>17</v>
      </c>
    </row>
    <row r="6" spans="1:13" ht="14.4" customHeight="1" x14ac:dyDescent="0.3">
      <c r="A6" s="310" t="s">
        <v>340</v>
      </c>
      <c r="B6" s="311" t="s">
        <v>520</v>
      </c>
      <c r="C6" s="311" t="s">
        <v>498</v>
      </c>
      <c r="D6" s="311" t="s">
        <v>499</v>
      </c>
      <c r="E6" s="311" t="s">
        <v>500</v>
      </c>
      <c r="F6" s="314"/>
      <c r="G6" s="314"/>
      <c r="H6" s="333">
        <v>0</v>
      </c>
      <c r="I6" s="314">
        <v>0.5</v>
      </c>
      <c r="J6" s="314">
        <v>6296.2557388243004</v>
      </c>
      <c r="K6" s="333">
        <v>1</v>
      </c>
      <c r="L6" s="314">
        <v>0.5</v>
      </c>
      <c r="M6" s="315">
        <v>6296.2557388243004</v>
      </c>
    </row>
    <row r="7" spans="1:13" ht="14.4" customHeight="1" x14ac:dyDescent="0.3">
      <c r="A7" s="316" t="s">
        <v>340</v>
      </c>
      <c r="B7" s="317" t="s">
        <v>521</v>
      </c>
      <c r="C7" s="317" t="s">
        <v>479</v>
      </c>
      <c r="D7" s="317" t="s">
        <v>480</v>
      </c>
      <c r="E7" s="317" t="s">
        <v>481</v>
      </c>
      <c r="F7" s="320"/>
      <c r="G7" s="320"/>
      <c r="H7" s="341">
        <v>0</v>
      </c>
      <c r="I7" s="320">
        <v>4</v>
      </c>
      <c r="J7" s="320">
        <v>183.4001525258943</v>
      </c>
      <c r="K7" s="341">
        <v>1</v>
      </c>
      <c r="L7" s="320">
        <v>4</v>
      </c>
      <c r="M7" s="321">
        <v>183.4001525258943</v>
      </c>
    </row>
    <row r="8" spans="1:13" ht="14.4" customHeight="1" x14ac:dyDescent="0.3">
      <c r="A8" s="316" t="s">
        <v>340</v>
      </c>
      <c r="B8" s="317" t="s">
        <v>522</v>
      </c>
      <c r="C8" s="317" t="s">
        <v>483</v>
      </c>
      <c r="D8" s="317" t="s">
        <v>523</v>
      </c>
      <c r="E8" s="317" t="s">
        <v>481</v>
      </c>
      <c r="F8" s="320"/>
      <c r="G8" s="320"/>
      <c r="H8" s="341">
        <v>0</v>
      </c>
      <c r="I8" s="320">
        <v>1</v>
      </c>
      <c r="J8" s="320">
        <v>75.300058885722706</v>
      </c>
      <c r="K8" s="341">
        <v>1</v>
      </c>
      <c r="L8" s="320">
        <v>1</v>
      </c>
      <c r="M8" s="321">
        <v>75.300058885722706</v>
      </c>
    </row>
    <row r="9" spans="1:13" ht="14.4" customHeight="1" x14ac:dyDescent="0.3">
      <c r="A9" s="316" t="s">
        <v>340</v>
      </c>
      <c r="B9" s="317" t="s">
        <v>524</v>
      </c>
      <c r="C9" s="317" t="s">
        <v>491</v>
      </c>
      <c r="D9" s="317" t="s">
        <v>492</v>
      </c>
      <c r="E9" s="317" t="s">
        <v>525</v>
      </c>
      <c r="F9" s="320"/>
      <c r="G9" s="320"/>
      <c r="H9" s="341">
        <v>0</v>
      </c>
      <c r="I9" s="320">
        <v>2</v>
      </c>
      <c r="J9" s="320">
        <v>307.17082988721302</v>
      </c>
      <c r="K9" s="341">
        <v>1</v>
      </c>
      <c r="L9" s="320">
        <v>2</v>
      </c>
      <c r="M9" s="321">
        <v>307.17082988721302</v>
      </c>
    </row>
    <row r="10" spans="1:13" ht="14.4" customHeight="1" x14ac:dyDescent="0.3">
      <c r="A10" s="316" t="s">
        <v>340</v>
      </c>
      <c r="B10" s="317" t="s">
        <v>526</v>
      </c>
      <c r="C10" s="317" t="s">
        <v>453</v>
      </c>
      <c r="D10" s="317" t="s">
        <v>527</v>
      </c>
      <c r="E10" s="317" t="s">
        <v>528</v>
      </c>
      <c r="F10" s="320"/>
      <c r="G10" s="320"/>
      <c r="H10" s="341">
        <v>0</v>
      </c>
      <c r="I10" s="320">
        <v>0.2</v>
      </c>
      <c r="J10" s="320">
        <v>547.72200000000009</v>
      </c>
      <c r="K10" s="341">
        <v>1</v>
      </c>
      <c r="L10" s="320">
        <v>0.2</v>
      </c>
      <c r="M10" s="321">
        <v>547.72200000000009</v>
      </c>
    </row>
    <row r="11" spans="1:13" ht="14.4" customHeight="1" x14ac:dyDescent="0.3">
      <c r="A11" s="316" t="s">
        <v>340</v>
      </c>
      <c r="B11" s="317" t="s">
        <v>529</v>
      </c>
      <c r="C11" s="317" t="s">
        <v>441</v>
      </c>
      <c r="D11" s="317" t="s">
        <v>442</v>
      </c>
      <c r="E11" s="317" t="s">
        <v>443</v>
      </c>
      <c r="F11" s="320"/>
      <c r="G11" s="320"/>
      <c r="H11" s="341">
        <v>0</v>
      </c>
      <c r="I11" s="320">
        <v>0.2</v>
      </c>
      <c r="J11" s="320">
        <v>431.68200000000002</v>
      </c>
      <c r="K11" s="341">
        <v>1</v>
      </c>
      <c r="L11" s="320">
        <v>0.2</v>
      </c>
      <c r="M11" s="321">
        <v>431.68200000000002</v>
      </c>
    </row>
    <row r="12" spans="1:13" ht="14.4" customHeight="1" x14ac:dyDescent="0.3">
      <c r="A12" s="316" t="s">
        <v>340</v>
      </c>
      <c r="B12" s="317" t="s">
        <v>530</v>
      </c>
      <c r="C12" s="317" t="s">
        <v>506</v>
      </c>
      <c r="D12" s="317" t="s">
        <v>507</v>
      </c>
      <c r="E12" s="317" t="s">
        <v>531</v>
      </c>
      <c r="F12" s="320"/>
      <c r="G12" s="320"/>
      <c r="H12" s="341">
        <v>0</v>
      </c>
      <c r="I12" s="320">
        <v>1</v>
      </c>
      <c r="J12" s="320">
        <v>70.73</v>
      </c>
      <c r="K12" s="341">
        <v>1</v>
      </c>
      <c r="L12" s="320">
        <v>1</v>
      </c>
      <c r="M12" s="321">
        <v>70.73</v>
      </c>
    </row>
    <row r="13" spans="1:13" ht="14.4" customHeight="1" x14ac:dyDescent="0.3">
      <c r="A13" s="316" t="s">
        <v>340</v>
      </c>
      <c r="B13" s="317" t="s">
        <v>530</v>
      </c>
      <c r="C13" s="317" t="s">
        <v>494</v>
      </c>
      <c r="D13" s="317" t="s">
        <v>532</v>
      </c>
      <c r="E13" s="317" t="s">
        <v>533</v>
      </c>
      <c r="F13" s="320"/>
      <c r="G13" s="320"/>
      <c r="H13" s="341">
        <v>0</v>
      </c>
      <c r="I13" s="320">
        <v>2</v>
      </c>
      <c r="J13" s="320">
        <v>148.0052000000008</v>
      </c>
      <c r="K13" s="341">
        <v>1</v>
      </c>
      <c r="L13" s="320">
        <v>2</v>
      </c>
      <c r="M13" s="321">
        <v>148.0052000000008</v>
      </c>
    </row>
    <row r="14" spans="1:13" ht="14.4" customHeight="1" x14ac:dyDescent="0.3">
      <c r="A14" s="316" t="s">
        <v>340</v>
      </c>
      <c r="B14" s="317" t="s">
        <v>534</v>
      </c>
      <c r="C14" s="317" t="s">
        <v>487</v>
      </c>
      <c r="D14" s="317" t="s">
        <v>535</v>
      </c>
      <c r="E14" s="317" t="s">
        <v>536</v>
      </c>
      <c r="F14" s="320"/>
      <c r="G14" s="320"/>
      <c r="H14" s="341">
        <v>0</v>
      </c>
      <c r="I14" s="320">
        <v>3</v>
      </c>
      <c r="J14" s="320">
        <v>482.93999999999994</v>
      </c>
      <c r="K14" s="341">
        <v>1</v>
      </c>
      <c r="L14" s="320">
        <v>3</v>
      </c>
      <c r="M14" s="321">
        <v>482.93999999999994</v>
      </c>
    </row>
    <row r="15" spans="1:13" ht="14.4" customHeight="1" thickBot="1" x14ac:dyDescent="0.35">
      <c r="A15" s="322" t="s">
        <v>340</v>
      </c>
      <c r="B15" s="323" t="s">
        <v>537</v>
      </c>
      <c r="C15" s="323" t="s">
        <v>502</v>
      </c>
      <c r="D15" s="323" t="s">
        <v>538</v>
      </c>
      <c r="E15" s="323" t="s">
        <v>539</v>
      </c>
      <c r="F15" s="326"/>
      <c r="G15" s="326"/>
      <c r="H15" s="334">
        <v>0</v>
      </c>
      <c r="I15" s="326">
        <v>2</v>
      </c>
      <c r="J15" s="326">
        <v>897.34536659320599</v>
      </c>
      <c r="K15" s="334">
        <v>1</v>
      </c>
      <c r="L15" s="326">
        <v>2</v>
      </c>
      <c r="M15" s="327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299" t="s">
        <v>332</v>
      </c>
      <c r="B4" s="300" t="s">
        <v>333</v>
      </c>
      <c r="C4" s="301" t="s">
        <v>334</v>
      </c>
      <c r="D4" s="301" t="s">
        <v>333</v>
      </c>
      <c r="E4" s="301" t="s">
        <v>333</v>
      </c>
      <c r="F4" s="302" t="s">
        <v>333</v>
      </c>
      <c r="G4" s="301" t="s">
        <v>333</v>
      </c>
      <c r="H4" s="301" t="s">
        <v>77</v>
      </c>
    </row>
    <row r="5" spans="1:8" ht="14.4" customHeight="1" x14ac:dyDescent="0.3">
      <c r="A5" s="299" t="s">
        <v>332</v>
      </c>
      <c r="B5" s="300" t="s">
        <v>540</v>
      </c>
      <c r="C5" s="301" t="s">
        <v>541</v>
      </c>
      <c r="D5" s="301">
        <v>14004409.4540378</v>
      </c>
      <c r="E5" s="301">
        <v>16483820.226086397</v>
      </c>
      <c r="F5" s="302">
        <v>1.1770450071590648</v>
      </c>
      <c r="G5" s="301">
        <v>2479410.7720485963</v>
      </c>
      <c r="H5" s="301" t="s">
        <v>2</v>
      </c>
    </row>
    <row r="6" spans="1:8" ht="14.4" customHeight="1" x14ac:dyDescent="0.3">
      <c r="A6" s="299" t="s">
        <v>332</v>
      </c>
      <c r="B6" s="300" t="s">
        <v>542</v>
      </c>
      <c r="C6" s="301" t="s">
        <v>543</v>
      </c>
      <c r="D6" s="301">
        <v>20677.497167610902</v>
      </c>
      <c r="E6" s="301">
        <v>16267.479999999998</v>
      </c>
      <c r="F6" s="302">
        <v>0.78672384129164696</v>
      </c>
      <c r="G6" s="301">
        <v>-4410.0171676109039</v>
      </c>
      <c r="H6" s="301" t="s">
        <v>2</v>
      </c>
    </row>
    <row r="7" spans="1:8" ht="14.4" customHeight="1" x14ac:dyDescent="0.3">
      <c r="A7" s="299" t="s">
        <v>332</v>
      </c>
      <c r="B7" s="300" t="s">
        <v>544</v>
      </c>
      <c r="C7" s="301" t="s">
        <v>545</v>
      </c>
      <c r="D7" s="301">
        <v>164199.86869416101</v>
      </c>
      <c r="E7" s="301">
        <v>122168.9</v>
      </c>
      <c r="F7" s="302">
        <v>0.74402556452436652</v>
      </c>
      <c r="G7" s="301">
        <v>-42030.968694161013</v>
      </c>
      <c r="H7" s="301" t="s">
        <v>2</v>
      </c>
    </row>
    <row r="8" spans="1:8" ht="14.4" customHeight="1" x14ac:dyDescent="0.3">
      <c r="A8" s="299" t="s">
        <v>332</v>
      </c>
      <c r="B8" s="300" t="s">
        <v>546</v>
      </c>
      <c r="C8" s="301" t="s">
        <v>547</v>
      </c>
      <c r="D8" s="301">
        <v>47277.730391394703</v>
      </c>
      <c r="E8" s="301">
        <v>93008.8</v>
      </c>
      <c r="F8" s="302">
        <v>1.9672856380798067</v>
      </c>
      <c r="G8" s="301">
        <v>45731.069608605299</v>
      </c>
      <c r="H8" s="301" t="s">
        <v>2</v>
      </c>
    </row>
    <row r="9" spans="1:8" ht="14.4" customHeight="1" x14ac:dyDescent="0.3">
      <c r="A9" s="299" t="s">
        <v>332</v>
      </c>
      <c r="B9" s="300" t="s">
        <v>548</v>
      </c>
      <c r="C9" s="301" t="s">
        <v>549</v>
      </c>
      <c r="D9" s="301">
        <v>2771.1976638543201</v>
      </c>
      <c r="E9" s="301">
        <v>1019</v>
      </c>
      <c r="F9" s="302">
        <v>0.36771104901363255</v>
      </c>
      <c r="G9" s="301">
        <v>-1752.1976638543201</v>
      </c>
      <c r="H9" s="301" t="s">
        <v>2</v>
      </c>
    </row>
    <row r="10" spans="1:8" ht="14.4" customHeight="1" x14ac:dyDescent="0.3">
      <c r="A10" s="299" t="s">
        <v>332</v>
      </c>
      <c r="B10" s="300" t="s">
        <v>550</v>
      </c>
      <c r="C10" s="301" t="s">
        <v>551</v>
      </c>
      <c r="D10" s="301">
        <v>25895.667933317502</v>
      </c>
      <c r="E10" s="301">
        <v>21340</v>
      </c>
      <c r="F10" s="302">
        <v>0.82407605993988842</v>
      </c>
      <c r="G10" s="301">
        <v>-4555.6679333175016</v>
      </c>
      <c r="H10" s="301" t="s">
        <v>2</v>
      </c>
    </row>
    <row r="11" spans="1:8" ht="14.4" customHeight="1" x14ac:dyDescent="0.3">
      <c r="A11" s="299" t="s">
        <v>332</v>
      </c>
      <c r="B11" s="300" t="s">
        <v>6</v>
      </c>
      <c r="C11" s="301" t="s">
        <v>334</v>
      </c>
      <c r="D11" s="301">
        <v>14265231.415888138</v>
      </c>
      <c r="E11" s="301">
        <v>16737624.406086398</v>
      </c>
      <c r="F11" s="302">
        <v>1.1733160099628381</v>
      </c>
      <c r="G11" s="301">
        <v>2472392.9901982602</v>
      </c>
      <c r="H11" s="301" t="s">
        <v>339</v>
      </c>
    </row>
    <row r="13" spans="1:8" ht="14.4" customHeight="1" x14ac:dyDescent="0.3">
      <c r="A13" s="299" t="s">
        <v>332</v>
      </c>
      <c r="B13" s="300" t="s">
        <v>333</v>
      </c>
      <c r="C13" s="301" t="s">
        <v>334</v>
      </c>
      <c r="D13" s="301" t="s">
        <v>333</v>
      </c>
      <c r="E13" s="301" t="s">
        <v>333</v>
      </c>
      <c r="F13" s="302" t="s">
        <v>333</v>
      </c>
      <c r="G13" s="301" t="s">
        <v>333</v>
      </c>
      <c r="H13" s="301" t="s">
        <v>77</v>
      </c>
    </row>
    <row r="14" spans="1:8" ht="14.4" customHeight="1" x14ac:dyDescent="0.3">
      <c r="A14" s="299" t="s">
        <v>340</v>
      </c>
      <c r="B14" s="300" t="s">
        <v>540</v>
      </c>
      <c r="C14" s="301" t="s">
        <v>541</v>
      </c>
      <c r="D14" s="301">
        <v>14004409.4540378</v>
      </c>
      <c r="E14" s="301">
        <v>16483820.226086397</v>
      </c>
      <c r="F14" s="302">
        <v>1.1770450071590648</v>
      </c>
      <c r="G14" s="301">
        <v>2479410.7720485963</v>
      </c>
      <c r="H14" s="301" t="s">
        <v>2</v>
      </c>
    </row>
    <row r="15" spans="1:8" ht="14.4" customHeight="1" x14ac:dyDescent="0.3">
      <c r="A15" s="299" t="s">
        <v>340</v>
      </c>
      <c r="B15" s="300" t="s">
        <v>542</v>
      </c>
      <c r="C15" s="301" t="s">
        <v>543</v>
      </c>
      <c r="D15" s="301">
        <v>20677.497167610902</v>
      </c>
      <c r="E15" s="301">
        <v>16267.479999999998</v>
      </c>
      <c r="F15" s="302">
        <v>0.78672384129164696</v>
      </c>
      <c r="G15" s="301">
        <v>-4410.0171676109039</v>
      </c>
      <c r="H15" s="301" t="s">
        <v>2</v>
      </c>
    </row>
    <row r="16" spans="1:8" ht="14.4" customHeight="1" x14ac:dyDescent="0.3">
      <c r="A16" s="299" t="s">
        <v>340</v>
      </c>
      <c r="B16" s="300" t="s">
        <v>544</v>
      </c>
      <c r="C16" s="301" t="s">
        <v>545</v>
      </c>
      <c r="D16" s="301">
        <v>164199.86869416101</v>
      </c>
      <c r="E16" s="301">
        <v>122168.9</v>
      </c>
      <c r="F16" s="302">
        <v>0.74402556452436652</v>
      </c>
      <c r="G16" s="301">
        <v>-42030.968694161013</v>
      </c>
      <c r="H16" s="301" t="s">
        <v>2</v>
      </c>
    </row>
    <row r="17" spans="1:8" ht="14.4" customHeight="1" x14ac:dyDescent="0.3">
      <c r="A17" s="299" t="s">
        <v>340</v>
      </c>
      <c r="B17" s="300" t="s">
        <v>546</v>
      </c>
      <c r="C17" s="301" t="s">
        <v>547</v>
      </c>
      <c r="D17" s="301">
        <v>47277.730391394703</v>
      </c>
      <c r="E17" s="301">
        <v>93008.8</v>
      </c>
      <c r="F17" s="302">
        <v>1.9672856380798067</v>
      </c>
      <c r="G17" s="301">
        <v>45731.069608605299</v>
      </c>
      <c r="H17" s="301" t="s">
        <v>2</v>
      </c>
    </row>
    <row r="18" spans="1:8" ht="14.4" customHeight="1" x14ac:dyDescent="0.3">
      <c r="A18" s="299" t="s">
        <v>340</v>
      </c>
      <c r="B18" s="300" t="s">
        <v>548</v>
      </c>
      <c r="C18" s="301" t="s">
        <v>549</v>
      </c>
      <c r="D18" s="301">
        <v>2771.1976638543201</v>
      </c>
      <c r="E18" s="301">
        <v>1019</v>
      </c>
      <c r="F18" s="302">
        <v>0.36771104901363255</v>
      </c>
      <c r="G18" s="301">
        <v>-1752.1976638543201</v>
      </c>
      <c r="H18" s="301" t="s">
        <v>2</v>
      </c>
    </row>
    <row r="19" spans="1:8" ht="14.4" customHeight="1" x14ac:dyDescent="0.3">
      <c r="A19" s="299" t="s">
        <v>340</v>
      </c>
      <c r="B19" s="300" t="s">
        <v>550</v>
      </c>
      <c r="C19" s="301" t="s">
        <v>551</v>
      </c>
      <c r="D19" s="301">
        <v>25895.667933317502</v>
      </c>
      <c r="E19" s="301">
        <v>21340</v>
      </c>
      <c r="F19" s="302">
        <v>0.82407605993988842</v>
      </c>
      <c r="G19" s="301">
        <v>-4555.6679333175016</v>
      </c>
      <c r="H19" s="301" t="s">
        <v>2</v>
      </c>
    </row>
    <row r="20" spans="1:8" ht="14.4" customHeight="1" x14ac:dyDescent="0.3">
      <c r="A20" s="299" t="s">
        <v>340</v>
      </c>
      <c r="B20" s="300" t="s">
        <v>6</v>
      </c>
      <c r="C20" s="301" t="s">
        <v>341</v>
      </c>
      <c r="D20" s="301">
        <v>14265231.415888138</v>
      </c>
      <c r="E20" s="301">
        <v>16737624.406086398</v>
      </c>
      <c r="F20" s="302">
        <v>1.1733160099628381</v>
      </c>
      <c r="G20" s="301">
        <v>2472392.9901982602</v>
      </c>
      <c r="H20" s="301" t="s">
        <v>342</v>
      </c>
    </row>
    <row r="21" spans="1:8" ht="14.4" customHeight="1" x14ac:dyDescent="0.3">
      <c r="A21" s="299" t="s">
        <v>333</v>
      </c>
      <c r="B21" s="300" t="s">
        <v>333</v>
      </c>
      <c r="C21" s="301" t="s">
        <v>333</v>
      </c>
      <c r="D21" s="301" t="s">
        <v>333</v>
      </c>
      <c r="E21" s="301" t="s">
        <v>333</v>
      </c>
      <c r="F21" s="302" t="s">
        <v>333</v>
      </c>
      <c r="G21" s="301" t="s">
        <v>333</v>
      </c>
      <c r="H21" s="301" t="s">
        <v>343</v>
      </c>
    </row>
    <row r="22" spans="1:8" ht="14.4" customHeight="1" x14ac:dyDescent="0.3">
      <c r="A22" s="299" t="s">
        <v>332</v>
      </c>
      <c r="B22" s="300" t="s">
        <v>6</v>
      </c>
      <c r="C22" s="301" t="s">
        <v>334</v>
      </c>
      <c r="D22" s="301">
        <v>14265231.415888138</v>
      </c>
      <c r="E22" s="301">
        <v>16737624.406086398</v>
      </c>
      <c r="F22" s="302">
        <v>1.1733160099628381</v>
      </c>
      <c r="G22" s="301">
        <v>2472392.9901982602</v>
      </c>
      <c r="H22" s="301" t="s">
        <v>339</v>
      </c>
    </row>
  </sheetData>
  <autoFilter ref="A3:G3"/>
  <mergeCells count="1">
    <mergeCell ref="A1:G1"/>
  </mergeCells>
  <conditionalFormatting sqref="F12 F23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3" operator="greaterThan">
      <formula>1</formula>
    </cfRule>
  </conditionalFormatting>
  <conditionalFormatting sqref="B13:B22">
    <cfRule type="expression" dxfId="5" priority="7">
      <formula>AND(LEFT(H13,6)&lt;&gt;"mezera",H13&lt;&gt;"")</formula>
    </cfRule>
  </conditionalFormatting>
  <conditionalFormatting sqref="A13:A22">
    <cfRule type="expression" dxfId="4" priority="4">
      <formula>AND(H13&lt;&gt;"",H13&lt;&gt;"mezeraKL")</formula>
    </cfRule>
  </conditionalFormatting>
  <conditionalFormatting sqref="B13:G22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2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32.938221415162275</v>
      </c>
      <c r="J3" s="131">
        <f>SUBTOTAL(9,J5:J1048576)</f>
        <v>508152.04</v>
      </c>
      <c r="K3" s="132">
        <f>SUBTOTAL(9,K5:K1048576)</f>
        <v>16737624.406086395</v>
      </c>
    </row>
    <row r="4" spans="1:11" s="84" customFormat="1" ht="14.4" customHeight="1" thickBot="1" x14ac:dyDescent="0.35">
      <c r="A4" s="303" t="s">
        <v>7</v>
      </c>
      <c r="B4" s="304" t="s">
        <v>8</v>
      </c>
      <c r="C4" s="304" t="s">
        <v>0</v>
      </c>
      <c r="D4" s="304" t="s">
        <v>9</v>
      </c>
      <c r="E4" s="304" t="s">
        <v>10</v>
      </c>
      <c r="F4" s="304" t="s">
        <v>2</v>
      </c>
      <c r="G4" s="304" t="s">
        <v>79</v>
      </c>
      <c r="H4" s="305" t="s">
        <v>14</v>
      </c>
      <c r="I4" s="306" t="s">
        <v>155</v>
      </c>
      <c r="J4" s="306" t="s">
        <v>16</v>
      </c>
      <c r="K4" s="307" t="s">
        <v>166</v>
      </c>
    </row>
    <row r="5" spans="1:11" ht="14.4" customHeight="1" x14ac:dyDescent="0.3">
      <c r="A5" s="310" t="s">
        <v>332</v>
      </c>
      <c r="B5" s="311" t="s">
        <v>334</v>
      </c>
      <c r="C5" s="312" t="s">
        <v>340</v>
      </c>
      <c r="D5" s="313" t="s">
        <v>341</v>
      </c>
      <c r="E5" s="312" t="s">
        <v>542</v>
      </c>
      <c r="F5" s="313" t="s">
        <v>543</v>
      </c>
      <c r="G5" s="312" t="s">
        <v>552</v>
      </c>
      <c r="H5" s="312" t="s">
        <v>553</v>
      </c>
      <c r="I5" s="314">
        <v>0.15</v>
      </c>
      <c r="J5" s="314">
        <v>200</v>
      </c>
      <c r="K5" s="315">
        <v>30</v>
      </c>
    </row>
    <row r="6" spans="1:11" ht="14.4" customHeight="1" x14ac:dyDescent="0.3">
      <c r="A6" s="316" t="s">
        <v>332</v>
      </c>
      <c r="B6" s="317" t="s">
        <v>334</v>
      </c>
      <c r="C6" s="318" t="s">
        <v>340</v>
      </c>
      <c r="D6" s="319" t="s">
        <v>341</v>
      </c>
      <c r="E6" s="318" t="s">
        <v>542</v>
      </c>
      <c r="F6" s="319" t="s">
        <v>543</v>
      </c>
      <c r="G6" s="318" t="s">
        <v>554</v>
      </c>
      <c r="H6" s="318" t="s">
        <v>555</v>
      </c>
      <c r="I6" s="320">
        <v>2.39</v>
      </c>
      <c r="J6" s="320">
        <v>10</v>
      </c>
      <c r="K6" s="321">
        <v>23.900000000000002</v>
      </c>
    </row>
    <row r="7" spans="1:11" ht="14.4" customHeight="1" x14ac:dyDescent="0.3">
      <c r="A7" s="316" t="s">
        <v>332</v>
      </c>
      <c r="B7" s="317" t="s">
        <v>334</v>
      </c>
      <c r="C7" s="318" t="s">
        <v>340</v>
      </c>
      <c r="D7" s="319" t="s">
        <v>341</v>
      </c>
      <c r="E7" s="318" t="s">
        <v>542</v>
      </c>
      <c r="F7" s="319" t="s">
        <v>543</v>
      </c>
      <c r="G7" s="318" t="s">
        <v>556</v>
      </c>
      <c r="H7" s="318" t="s">
        <v>557</v>
      </c>
      <c r="I7" s="320">
        <v>0.5</v>
      </c>
      <c r="J7" s="320">
        <v>100</v>
      </c>
      <c r="K7" s="321">
        <v>50</v>
      </c>
    </row>
    <row r="8" spans="1:11" ht="14.4" customHeight="1" x14ac:dyDescent="0.3">
      <c r="A8" s="316" t="s">
        <v>332</v>
      </c>
      <c r="B8" s="317" t="s">
        <v>334</v>
      </c>
      <c r="C8" s="318" t="s">
        <v>340</v>
      </c>
      <c r="D8" s="319" t="s">
        <v>341</v>
      </c>
      <c r="E8" s="318" t="s">
        <v>542</v>
      </c>
      <c r="F8" s="319" t="s">
        <v>543</v>
      </c>
      <c r="G8" s="318" t="s">
        <v>558</v>
      </c>
      <c r="H8" s="318" t="s">
        <v>559</v>
      </c>
      <c r="I8" s="320">
        <v>8.58</v>
      </c>
      <c r="J8" s="320">
        <v>1</v>
      </c>
      <c r="K8" s="321">
        <v>8.58</v>
      </c>
    </row>
    <row r="9" spans="1:11" ht="14.4" customHeight="1" x14ac:dyDescent="0.3">
      <c r="A9" s="316" t="s">
        <v>332</v>
      </c>
      <c r="B9" s="317" t="s">
        <v>334</v>
      </c>
      <c r="C9" s="318" t="s">
        <v>340</v>
      </c>
      <c r="D9" s="319" t="s">
        <v>341</v>
      </c>
      <c r="E9" s="318" t="s">
        <v>542</v>
      </c>
      <c r="F9" s="319" t="s">
        <v>543</v>
      </c>
      <c r="G9" s="318" t="s">
        <v>560</v>
      </c>
      <c r="H9" s="318" t="s">
        <v>561</v>
      </c>
      <c r="I9" s="320">
        <v>27.282499999999999</v>
      </c>
      <c r="J9" s="320">
        <v>490</v>
      </c>
      <c r="K9" s="321">
        <v>13369.400000000001</v>
      </c>
    </row>
    <row r="10" spans="1:11" ht="14.4" customHeight="1" x14ac:dyDescent="0.3">
      <c r="A10" s="316" t="s">
        <v>332</v>
      </c>
      <c r="B10" s="317" t="s">
        <v>334</v>
      </c>
      <c r="C10" s="318" t="s">
        <v>340</v>
      </c>
      <c r="D10" s="319" t="s">
        <v>341</v>
      </c>
      <c r="E10" s="318" t="s">
        <v>542</v>
      </c>
      <c r="F10" s="319" t="s">
        <v>543</v>
      </c>
      <c r="G10" s="318" t="s">
        <v>562</v>
      </c>
      <c r="H10" s="318" t="s">
        <v>563</v>
      </c>
      <c r="I10" s="320">
        <v>26.704285714285714</v>
      </c>
      <c r="J10" s="320">
        <v>91</v>
      </c>
      <c r="K10" s="321">
        <v>2433.7000000000003</v>
      </c>
    </row>
    <row r="11" spans="1:11" ht="14.4" customHeight="1" x14ac:dyDescent="0.3">
      <c r="A11" s="316" t="s">
        <v>332</v>
      </c>
      <c r="B11" s="317" t="s">
        <v>334</v>
      </c>
      <c r="C11" s="318" t="s">
        <v>340</v>
      </c>
      <c r="D11" s="319" t="s">
        <v>341</v>
      </c>
      <c r="E11" s="318" t="s">
        <v>542</v>
      </c>
      <c r="F11" s="319" t="s">
        <v>543</v>
      </c>
      <c r="G11" s="318" t="s">
        <v>564</v>
      </c>
      <c r="H11" s="318" t="s">
        <v>565</v>
      </c>
      <c r="I11" s="320">
        <v>0.85</v>
      </c>
      <c r="J11" s="320">
        <v>10</v>
      </c>
      <c r="K11" s="321">
        <v>8.5</v>
      </c>
    </row>
    <row r="12" spans="1:11" ht="14.4" customHeight="1" x14ac:dyDescent="0.3">
      <c r="A12" s="316" t="s">
        <v>332</v>
      </c>
      <c r="B12" s="317" t="s">
        <v>334</v>
      </c>
      <c r="C12" s="318" t="s">
        <v>340</v>
      </c>
      <c r="D12" s="319" t="s">
        <v>341</v>
      </c>
      <c r="E12" s="318" t="s">
        <v>542</v>
      </c>
      <c r="F12" s="319" t="s">
        <v>543</v>
      </c>
      <c r="G12" s="318" t="s">
        <v>566</v>
      </c>
      <c r="H12" s="318" t="s">
        <v>567</v>
      </c>
      <c r="I12" s="320">
        <v>0.26</v>
      </c>
      <c r="J12" s="320">
        <v>1296</v>
      </c>
      <c r="K12" s="321">
        <v>343.4</v>
      </c>
    </row>
    <row r="13" spans="1:11" ht="14.4" customHeight="1" x14ac:dyDescent="0.3">
      <c r="A13" s="316" t="s">
        <v>332</v>
      </c>
      <c r="B13" s="317" t="s">
        <v>334</v>
      </c>
      <c r="C13" s="318" t="s">
        <v>340</v>
      </c>
      <c r="D13" s="319" t="s">
        <v>341</v>
      </c>
      <c r="E13" s="318" t="s">
        <v>544</v>
      </c>
      <c r="F13" s="319" t="s">
        <v>545</v>
      </c>
      <c r="G13" s="318" t="s">
        <v>568</v>
      </c>
      <c r="H13" s="318" t="s">
        <v>569</v>
      </c>
      <c r="I13" s="320">
        <v>0.22</v>
      </c>
      <c r="J13" s="320">
        <v>100</v>
      </c>
      <c r="K13" s="321">
        <v>22</v>
      </c>
    </row>
    <row r="14" spans="1:11" ht="14.4" customHeight="1" x14ac:dyDescent="0.3">
      <c r="A14" s="316" t="s">
        <v>332</v>
      </c>
      <c r="B14" s="317" t="s">
        <v>334</v>
      </c>
      <c r="C14" s="318" t="s">
        <v>340</v>
      </c>
      <c r="D14" s="319" t="s">
        <v>341</v>
      </c>
      <c r="E14" s="318" t="s">
        <v>544</v>
      </c>
      <c r="F14" s="319" t="s">
        <v>545</v>
      </c>
      <c r="G14" s="318" t="s">
        <v>570</v>
      </c>
      <c r="H14" s="318" t="s">
        <v>571</v>
      </c>
      <c r="I14" s="320">
        <v>98.465000000000003</v>
      </c>
      <c r="J14" s="320">
        <v>25</v>
      </c>
      <c r="K14" s="321">
        <v>2461.5699999999997</v>
      </c>
    </row>
    <row r="15" spans="1:11" ht="14.4" customHeight="1" x14ac:dyDescent="0.3">
      <c r="A15" s="316" t="s">
        <v>332</v>
      </c>
      <c r="B15" s="317" t="s">
        <v>334</v>
      </c>
      <c r="C15" s="318" t="s">
        <v>340</v>
      </c>
      <c r="D15" s="319" t="s">
        <v>341</v>
      </c>
      <c r="E15" s="318" t="s">
        <v>544</v>
      </c>
      <c r="F15" s="319" t="s">
        <v>545</v>
      </c>
      <c r="G15" s="318" t="s">
        <v>572</v>
      </c>
      <c r="H15" s="318" t="s">
        <v>573</v>
      </c>
      <c r="I15" s="320">
        <v>0.92</v>
      </c>
      <c r="J15" s="320">
        <v>600</v>
      </c>
      <c r="K15" s="321">
        <v>552</v>
      </c>
    </row>
    <row r="16" spans="1:11" ht="14.4" customHeight="1" x14ac:dyDescent="0.3">
      <c r="A16" s="316" t="s">
        <v>332</v>
      </c>
      <c r="B16" s="317" t="s">
        <v>334</v>
      </c>
      <c r="C16" s="318" t="s">
        <v>340</v>
      </c>
      <c r="D16" s="319" t="s">
        <v>341</v>
      </c>
      <c r="E16" s="318" t="s">
        <v>544</v>
      </c>
      <c r="F16" s="319" t="s">
        <v>545</v>
      </c>
      <c r="G16" s="318" t="s">
        <v>574</v>
      </c>
      <c r="H16" s="318" t="s">
        <v>575</v>
      </c>
      <c r="I16" s="320">
        <v>0.41166666666666668</v>
      </c>
      <c r="J16" s="320">
        <v>2300</v>
      </c>
      <c r="K16" s="321">
        <v>947</v>
      </c>
    </row>
    <row r="17" spans="1:11" ht="14.4" customHeight="1" x14ac:dyDescent="0.3">
      <c r="A17" s="316" t="s">
        <v>332</v>
      </c>
      <c r="B17" s="317" t="s">
        <v>334</v>
      </c>
      <c r="C17" s="318" t="s">
        <v>340</v>
      </c>
      <c r="D17" s="319" t="s">
        <v>341</v>
      </c>
      <c r="E17" s="318" t="s">
        <v>544</v>
      </c>
      <c r="F17" s="319" t="s">
        <v>545</v>
      </c>
      <c r="G17" s="318" t="s">
        <v>576</v>
      </c>
      <c r="H17" s="318" t="s">
        <v>577</v>
      </c>
      <c r="I17" s="320">
        <v>0.57499999999999996</v>
      </c>
      <c r="J17" s="320">
        <v>700</v>
      </c>
      <c r="K17" s="321">
        <v>403</v>
      </c>
    </row>
    <row r="18" spans="1:11" ht="14.4" customHeight="1" x14ac:dyDescent="0.3">
      <c r="A18" s="316" t="s">
        <v>332</v>
      </c>
      <c r="B18" s="317" t="s">
        <v>334</v>
      </c>
      <c r="C18" s="318" t="s">
        <v>340</v>
      </c>
      <c r="D18" s="319" t="s">
        <v>341</v>
      </c>
      <c r="E18" s="318" t="s">
        <v>544</v>
      </c>
      <c r="F18" s="319" t="s">
        <v>545</v>
      </c>
      <c r="G18" s="318" t="s">
        <v>578</v>
      </c>
      <c r="H18" s="318" t="s">
        <v>579</v>
      </c>
      <c r="I18" s="320">
        <v>1.81</v>
      </c>
      <c r="J18" s="320">
        <v>60</v>
      </c>
      <c r="K18" s="321">
        <v>108.6</v>
      </c>
    </row>
    <row r="19" spans="1:11" ht="14.4" customHeight="1" x14ac:dyDescent="0.3">
      <c r="A19" s="316" t="s">
        <v>332</v>
      </c>
      <c r="B19" s="317" t="s">
        <v>334</v>
      </c>
      <c r="C19" s="318" t="s">
        <v>340</v>
      </c>
      <c r="D19" s="319" t="s">
        <v>341</v>
      </c>
      <c r="E19" s="318" t="s">
        <v>544</v>
      </c>
      <c r="F19" s="319" t="s">
        <v>545</v>
      </c>
      <c r="G19" s="318" t="s">
        <v>580</v>
      </c>
      <c r="H19" s="318" t="s">
        <v>581</v>
      </c>
      <c r="I19" s="320">
        <v>0.59545454545454535</v>
      </c>
      <c r="J19" s="320">
        <v>14500</v>
      </c>
      <c r="K19" s="321">
        <v>8628.2999999999993</v>
      </c>
    </row>
    <row r="20" spans="1:11" ht="14.4" customHeight="1" x14ac:dyDescent="0.3">
      <c r="A20" s="316" t="s">
        <v>332</v>
      </c>
      <c r="B20" s="317" t="s">
        <v>334</v>
      </c>
      <c r="C20" s="318" t="s">
        <v>340</v>
      </c>
      <c r="D20" s="319" t="s">
        <v>341</v>
      </c>
      <c r="E20" s="318" t="s">
        <v>544</v>
      </c>
      <c r="F20" s="319" t="s">
        <v>545</v>
      </c>
      <c r="G20" s="318" t="s">
        <v>582</v>
      </c>
      <c r="H20" s="318" t="s">
        <v>583</v>
      </c>
      <c r="I20" s="320">
        <v>0.99500000000000011</v>
      </c>
      <c r="J20" s="320">
        <v>30000</v>
      </c>
      <c r="K20" s="321">
        <v>29814</v>
      </c>
    </row>
    <row r="21" spans="1:11" ht="14.4" customHeight="1" x14ac:dyDescent="0.3">
      <c r="A21" s="316" t="s">
        <v>332</v>
      </c>
      <c r="B21" s="317" t="s">
        <v>334</v>
      </c>
      <c r="C21" s="318" t="s">
        <v>340</v>
      </c>
      <c r="D21" s="319" t="s">
        <v>341</v>
      </c>
      <c r="E21" s="318" t="s">
        <v>544</v>
      </c>
      <c r="F21" s="319" t="s">
        <v>545</v>
      </c>
      <c r="G21" s="318" t="s">
        <v>584</v>
      </c>
      <c r="H21" s="318" t="s">
        <v>585</v>
      </c>
      <c r="I21" s="320">
        <v>1.962666666666667</v>
      </c>
      <c r="J21" s="320">
        <v>15420</v>
      </c>
      <c r="K21" s="321">
        <v>30231.200000000008</v>
      </c>
    </row>
    <row r="22" spans="1:11" ht="14.4" customHeight="1" x14ac:dyDescent="0.3">
      <c r="A22" s="316" t="s">
        <v>332</v>
      </c>
      <c r="B22" s="317" t="s">
        <v>334</v>
      </c>
      <c r="C22" s="318" t="s">
        <v>340</v>
      </c>
      <c r="D22" s="319" t="s">
        <v>341</v>
      </c>
      <c r="E22" s="318" t="s">
        <v>544</v>
      </c>
      <c r="F22" s="319" t="s">
        <v>545</v>
      </c>
      <c r="G22" s="318" t="s">
        <v>586</v>
      </c>
      <c r="H22" s="318" t="s">
        <v>587</v>
      </c>
      <c r="I22" s="320">
        <v>14.995999999999999</v>
      </c>
      <c r="J22" s="320">
        <v>26</v>
      </c>
      <c r="K22" s="321">
        <v>389.89</v>
      </c>
    </row>
    <row r="23" spans="1:11" ht="14.4" customHeight="1" x14ac:dyDescent="0.3">
      <c r="A23" s="316" t="s">
        <v>332</v>
      </c>
      <c r="B23" s="317" t="s">
        <v>334</v>
      </c>
      <c r="C23" s="318" t="s">
        <v>340</v>
      </c>
      <c r="D23" s="319" t="s">
        <v>341</v>
      </c>
      <c r="E23" s="318" t="s">
        <v>544</v>
      </c>
      <c r="F23" s="319" t="s">
        <v>545</v>
      </c>
      <c r="G23" s="318" t="s">
        <v>588</v>
      </c>
      <c r="H23" s="318" t="s">
        <v>589</v>
      </c>
      <c r="I23" s="320">
        <v>12.103333333333333</v>
      </c>
      <c r="J23" s="320">
        <v>44</v>
      </c>
      <c r="K23" s="321">
        <v>532.48</v>
      </c>
    </row>
    <row r="24" spans="1:11" ht="14.4" customHeight="1" x14ac:dyDescent="0.3">
      <c r="A24" s="316" t="s">
        <v>332</v>
      </c>
      <c r="B24" s="317" t="s">
        <v>334</v>
      </c>
      <c r="C24" s="318" t="s">
        <v>340</v>
      </c>
      <c r="D24" s="319" t="s">
        <v>341</v>
      </c>
      <c r="E24" s="318" t="s">
        <v>544</v>
      </c>
      <c r="F24" s="319" t="s">
        <v>545</v>
      </c>
      <c r="G24" s="318" t="s">
        <v>590</v>
      </c>
      <c r="H24" s="318" t="s">
        <v>591</v>
      </c>
      <c r="I24" s="320">
        <v>203.89</v>
      </c>
      <c r="J24" s="320">
        <v>1</v>
      </c>
      <c r="K24" s="321">
        <v>203.89</v>
      </c>
    </row>
    <row r="25" spans="1:11" ht="14.4" customHeight="1" x14ac:dyDescent="0.3">
      <c r="A25" s="316" t="s">
        <v>332</v>
      </c>
      <c r="B25" s="317" t="s">
        <v>334</v>
      </c>
      <c r="C25" s="318" t="s">
        <v>340</v>
      </c>
      <c r="D25" s="319" t="s">
        <v>341</v>
      </c>
      <c r="E25" s="318" t="s">
        <v>544</v>
      </c>
      <c r="F25" s="319" t="s">
        <v>545</v>
      </c>
      <c r="G25" s="318" t="s">
        <v>592</v>
      </c>
      <c r="H25" s="318" t="s">
        <v>593</v>
      </c>
      <c r="I25" s="320">
        <v>1.9345454545454546</v>
      </c>
      <c r="J25" s="320">
        <v>5700</v>
      </c>
      <c r="K25" s="321">
        <v>10882.2</v>
      </c>
    </row>
    <row r="26" spans="1:11" ht="14.4" customHeight="1" x14ac:dyDescent="0.3">
      <c r="A26" s="316" t="s">
        <v>332</v>
      </c>
      <c r="B26" s="317" t="s">
        <v>334</v>
      </c>
      <c r="C26" s="318" t="s">
        <v>340</v>
      </c>
      <c r="D26" s="319" t="s">
        <v>341</v>
      </c>
      <c r="E26" s="318" t="s">
        <v>544</v>
      </c>
      <c r="F26" s="319" t="s">
        <v>545</v>
      </c>
      <c r="G26" s="318" t="s">
        <v>594</v>
      </c>
      <c r="H26" s="318" t="s">
        <v>595</v>
      </c>
      <c r="I26" s="320">
        <v>1.21</v>
      </c>
      <c r="J26" s="320">
        <v>6000</v>
      </c>
      <c r="K26" s="321">
        <v>7260</v>
      </c>
    </row>
    <row r="27" spans="1:11" ht="14.4" customHeight="1" x14ac:dyDescent="0.3">
      <c r="A27" s="316" t="s">
        <v>332</v>
      </c>
      <c r="B27" s="317" t="s">
        <v>334</v>
      </c>
      <c r="C27" s="318" t="s">
        <v>340</v>
      </c>
      <c r="D27" s="319" t="s">
        <v>341</v>
      </c>
      <c r="E27" s="318" t="s">
        <v>544</v>
      </c>
      <c r="F27" s="319" t="s">
        <v>545</v>
      </c>
      <c r="G27" s="318" t="s">
        <v>596</v>
      </c>
      <c r="H27" s="318" t="s">
        <v>597</v>
      </c>
      <c r="I27" s="320">
        <v>1.74</v>
      </c>
      <c r="J27" s="320">
        <v>1000</v>
      </c>
      <c r="K27" s="321">
        <v>1737</v>
      </c>
    </row>
    <row r="28" spans="1:11" ht="14.4" customHeight="1" x14ac:dyDescent="0.3">
      <c r="A28" s="316" t="s">
        <v>332</v>
      </c>
      <c r="B28" s="317" t="s">
        <v>334</v>
      </c>
      <c r="C28" s="318" t="s">
        <v>340</v>
      </c>
      <c r="D28" s="319" t="s">
        <v>341</v>
      </c>
      <c r="E28" s="318" t="s">
        <v>544</v>
      </c>
      <c r="F28" s="319" t="s">
        <v>545</v>
      </c>
      <c r="G28" s="318" t="s">
        <v>598</v>
      </c>
      <c r="H28" s="318" t="s">
        <v>599</v>
      </c>
      <c r="I28" s="320">
        <v>8.8333333333333339</v>
      </c>
      <c r="J28" s="320">
        <v>500</v>
      </c>
      <c r="K28" s="321">
        <v>4404.79</v>
      </c>
    </row>
    <row r="29" spans="1:11" ht="14.4" customHeight="1" x14ac:dyDescent="0.3">
      <c r="A29" s="316" t="s">
        <v>332</v>
      </c>
      <c r="B29" s="317" t="s">
        <v>334</v>
      </c>
      <c r="C29" s="318" t="s">
        <v>340</v>
      </c>
      <c r="D29" s="319" t="s">
        <v>341</v>
      </c>
      <c r="E29" s="318" t="s">
        <v>544</v>
      </c>
      <c r="F29" s="319" t="s">
        <v>545</v>
      </c>
      <c r="G29" s="318" t="s">
        <v>600</v>
      </c>
      <c r="H29" s="318" t="s">
        <v>601</v>
      </c>
      <c r="I29" s="320">
        <v>0.61</v>
      </c>
      <c r="J29" s="320">
        <v>5000</v>
      </c>
      <c r="K29" s="321">
        <v>3036.2000000000003</v>
      </c>
    </row>
    <row r="30" spans="1:11" ht="14.4" customHeight="1" x14ac:dyDescent="0.3">
      <c r="A30" s="316" t="s">
        <v>332</v>
      </c>
      <c r="B30" s="317" t="s">
        <v>334</v>
      </c>
      <c r="C30" s="318" t="s">
        <v>340</v>
      </c>
      <c r="D30" s="319" t="s">
        <v>341</v>
      </c>
      <c r="E30" s="318" t="s">
        <v>544</v>
      </c>
      <c r="F30" s="319" t="s">
        <v>545</v>
      </c>
      <c r="G30" s="318" t="s">
        <v>602</v>
      </c>
      <c r="H30" s="318" t="s">
        <v>603</v>
      </c>
      <c r="I30" s="320">
        <v>225.07499999999999</v>
      </c>
      <c r="J30" s="320">
        <v>30</v>
      </c>
      <c r="K30" s="321">
        <v>6752</v>
      </c>
    </row>
    <row r="31" spans="1:11" ht="14.4" customHeight="1" x14ac:dyDescent="0.3">
      <c r="A31" s="316" t="s">
        <v>332</v>
      </c>
      <c r="B31" s="317" t="s">
        <v>334</v>
      </c>
      <c r="C31" s="318" t="s">
        <v>340</v>
      </c>
      <c r="D31" s="319" t="s">
        <v>341</v>
      </c>
      <c r="E31" s="318" t="s">
        <v>544</v>
      </c>
      <c r="F31" s="319" t="s">
        <v>545</v>
      </c>
      <c r="G31" s="318" t="s">
        <v>604</v>
      </c>
      <c r="H31" s="318" t="s">
        <v>605</v>
      </c>
      <c r="I31" s="320">
        <v>54.45</v>
      </c>
      <c r="J31" s="320">
        <v>10</v>
      </c>
      <c r="K31" s="321">
        <v>544.5</v>
      </c>
    </row>
    <row r="32" spans="1:11" ht="14.4" customHeight="1" x14ac:dyDescent="0.3">
      <c r="A32" s="316" t="s">
        <v>332</v>
      </c>
      <c r="B32" s="317" t="s">
        <v>334</v>
      </c>
      <c r="C32" s="318" t="s">
        <v>340</v>
      </c>
      <c r="D32" s="319" t="s">
        <v>341</v>
      </c>
      <c r="E32" s="318" t="s">
        <v>544</v>
      </c>
      <c r="F32" s="319" t="s">
        <v>545</v>
      </c>
      <c r="G32" s="318" t="s">
        <v>606</v>
      </c>
      <c r="H32" s="318" t="s">
        <v>607</v>
      </c>
      <c r="I32" s="320">
        <v>10062.36</v>
      </c>
      <c r="J32" s="320">
        <v>1</v>
      </c>
      <c r="K32" s="321">
        <v>10062.36</v>
      </c>
    </row>
    <row r="33" spans="1:11" ht="14.4" customHeight="1" x14ac:dyDescent="0.3">
      <c r="A33" s="316" t="s">
        <v>332</v>
      </c>
      <c r="B33" s="317" t="s">
        <v>334</v>
      </c>
      <c r="C33" s="318" t="s">
        <v>340</v>
      </c>
      <c r="D33" s="319" t="s">
        <v>341</v>
      </c>
      <c r="E33" s="318" t="s">
        <v>544</v>
      </c>
      <c r="F33" s="319" t="s">
        <v>545</v>
      </c>
      <c r="G33" s="318" t="s">
        <v>608</v>
      </c>
      <c r="H33" s="318" t="s">
        <v>609</v>
      </c>
      <c r="I33" s="320">
        <v>110.11</v>
      </c>
      <c r="J33" s="320">
        <v>1</v>
      </c>
      <c r="K33" s="321">
        <v>110.11</v>
      </c>
    </row>
    <row r="34" spans="1:11" ht="14.4" customHeight="1" x14ac:dyDescent="0.3">
      <c r="A34" s="316" t="s">
        <v>332</v>
      </c>
      <c r="B34" s="317" t="s">
        <v>334</v>
      </c>
      <c r="C34" s="318" t="s">
        <v>340</v>
      </c>
      <c r="D34" s="319" t="s">
        <v>341</v>
      </c>
      <c r="E34" s="318" t="s">
        <v>544</v>
      </c>
      <c r="F34" s="319" t="s">
        <v>545</v>
      </c>
      <c r="G34" s="318" t="s">
        <v>610</v>
      </c>
      <c r="H34" s="318" t="s">
        <v>611</v>
      </c>
      <c r="I34" s="320">
        <v>8.8350000000000009</v>
      </c>
      <c r="J34" s="320">
        <v>150</v>
      </c>
      <c r="K34" s="321">
        <v>1319.21</v>
      </c>
    </row>
    <row r="35" spans="1:11" ht="14.4" customHeight="1" x14ac:dyDescent="0.3">
      <c r="A35" s="316" t="s">
        <v>332</v>
      </c>
      <c r="B35" s="317" t="s">
        <v>334</v>
      </c>
      <c r="C35" s="318" t="s">
        <v>340</v>
      </c>
      <c r="D35" s="319" t="s">
        <v>341</v>
      </c>
      <c r="E35" s="318" t="s">
        <v>544</v>
      </c>
      <c r="F35" s="319" t="s">
        <v>545</v>
      </c>
      <c r="G35" s="318" t="s">
        <v>612</v>
      </c>
      <c r="H35" s="318" t="s">
        <v>613</v>
      </c>
      <c r="I35" s="320">
        <v>1766.6</v>
      </c>
      <c r="J35" s="320">
        <v>1</v>
      </c>
      <c r="K35" s="321">
        <v>1766.6</v>
      </c>
    </row>
    <row r="36" spans="1:11" ht="14.4" customHeight="1" x14ac:dyDescent="0.3">
      <c r="A36" s="316" t="s">
        <v>332</v>
      </c>
      <c r="B36" s="317" t="s">
        <v>334</v>
      </c>
      <c r="C36" s="318" t="s">
        <v>340</v>
      </c>
      <c r="D36" s="319" t="s">
        <v>341</v>
      </c>
      <c r="E36" s="318" t="s">
        <v>546</v>
      </c>
      <c r="F36" s="319" t="s">
        <v>547</v>
      </c>
      <c r="G36" s="318" t="s">
        <v>614</v>
      </c>
      <c r="H36" s="318" t="s">
        <v>615</v>
      </c>
      <c r="I36" s="320">
        <v>101.41</v>
      </c>
      <c r="J36" s="320">
        <v>2</v>
      </c>
      <c r="K36" s="321">
        <v>202.82</v>
      </c>
    </row>
    <row r="37" spans="1:11" ht="14.4" customHeight="1" x14ac:dyDescent="0.3">
      <c r="A37" s="316" t="s">
        <v>332</v>
      </c>
      <c r="B37" s="317" t="s">
        <v>334</v>
      </c>
      <c r="C37" s="318" t="s">
        <v>340</v>
      </c>
      <c r="D37" s="319" t="s">
        <v>341</v>
      </c>
      <c r="E37" s="318" t="s">
        <v>546</v>
      </c>
      <c r="F37" s="319" t="s">
        <v>547</v>
      </c>
      <c r="G37" s="318" t="s">
        <v>616</v>
      </c>
      <c r="H37" s="318" t="s">
        <v>617</v>
      </c>
      <c r="I37" s="320">
        <v>0.43</v>
      </c>
      <c r="J37" s="320">
        <v>200</v>
      </c>
      <c r="K37" s="321">
        <v>86</v>
      </c>
    </row>
    <row r="38" spans="1:11" ht="14.4" customHeight="1" x14ac:dyDescent="0.3">
      <c r="A38" s="316" t="s">
        <v>332</v>
      </c>
      <c r="B38" s="317" t="s">
        <v>334</v>
      </c>
      <c r="C38" s="318" t="s">
        <v>340</v>
      </c>
      <c r="D38" s="319" t="s">
        <v>341</v>
      </c>
      <c r="E38" s="318" t="s">
        <v>546</v>
      </c>
      <c r="F38" s="319" t="s">
        <v>547</v>
      </c>
      <c r="G38" s="318" t="s">
        <v>618</v>
      </c>
      <c r="H38" s="318" t="s">
        <v>619</v>
      </c>
      <c r="I38" s="320">
        <v>1.4049999999999998</v>
      </c>
      <c r="J38" s="320">
        <v>500</v>
      </c>
      <c r="K38" s="321">
        <v>702</v>
      </c>
    </row>
    <row r="39" spans="1:11" ht="14.4" customHeight="1" x14ac:dyDescent="0.3">
      <c r="A39" s="316" t="s">
        <v>332</v>
      </c>
      <c r="B39" s="317" t="s">
        <v>334</v>
      </c>
      <c r="C39" s="318" t="s">
        <v>340</v>
      </c>
      <c r="D39" s="319" t="s">
        <v>341</v>
      </c>
      <c r="E39" s="318" t="s">
        <v>546</v>
      </c>
      <c r="F39" s="319" t="s">
        <v>547</v>
      </c>
      <c r="G39" s="318" t="s">
        <v>620</v>
      </c>
      <c r="H39" s="318" t="s">
        <v>621</v>
      </c>
      <c r="I39" s="320">
        <v>0.25076923076923074</v>
      </c>
      <c r="J39" s="320">
        <v>22000</v>
      </c>
      <c r="K39" s="321">
        <v>5529.45</v>
      </c>
    </row>
    <row r="40" spans="1:11" ht="14.4" customHeight="1" x14ac:dyDescent="0.3">
      <c r="A40" s="316" t="s">
        <v>332</v>
      </c>
      <c r="B40" s="317" t="s">
        <v>334</v>
      </c>
      <c r="C40" s="318" t="s">
        <v>340</v>
      </c>
      <c r="D40" s="319" t="s">
        <v>341</v>
      </c>
      <c r="E40" s="318" t="s">
        <v>546</v>
      </c>
      <c r="F40" s="319" t="s">
        <v>547</v>
      </c>
      <c r="G40" s="318" t="s">
        <v>622</v>
      </c>
      <c r="H40" s="318" t="s">
        <v>623</v>
      </c>
      <c r="I40" s="320">
        <v>0.11916666666666668</v>
      </c>
      <c r="J40" s="320">
        <v>77000</v>
      </c>
      <c r="K40" s="321">
        <v>9180</v>
      </c>
    </row>
    <row r="41" spans="1:11" ht="14.4" customHeight="1" x14ac:dyDescent="0.3">
      <c r="A41" s="316" t="s">
        <v>332</v>
      </c>
      <c r="B41" s="317" t="s">
        <v>334</v>
      </c>
      <c r="C41" s="318" t="s">
        <v>340</v>
      </c>
      <c r="D41" s="319" t="s">
        <v>341</v>
      </c>
      <c r="E41" s="318" t="s">
        <v>546</v>
      </c>
      <c r="F41" s="319" t="s">
        <v>547</v>
      </c>
      <c r="G41" s="318" t="s">
        <v>624</v>
      </c>
      <c r="H41" s="318" t="s">
        <v>625</v>
      </c>
      <c r="I41" s="320">
        <v>3.75</v>
      </c>
      <c r="J41" s="320">
        <v>16000</v>
      </c>
      <c r="K41" s="321">
        <v>60016</v>
      </c>
    </row>
    <row r="42" spans="1:11" ht="14.4" customHeight="1" x14ac:dyDescent="0.3">
      <c r="A42" s="316" t="s">
        <v>332</v>
      </c>
      <c r="B42" s="317" t="s">
        <v>334</v>
      </c>
      <c r="C42" s="318" t="s">
        <v>340</v>
      </c>
      <c r="D42" s="319" t="s">
        <v>341</v>
      </c>
      <c r="E42" s="318" t="s">
        <v>546</v>
      </c>
      <c r="F42" s="319" t="s">
        <v>547</v>
      </c>
      <c r="G42" s="318" t="s">
        <v>626</v>
      </c>
      <c r="H42" s="318" t="s">
        <v>627</v>
      </c>
      <c r="I42" s="320">
        <v>95.03</v>
      </c>
      <c r="J42" s="320">
        <v>1</v>
      </c>
      <c r="K42" s="321">
        <v>95.03</v>
      </c>
    </row>
    <row r="43" spans="1:11" ht="14.4" customHeight="1" x14ac:dyDescent="0.3">
      <c r="A43" s="316" t="s">
        <v>332</v>
      </c>
      <c r="B43" s="317" t="s">
        <v>334</v>
      </c>
      <c r="C43" s="318" t="s">
        <v>340</v>
      </c>
      <c r="D43" s="319" t="s">
        <v>341</v>
      </c>
      <c r="E43" s="318" t="s">
        <v>546</v>
      </c>
      <c r="F43" s="319" t="s">
        <v>547</v>
      </c>
      <c r="G43" s="318" t="s">
        <v>628</v>
      </c>
      <c r="H43" s="318" t="s">
        <v>629</v>
      </c>
      <c r="I43" s="320">
        <v>182.71</v>
      </c>
      <c r="J43" s="320">
        <v>2</v>
      </c>
      <c r="K43" s="321">
        <v>365.42</v>
      </c>
    </row>
    <row r="44" spans="1:11" ht="14.4" customHeight="1" x14ac:dyDescent="0.3">
      <c r="A44" s="316" t="s">
        <v>332</v>
      </c>
      <c r="B44" s="317" t="s">
        <v>334</v>
      </c>
      <c r="C44" s="318" t="s">
        <v>340</v>
      </c>
      <c r="D44" s="319" t="s">
        <v>341</v>
      </c>
      <c r="E44" s="318" t="s">
        <v>546</v>
      </c>
      <c r="F44" s="319" t="s">
        <v>547</v>
      </c>
      <c r="G44" s="318" t="s">
        <v>630</v>
      </c>
      <c r="H44" s="318" t="s">
        <v>631</v>
      </c>
      <c r="I44" s="320">
        <v>1.48</v>
      </c>
      <c r="J44" s="320">
        <v>1000</v>
      </c>
      <c r="K44" s="321">
        <v>1483.46</v>
      </c>
    </row>
    <row r="45" spans="1:11" ht="14.4" customHeight="1" x14ac:dyDescent="0.3">
      <c r="A45" s="316" t="s">
        <v>332</v>
      </c>
      <c r="B45" s="317" t="s">
        <v>334</v>
      </c>
      <c r="C45" s="318" t="s">
        <v>340</v>
      </c>
      <c r="D45" s="319" t="s">
        <v>341</v>
      </c>
      <c r="E45" s="318" t="s">
        <v>546</v>
      </c>
      <c r="F45" s="319" t="s">
        <v>547</v>
      </c>
      <c r="G45" s="318" t="s">
        <v>632</v>
      </c>
      <c r="H45" s="318" t="s">
        <v>633</v>
      </c>
      <c r="I45" s="320">
        <v>3.21</v>
      </c>
      <c r="J45" s="320">
        <v>1920</v>
      </c>
      <c r="K45" s="321">
        <v>6171</v>
      </c>
    </row>
    <row r="46" spans="1:11" ht="14.4" customHeight="1" x14ac:dyDescent="0.3">
      <c r="A46" s="316" t="s">
        <v>332</v>
      </c>
      <c r="B46" s="317" t="s">
        <v>334</v>
      </c>
      <c r="C46" s="318" t="s">
        <v>340</v>
      </c>
      <c r="D46" s="319" t="s">
        <v>341</v>
      </c>
      <c r="E46" s="318" t="s">
        <v>546</v>
      </c>
      <c r="F46" s="319" t="s">
        <v>547</v>
      </c>
      <c r="G46" s="318" t="s">
        <v>634</v>
      </c>
      <c r="H46" s="318" t="s">
        <v>635</v>
      </c>
      <c r="I46" s="320">
        <v>1.23</v>
      </c>
      <c r="J46" s="320">
        <v>1000</v>
      </c>
      <c r="K46" s="321">
        <v>1231.05</v>
      </c>
    </row>
    <row r="47" spans="1:11" ht="14.4" customHeight="1" x14ac:dyDescent="0.3">
      <c r="A47" s="316" t="s">
        <v>332</v>
      </c>
      <c r="B47" s="317" t="s">
        <v>334</v>
      </c>
      <c r="C47" s="318" t="s">
        <v>340</v>
      </c>
      <c r="D47" s="319" t="s">
        <v>341</v>
      </c>
      <c r="E47" s="318" t="s">
        <v>546</v>
      </c>
      <c r="F47" s="319" t="s">
        <v>547</v>
      </c>
      <c r="G47" s="318" t="s">
        <v>636</v>
      </c>
      <c r="H47" s="318" t="s">
        <v>637</v>
      </c>
      <c r="I47" s="320">
        <v>2.8</v>
      </c>
      <c r="J47" s="320">
        <v>1536</v>
      </c>
      <c r="K47" s="321">
        <v>4296</v>
      </c>
    </row>
    <row r="48" spans="1:11" ht="14.4" customHeight="1" x14ac:dyDescent="0.3">
      <c r="A48" s="316" t="s">
        <v>332</v>
      </c>
      <c r="B48" s="317" t="s">
        <v>334</v>
      </c>
      <c r="C48" s="318" t="s">
        <v>340</v>
      </c>
      <c r="D48" s="319" t="s">
        <v>341</v>
      </c>
      <c r="E48" s="318" t="s">
        <v>546</v>
      </c>
      <c r="F48" s="319" t="s">
        <v>547</v>
      </c>
      <c r="G48" s="318" t="s">
        <v>638</v>
      </c>
      <c r="H48" s="318" t="s">
        <v>639</v>
      </c>
      <c r="I48" s="320">
        <v>2.0299999999999998</v>
      </c>
      <c r="J48" s="320">
        <v>1000</v>
      </c>
      <c r="K48" s="321">
        <v>2032.8</v>
      </c>
    </row>
    <row r="49" spans="1:11" ht="14.4" customHeight="1" x14ac:dyDescent="0.3">
      <c r="A49" s="316" t="s">
        <v>332</v>
      </c>
      <c r="B49" s="317" t="s">
        <v>334</v>
      </c>
      <c r="C49" s="318" t="s">
        <v>340</v>
      </c>
      <c r="D49" s="319" t="s">
        <v>341</v>
      </c>
      <c r="E49" s="318" t="s">
        <v>546</v>
      </c>
      <c r="F49" s="319" t="s">
        <v>547</v>
      </c>
      <c r="G49" s="318" t="s">
        <v>640</v>
      </c>
      <c r="H49" s="318" t="s">
        <v>641</v>
      </c>
      <c r="I49" s="320">
        <v>239.58</v>
      </c>
      <c r="J49" s="320">
        <v>5</v>
      </c>
      <c r="K49" s="321">
        <v>1197.9000000000001</v>
      </c>
    </row>
    <row r="50" spans="1:11" ht="14.4" customHeight="1" x14ac:dyDescent="0.3">
      <c r="A50" s="316" t="s">
        <v>332</v>
      </c>
      <c r="B50" s="317" t="s">
        <v>334</v>
      </c>
      <c r="C50" s="318" t="s">
        <v>340</v>
      </c>
      <c r="D50" s="319" t="s">
        <v>341</v>
      </c>
      <c r="E50" s="318" t="s">
        <v>546</v>
      </c>
      <c r="F50" s="319" t="s">
        <v>547</v>
      </c>
      <c r="G50" s="318" t="s">
        <v>642</v>
      </c>
      <c r="H50" s="318" t="s">
        <v>643</v>
      </c>
      <c r="I50" s="320">
        <v>419.87</v>
      </c>
      <c r="J50" s="320">
        <v>1</v>
      </c>
      <c r="K50" s="321">
        <v>419.87</v>
      </c>
    </row>
    <row r="51" spans="1:11" ht="14.4" customHeight="1" x14ac:dyDescent="0.3">
      <c r="A51" s="316" t="s">
        <v>332</v>
      </c>
      <c r="B51" s="317" t="s">
        <v>334</v>
      </c>
      <c r="C51" s="318" t="s">
        <v>340</v>
      </c>
      <c r="D51" s="319" t="s">
        <v>341</v>
      </c>
      <c r="E51" s="318" t="s">
        <v>548</v>
      </c>
      <c r="F51" s="319" t="s">
        <v>549</v>
      </c>
      <c r="G51" s="318" t="s">
        <v>644</v>
      </c>
      <c r="H51" s="318" t="s">
        <v>645</v>
      </c>
      <c r="I51" s="320">
        <v>0.30374999999999996</v>
      </c>
      <c r="J51" s="320">
        <v>1500</v>
      </c>
      <c r="K51" s="321">
        <v>454</v>
      </c>
    </row>
    <row r="52" spans="1:11" ht="14.4" customHeight="1" x14ac:dyDescent="0.3">
      <c r="A52" s="316" t="s">
        <v>332</v>
      </c>
      <c r="B52" s="317" t="s">
        <v>334</v>
      </c>
      <c r="C52" s="318" t="s">
        <v>340</v>
      </c>
      <c r="D52" s="319" t="s">
        <v>341</v>
      </c>
      <c r="E52" s="318" t="s">
        <v>548</v>
      </c>
      <c r="F52" s="319" t="s">
        <v>549</v>
      </c>
      <c r="G52" s="318" t="s">
        <v>646</v>
      </c>
      <c r="H52" s="318" t="s">
        <v>647</v>
      </c>
      <c r="I52" s="320">
        <v>0.65750000000000008</v>
      </c>
      <c r="J52" s="320">
        <v>400</v>
      </c>
      <c r="K52" s="321">
        <v>263</v>
      </c>
    </row>
    <row r="53" spans="1:11" ht="14.4" customHeight="1" x14ac:dyDescent="0.3">
      <c r="A53" s="316" t="s">
        <v>332</v>
      </c>
      <c r="B53" s="317" t="s">
        <v>334</v>
      </c>
      <c r="C53" s="318" t="s">
        <v>340</v>
      </c>
      <c r="D53" s="319" t="s">
        <v>341</v>
      </c>
      <c r="E53" s="318" t="s">
        <v>548</v>
      </c>
      <c r="F53" s="319" t="s">
        <v>549</v>
      </c>
      <c r="G53" s="318" t="s">
        <v>648</v>
      </c>
      <c r="H53" s="318" t="s">
        <v>649</v>
      </c>
      <c r="I53" s="320">
        <v>0.30249999999999999</v>
      </c>
      <c r="J53" s="320">
        <v>1000</v>
      </c>
      <c r="K53" s="321">
        <v>302</v>
      </c>
    </row>
    <row r="54" spans="1:11" ht="14.4" customHeight="1" x14ac:dyDescent="0.3">
      <c r="A54" s="316" t="s">
        <v>332</v>
      </c>
      <c r="B54" s="317" t="s">
        <v>334</v>
      </c>
      <c r="C54" s="318" t="s">
        <v>340</v>
      </c>
      <c r="D54" s="319" t="s">
        <v>341</v>
      </c>
      <c r="E54" s="318" t="s">
        <v>550</v>
      </c>
      <c r="F54" s="319" t="s">
        <v>551</v>
      </c>
      <c r="G54" s="318" t="s">
        <v>650</v>
      </c>
      <c r="H54" s="318" t="s">
        <v>651</v>
      </c>
      <c r="I54" s="320">
        <v>0.82285714285714284</v>
      </c>
      <c r="J54" s="320">
        <v>7000</v>
      </c>
      <c r="K54" s="321">
        <v>5758</v>
      </c>
    </row>
    <row r="55" spans="1:11" ht="14.4" customHeight="1" x14ac:dyDescent="0.3">
      <c r="A55" s="316" t="s">
        <v>332</v>
      </c>
      <c r="B55" s="317" t="s">
        <v>334</v>
      </c>
      <c r="C55" s="318" t="s">
        <v>340</v>
      </c>
      <c r="D55" s="319" t="s">
        <v>341</v>
      </c>
      <c r="E55" s="318" t="s">
        <v>550</v>
      </c>
      <c r="F55" s="319" t="s">
        <v>551</v>
      </c>
      <c r="G55" s="318" t="s">
        <v>652</v>
      </c>
      <c r="H55" s="318" t="s">
        <v>653</v>
      </c>
      <c r="I55" s="320">
        <v>0.6333333333333333</v>
      </c>
      <c r="J55" s="320">
        <v>3000</v>
      </c>
      <c r="K55" s="321">
        <v>1900</v>
      </c>
    </row>
    <row r="56" spans="1:11" ht="14.4" customHeight="1" x14ac:dyDescent="0.3">
      <c r="A56" s="316" t="s">
        <v>332</v>
      </c>
      <c r="B56" s="317" t="s">
        <v>334</v>
      </c>
      <c r="C56" s="318" t="s">
        <v>340</v>
      </c>
      <c r="D56" s="319" t="s">
        <v>341</v>
      </c>
      <c r="E56" s="318" t="s">
        <v>550</v>
      </c>
      <c r="F56" s="319" t="s">
        <v>551</v>
      </c>
      <c r="G56" s="318" t="s">
        <v>654</v>
      </c>
      <c r="H56" s="318" t="s">
        <v>655</v>
      </c>
      <c r="I56" s="320">
        <v>0.65666666666666673</v>
      </c>
      <c r="J56" s="320">
        <v>4500</v>
      </c>
      <c r="K56" s="321">
        <v>2955</v>
      </c>
    </row>
    <row r="57" spans="1:11" ht="14.4" customHeight="1" x14ac:dyDescent="0.3">
      <c r="A57" s="316" t="s">
        <v>332</v>
      </c>
      <c r="B57" s="317" t="s">
        <v>334</v>
      </c>
      <c r="C57" s="318" t="s">
        <v>340</v>
      </c>
      <c r="D57" s="319" t="s">
        <v>341</v>
      </c>
      <c r="E57" s="318" t="s">
        <v>550</v>
      </c>
      <c r="F57" s="319" t="s">
        <v>551</v>
      </c>
      <c r="G57" s="318" t="s">
        <v>656</v>
      </c>
      <c r="H57" s="318" t="s">
        <v>657</v>
      </c>
      <c r="I57" s="320">
        <v>0.64333333333333342</v>
      </c>
      <c r="J57" s="320">
        <v>600</v>
      </c>
      <c r="K57" s="321">
        <v>386</v>
      </c>
    </row>
    <row r="58" spans="1:11" ht="14.4" customHeight="1" x14ac:dyDescent="0.3">
      <c r="A58" s="316" t="s">
        <v>332</v>
      </c>
      <c r="B58" s="317" t="s">
        <v>334</v>
      </c>
      <c r="C58" s="318" t="s">
        <v>340</v>
      </c>
      <c r="D58" s="319" t="s">
        <v>341</v>
      </c>
      <c r="E58" s="318" t="s">
        <v>550</v>
      </c>
      <c r="F58" s="319" t="s">
        <v>551</v>
      </c>
      <c r="G58" s="318" t="s">
        <v>658</v>
      </c>
      <c r="H58" s="318" t="s">
        <v>659</v>
      </c>
      <c r="I58" s="320">
        <v>0.8224999999999999</v>
      </c>
      <c r="J58" s="320">
        <v>900</v>
      </c>
      <c r="K58" s="321">
        <v>739</v>
      </c>
    </row>
    <row r="59" spans="1:11" ht="14.4" customHeight="1" x14ac:dyDescent="0.3">
      <c r="A59" s="316" t="s">
        <v>332</v>
      </c>
      <c r="B59" s="317" t="s">
        <v>334</v>
      </c>
      <c r="C59" s="318" t="s">
        <v>340</v>
      </c>
      <c r="D59" s="319" t="s">
        <v>341</v>
      </c>
      <c r="E59" s="318" t="s">
        <v>550</v>
      </c>
      <c r="F59" s="319" t="s">
        <v>551</v>
      </c>
      <c r="G59" s="318" t="s">
        <v>660</v>
      </c>
      <c r="H59" s="318" t="s">
        <v>661</v>
      </c>
      <c r="I59" s="320">
        <v>0.82374999999999998</v>
      </c>
      <c r="J59" s="320">
        <v>8100</v>
      </c>
      <c r="K59" s="321">
        <v>6675</v>
      </c>
    </row>
    <row r="60" spans="1:11" ht="14.4" customHeight="1" x14ac:dyDescent="0.3">
      <c r="A60" s="316" t="s">
        <v>332</v>
      </c>
      <c r="B60" s="317" t="s">
        <v>334</v>
      </c>
      <c r="C60" s="318" t="s">
        <v>340</v>
      </c>
      <c r="D60" s="319" t="s">
        <v>341</v>
      </c>
      <c r="E60" s="318" t="s">
        <v>550</v>
      </c>
      <c r="F60" s="319" t="s">
        <v>551</v>
      </c>
      <c r="G60" s="318" t="s">
        <v>662</v>
      </c>
      <c r="H60" s="318" t="s">
        <v>663</v>
      </c>
      <c r="I60" s="320">
        <v>0.78</v>
      </c>
      <c r="J60" s="320">
        <v>100</v>
      </c>
      <c r="K60" s="321">
        <v>78</v>
      </c>
    </row>
    <row r="61" spans="1:11" ht="14.4" customHeight="1" x14ac:dyDescent="0.3">
      <c r="A61" s="316" t="s">
        <v>332</v>
      </c>
      <c r="B61" s="317" t="s">
        <v>334</v>
      </c>
      <c r="C61" s="318" t="s">
        <v>340</v>
      </c>
      <c r="D61" s="319" t="s">
        <v>341</v>
      </c>
      <c r="E61" s="318" t="s">
        <v>550</v>
      </c>
      <c r="F61" s="319" t="s">
        <v>551</v>
      </c>
      <c r="G61" s="318" t="s">
        <v>664</v>
      </c>
      <c r="H61" s="318" t="s">
        <v>665</v>
      </c>
      <c r="I61" s="320">
        <v>0.77</v>
      </c>
      <c r="J61" s="320">
        <v>2500</v>
      </c>
      <c r="K61" s="321">
        <v>1925</v>
      </c>
    </row>
    <row r="62" spans="1:11" ht="14.4" customHeight="1" x14ac:dyDescent="0.3">
      <c r="A62" s="316" t="s">
        <v>332</v>
      </c>
      <c r="B62" s="317" t="s">
        <v>334</v>
      </c>
      <c r="C62" s="318" t="s">
        <v>340</v>
      </c>
      <c r="D62" s="319" t="s">
        <v>341</v>
      </c>
      <c r="E62" s="318" t="s">
        <v>550</v>
      </c>
      <c r="F62" s="319" t="s">
        <v>551</v>
      </c>
      <c r="G62" s="318" t="s">
        <v>666</v>
      </c>
      <c r="H62" s="318" t="s">
        <v>667</v>
      </c>
      <c r="I62" s="320">
        <v>0.77</v>
      </c>
      <c r="J62" s="320">
        <v>1200</v>
      </c>
      <c r="K62" s="321">
        <v>924</v>
      </c>
    </row>
    <row r="63" spans="1:11" ht="14.4" customHeight="1" x14ac:dyDescent="0.3">
      <c r="A63" s="316" t="s">
        <v>332</v>
      </c>
      <c r="B63" s="317" t="s">
        <v>334</v>
      </c>
      <c r="C63" s="318" t="s">
        <v>340</v>
      </c>
      <c r="D63" s="319" t="s">
        <v>341</v>
      </c>
      <c r="E63" s="318" t="s">
        <v>540</v>
      </c>
      <c r="F63" s="319" t="s">
        <v>541</v>
      </c>
      <c r="G63" s="318" t="s">
        <v>668</v>
      </c>
      <c r="H63" s="318" t="s">
        <v>669</v>
      </c>
      <c r="I63" s="320">
        <v>139.437984299411</v>
      </c>
      <c r="J63" s="320">
        <v>0</v>
      </c>
      <c r="K63" s="321">
        <v>0</v>
      </c>
    </row>
    <row r="64" spans="1:11" ht="14.4" customHeight="1" x14ac:dyDescent="0.3">
      <c r="A64" s="316" t="s">
        <v>332</v>
      </c>
      <c r="B64" s="317" t="s">
        <v>334</v>
      </c>
      <c r="C64" s="318" t="s">
        <v>340</v>
      </c>
      <c r="D64" s="319" t="s">
        <v>341</v>
      </c>
      <c r="E64" s="318" t="s">
        <v>540</v>
      </c>
      <c r="F64" s="319" t="s">
        <v>541</v>
      </c>
      <c r="G64" s="318" t="s">
        <v>670</v>
      </c>
      <c r="H64" s="318" t="s">
        <v>671</v>
      </c>
      <c r="I64" s="320">
        <v>139.43846829942601</v>
      </c>
      <c r="J64" s="320">
        <v>0</v>
      </c>
      <c r="K64" s="321">
        <v>0</v>
      </c>
    </row>
    <row r="65" spans="1:11" ht="14.4" customHeight="1" x14ac:dyDescent="0.3">
      <c r="A65" s="316" t="s">
        <v>332</v>
      </c>
      <c r="B65" s="317" t="s">
        <v>334</v>
      </c>
      <c r="C65" s="318" t="s">
        <v>340</v>
      </c>
      <c r="D65" s="319" t="s">
        <v>341</v>
      </c>
      <c r="E65" s="318" t="s">
        <v>540</v>
      </c>
      <c r="F65" s="319" t="s">
        <v>541</v>
      </c>
      <c r="G65" s="318" t="s">
        <v>672</v>
      </c>
      <c r="H65" s="318" t="s">
        <v>673</v>
      </c>
      <c r="I65" s="320">
        <v>11.652316345852997</v>
      </c>
      <c r="J65" s="320">
        <v>470</v>
      </c>
      <c r="K65" s="321">
        <v>5476.5885343296477</v>
      </c>
    </row>
    <row r="66" spans="1:11" ht="14.4" customHeight="1" x14ac:dyDescent="0.3">
      <c r="A66" s="316" t="s">
        <v>332</v>
      </c>
      <c r="B66" s="317" t="s">
        <v>334</v>
      </c>
      <c r="C66" s="318" t="s">
        <v>340</v>
      </c>
      <c r="D66" s="319" t="s">
        <v>341</v>
      </c>
      <c r="E66" s="318" t="s">
        <v>540</v>
      </c>
      <c r="F66" s="319" t="s">
        <v>541</v>
      </c>
      <c r="G66" s="318" t="s">
        <v>674</v>
      </c>
      <c r="H66" s="318" t="s">
        <v>675</v>
      </c>
      <c r="I66" s="320">
        <v>57.777782454736752</v>
      </c>
      <c r="J66" s="320">
        <v>282</v>
      </c>
      <c r="K66" s="321">
        <v>16511.501502036728</v>
      </c>
    </row>
    <row r="67" spans="1:11" ht="14.4" customHeight="1" x14ac:dyDescent="0.3">
      <c r="A67" s="316" t="s">
        <v>332</v>
      </c>
      <c r="B67" s="317" t="s">
        <v>334</v>
      </c>
      <c r="C67" s="318" t="s">
        <v>340</v>
      </c>
      <c r="D67" s="319" t="s">
        <v>341</v>
      </c>
      <c r="E67" s="318" t="s">
        <v>540</v>
      </c>
      <c r="F67" s="319" t="s">
        <v>541</v>
      </c>
      <c r="G67" s="318" t="s">
        <v>676</v>
      </c>
      <c r="H67" s="318" t="s">
        <v>677</v>
      </c>
      <c r="I67" s="320">
        <v>96.470000000000013</v>
      </c>
      <c r="J67" s="320">
        <v>18</v>
      </c>
      <c r="K67" s="321">
        <v>1739.9800000000002</v>
      </c>
    </row>
    <row r="68" spans="1:11" ht="14.4" customHeight="1" x14ac:dyDescent="0.3">
      <c r="A68" s="316" t="s">
        <v>332</v>
      </c>
      <c r="B68" s="317" t="s">
        <v>334</v>
      </c>
      <c r="C68" s="318" t="s">
        <v>340</v>
      </c>
      <c r="D68" s="319" t="s">
        <v>341</v>
      </c>
      <c r="E68" s="318" t="s">
        <v>540</v>
      </c>
      <c r="F68" s="319" t="s">
        <v>541</v>
      </c>
      <c r="G68" s="318" t="s">
        <v>678</v>
      </c>
      <c r="H68" s="318" t="s">
        <v>679</v>
      </c>
      <c r="I68" s="320">
        <v>10.369702835244334</v>
      </c>
      <c r="J68" s="320">
        <v>12980</v>
      </c>
      <c r="K68" s="321">
        <v>134598.73600888037</v>
      </c>
    </row>
    <row r="69" spans="1:11" ht="14.4" customHeight="1" x14ac:dyDescent="0.3">
      <c r="A69" s="316" t="s">
        <v>332</v>
      </c>
      <c r="B69" s="317" t="s">
        <v>334</v>
      </c>
      <c r="C69" s="318" t="s">
        <v>340</v>
      </c>
      <c r="D69" s="319" t="s">
        <v>341</v>
      </c>
      <c r="E69" s="318" t="s">
        <v>540</v>
      </c>
      <c r="F69" s="319" t="s">
        <v>541</v>
      </c>
      <c r="G69" s="318" t="s">
        <v>680</v>
      </c>
      <c r="H69" s="318" t="s">
        <v>681</v>
      </c>
      <c r="I69" s="320">
        <v>188.76</v>
      </c>
      <c r="J69" s="320">
        <v>8</v>
      </c>
      <c r="K69" s="321">
        <v>1592.36</v>
      </c>
    </row>
    <row r="70" spans="1:11" ht="14.4" customHeight="1" x14ac:dyDescent="0.3">
      <c r="A70" s="316" t="s">
        <v>332</v>
      </c>
      <c r="B70" s="317" t="s">
        <v>334</v>
      </c>
      <c r="C70" s="318" t="s">
        <v>340</v>
      </c>
      <c r="D70" s="319" t="s">
        <v>341</v>
      </c>
      <c r="E70" s="318" t="s">
        <v>540</v>
      </c>
      <c r="F70" s="319" t="s">
        <v>541</v>
      </c>
      <c r="G70" s="318" t="s">
        <v>682</v>
      </c>
      <c r="H70" s="318" t="s">
        <v>683</v>
      </c>
      <c r="I70" s="320">
        <v>90.09</v>
      </c>
      <c r="J70" s="320">
        <v>21</v>
      </c>
      <c r="K70" s="321">
        <v>1894.86</v>
      </c>
    </row>
    <row r="71" spans="1:11" ht="14.4" customHeight="1" x14ac:dyDescent="0.3">
      <c r="A71" s="316" t="s">
        <v>332</v>
      </c>
      <c r="B71" s="317" t="s">
        <v>334</v>
      </c>
      <c r="C71" s="318" t="s">
        <v>340</v>
      </c>
      <c r="D71" s="319" t="s">
        <v>341</v>
      </c>
      <c r="E71" s="318" t="s">
        <v>540</v>
      </c>
      <c r="F71" s="319" t="s">
        <v>541</v>
      </c>
      <c r="G71" s="318" t="s">
        <v>684</v>
      </c>
      <c r="H71" s="318" t="s">
        <v>685</v>
      </c>
      <c r="I71" s="320">
        <v>90.75</v>
      </c>
      <c r="J71" s="320">
        <v>1</v>
      </c>
      <c r="K71" s="321">
        <v>90.75</v>
      </c>
    </row>
    <row r="72" spans="1:11" ht="14.4" customHeight="1" x14ac:dyDescent="0.3">
      <c r="A72" s="316" t="s">
        <v>332</v>
      </c>
      <c r="B72" s="317" t="s">
        <v>334</v>
      </c>
      <c r="C72" s="318" t="s">
        <v>340</v>
      </c>
      <c r="D72" s="319" t="s">
        <v>341</v>
      </c>
      <c r="E72" s="318" t="s">
        <v>540</v>
      </c>
      <c r="F72" s="319" t="s">
        <v>541</v>
      </c>
      <c r="G72" s="318" t="s">
        <v>686</v>
      </c>
      <c r="H72" s="318" t="s">
        <v>687</v>
      </c>
      <c r="I72" s="320">
        <v>258.54631917403742</v>
      </c>
      <c r="J72" s="320">
        <v>7</v>
      </c>
      <c r="K72" s="321">
        <v>1809.8242342182621</v>
      </c>
    </row>
    <row r="73" spans="1:11" ht="14.4" customHeight="1" x14ac:dyDescent="0.3">
      <c r="A73" s="316" t="s">
        <v>332</v>
      </c>
      <c r="B73" s="317" t="s">
        <v>334</v>
      </c>
      <c r="C73" s="318" t="s">
        <v>340</v>
      </c>
      <c r="D73" s="319" t="s">
        <v>341</v>
      </c>
      <c r="E73" s="318" t="s">
        <v>540</v>
      </c>
      <c r="F73" s="319" t="s">
        <v>541</v>
      </c>
      <c r="G73" s="318" t="s">
        <v>688</v>
      </c>
      <c r="H73" s="318" t="s">
        <v>689</v>
      </c>
      <c r="I73" s="320">
        <v>101.4325</v>
      </c>
      <c r="J73" s="320">
        <v>18</v>
      </c>
      <c r="K73" s="321">
        <v>1822.9499999999998</v>
      </c>
    </row>
    <row r="74" spans="1:11" ht="14.4" customHeight="1" x14ac:dyDescent="0.3">
      <c r="A74" s="316" t="s">
        <v>332</v>
      </c>
      <c r="B74" s="317" t="s">
        <v>334</v>
      </c>
      <c r="C74" s="318" t="s">
        <v>340</v>
      </c>
      <c r="D74" s="319" t="s">
        <v>341</v>
      </c>
      <c r="E74" s="318" t="s">
        <v>540</v>
      </c>
      <c r="F74" s="319" t="s">
        <v>541</v>
      </c>
      <c r="G74" s="318" t="s">
        <v>690</v>
      </c>
      <c r="H74" s="318" t="s">
        <v>691</v>
      </c>
      <c r="I74" s="320">
        <v>108.9</v>
      </c>
      <c r="J74" s="320">
        <v>2</v>
      </c>
      <c r="K74" s="321">
        <v>217.8</v>
      </c>
    </row>
    <row r="75" spans="1:11" ht="14.4" customHeight="1" x14ac:dyDescent="0.3">
      <c r="A75" s="316" t="s">
        <v>332</v>
      </c>
      <c r="B75" s="317" t="s">
        <v>334</v>
      </c>
      <c r="C75" s="318" t="s">
        <v>340</v>
      </c>
      <c r="D75" s="319" t="s">
        <v>341</v>
      </c>
      <c r="E75" s="318" t="s">
        <v>540</v>
      </c>
      <c r="F75" s="319" t="s">
        <v>541</v>
      </c>
      <c r="G75" s="318" t="s">
        <v>692</v>
      </c>
      <c r="H75" s="318" t="s">
        <v>693</v>
      </c>
      <c r="I75" s="320">
        <v>8102.16</v>
      </c>
      <c r="J75" s="320">
        <v>1</v>
      </c>
      <c r="K75" s="321">
        <v>8102.16</v>
      </c>
    </row>
    <row r="76" spans="1:11" ht="14.4" customHeight="1" x14ac:dyDescent="0.3">
      <c r="A76" s="316" t="s">
        <v>332</v>
      </c>
      <c r="B76" s="317" t="s">
        <v>334</v>
      </c>
      <c r="C76" s="318" t="s">
        <v>340</v>
      </c>
      <c r="D76" s="319" t="s">
        <v>341</v>
      </c>
      <c r="E76" s="318" t="s">
        <v>540</v>
      </c>
      <c r="F76" s="319" t="s">
        <v>541</v>
      </c>
      <c r="G76" s="318" t="s">
        <v>694</v>
      </c>
      <c r="H76" s="318" t="s">
        <v>695</v>
      </c>
      <c r="I76" s="320">
        <v>254.82600785726899</v>
      </c>
      <c r="J76" s="320">
        <v>0</v>
      </c>
      <c r="K76" s="321">
        <v>0</v>
      </c>
    </row>
    <row r="77" spans="1:11" ht="14.4" customHeight="1" x14ac:dyDescent="0.3">
      <c r="A77" s="316" t="s">
        <v>332</v>
      </c>
      <c r="B77" s="317" t="s">
        <v>334</v>
      </c>
      <c r="C77" s="318" t="s">
        <v>340</v>
      </c>
      <c r="D77" s="319" t="s">
        <v>341</v>
      </c>
      <c r="E77" s="318" t="s">
        <v>540</v>
      </c>
      <c r="F77" s="319" t="s">
        <v>541</v>
      </c>
      <c r="G77" s="318" t="s">
        <v>696</v>
      </c>
      <c r="H77" s="318" t="s">
        <v>697</v>
      </c>
      <c r="I77" s="320">
        <v>555.27</v>
      </c>
      <c r="J77" s="320">
        <v>1</v>
      </c>
      <c r="K77" s="321">
        <v>555.27</v>
      </c>
    </row>
    <row r="78" spans="1:11" ht="14.4" customHeight="1" x14ac:dyDescent="0.3">
      <c r="A78" s="316" t="s">
        <v>332</v>
      </c>
      <c r="B78" s="317" t="s">
        <v>334</v>
      </c>
      <c r="C78" s="318" t="s">
        <v>340</v>
      </c>
      <c r="D78" s="319" t="s">
        <v>341</v>
      </c>
      <c r="E78" s="318" t="s">
        <v>540</v>
      </c>
      <c r="F78" s="319" t="s">
        <v>541</v>
      </c>
      <c r="G78" s="318" t="s">
        <v>698</v>
      </c>
      <c r="H78" s="318" t="s">
        <v>699</v>
      </c>
      <c r="I78" s="320">
        <v>2662.0053877551022</v>
      </c>
      <c r="J78" s="320">
        <v>17</v>
      </c>
      <c r="K78" s="321">
        <v>45254.080816326532</v>
      </c>
    </row>
    <row r="79" spans="1:11" ht="14.4" customHeight="1" x14ac:dyDescent="0.3">
      <c r="A79" s="316" t="s">
        <v>332</v>
      </c>
      <c r="B79" s="317" t="s">
        <v>334</v>
      </c>
      <c r="C79" s="318" t="s">
        <v>340</v>
      </c>
      <c r="D79" s="319" t="s">
        <v>341</v>
      </c>
      <c r="E79" s="318" t="s">
        <v>540</v>
      </c>
      <c r="F79" s="319" t="s">
        <v>541</v>
      </c>
      <c r="G79" s="318" t="s">
        <v>700</v>
      </c>
      <c r="H79" s="318" t="s">
        <v>701</v>
      </c>
      <c r="I79" s="320">
        <v>2359.5</v>
      </c>
      <c r="J79" s="320">
        <v>7</v>
      </c>
      <c r="K79" s="321">
        <v>16516.5</v>
      </c>
    </row>
    <row r="80" spans="1:11" ht="14.4" customHeight="1" x14ac:dyDescent="0.3">
      <c r="A80" s="316" t="s">
        <v>332</v>
      </c>
      <c r="B80" s="317" t="s">
        <v>334</v>
      </c>
      <c r="C80" s="318" t="s">
        <v>340</v>
      </c>
      <c r="D80" s="319" t="s">
        <v>341</v>
      </c>
      <c r="E80" s="318" t="s">
        <v>540</v>
      </c>
      <c r="F80" s="319" t="s">
        <v>541</v>
      </c>
      <c r="G80" s="318" t="s">
        <v>702</v>
      </c>
      <c r="H80" s="318" t="s">
        <v>703</v>
      </c>
      <c r="I80" s="320">
        <v>728.42</v>
      </c>
      <c r="J80" s="320">
        <v>1</v>
      </c>
      <c r="K80" s="321">
        <v>728.42</v>
      </c>
    </row>
    <row r="81" spans="1:11" ht="14.4" customHeight="1" x14ac:dyDescent="0.3">
      <c r="A81" s="316" t="s">
        <v>332</v>
      </c>
      <c r="B81" s="317" t="s">
        <v>334</v>
      </c>
      <c r="C81" s="318" t="s">
        <v>340</v>
      </c>
      <c r="D81" s="319" t="s">
        <v>341</v>
      </c>
      <c r="E81" s="318" t="s">
        <v>540</v>
      </c>
      <c r="F81" s="319" t="s">
        <v>541</v>
      </c>
      <c r="G81" s="318" t="s">
        <v>704</v>
      </c>
      <c r="H81" s="318" t="s">
        <v>705</v>
      </c>
      <c r="I81" s="320">
        <v>17.545000118749716</v>
      </c>
      <c r="J81" s="320">
        <v>10680</v>
      </c>
      <c r="K81" s="321">
        <v>187380.600852103</v>
      </c>
    </row>
    <row r="82" spans="1:11" ht="14.4" customHeight="1" x14ac:dyDescent="0.3">
      <c r="A82" s="316" t="s">
        <v>332</v>
      </c>
      <c r="B82" s="317" t="s">
        <v>334</v>
      </c>
      <c r="C82" s="318" t="s">
        <v>340</v>
      </c>
      <c r="D82" s="319" t="s">
        <v>341</v>
      </c>
      <c r="E82" s="318" t="s">
        <v>540</v>
      </c>
      <c r="F82" s="319" t="s">
        <v>541</v>
      </c>
      <c r="G82" s="318" t="s">
        <v>706</v>
      </c>
      <c r="H82" s="318" t="s">
        <v>707</v>
      </c>
      <c r="I82" s="320">
        <v>13643.052499999998</v>
      </c>
      <c r="J82" s="320">
        <v>18</v>
      </c>
      <c r="K82" s="321">
        <v>246222.89999999997</v>
      </c>
    </row>
    <row r="83" spans="1:11" ht="14.4" customHeight="1" x14ac:dyDescent="0.3">
      <c r="A83" s="316" t="s">
        <v>332</v>
      </c>
      <c r="B83" s="317" t="s">
        <v>334</v>
      </c>
      <c r="C83" s="318" t="s">
        <v>340</v>
      </c>
      <c r="D83" s="319" t="s">
        <v>341</v>
      </c>
      <c r="E83" s="318" t="s">
        <v>540</v>
      </c>
      <c r="F83" s="319" t="s">
        <v>541</v>
      </c>
      <c r="G83" s="318" t="s">
        <v>708</v>
      </c>
      <c r="H83" s="318" t="s">
        <v>709</v>
      </c>
      <c r="I83" s="320">
        <v>5532.12</v>
      </c>
      <c r="J83" s="320">
        <v>13</v>
      </c>
      <c r="K83" s="321">
        <v>72800.86</v>
      </c>
    </row>
    <row r="84" spans="1:11" ht="14.4" customHeight="1" x14ac:dyDescent="0.3">
      <c r="A84" s="316" t="s">
        <v>332</v>
      </c>
      <c r="B84" s="317" t="s">
        <v>334</v>
      </c>
      <c r="C84" s="318" t="s">
        <v>340</v>
      </c>
      <c r="D84" s="319" t="s">
        <v>341</v>
      </c>
      <c r="E84" s="318" t="s">
        <v>540</v>
      </c>
      <c r="F84" s="319" t="s">
        <v>541</v>
      </c>
      <c r="G84" s="318" t="s">
        <v>710</v>
      </c>
      <c r="H84" s="318" t="s">
        <v>711</v>
      </c>
      <c r="I84" s="320">
        <v>3457.3733333333334</v>
      </c>
      <c r="J84" s="320">
        <v>60</v>
      </c>
      <c r="K84" s="321">
        <v>207442.40000000002</v>
      </c>
    </row>
    <row r="85" spans="1:11" ht="14.4" customHeight="1" x14ac:dyDescent="0.3">
      <c r="A85" s="316" t="s">
        <v>332</v>
      </c>
      <c r="B85" s="317" t="s">
        <v>334</v>
      </c>
      <c r="C85" s="318" t="s">
        <v>340</v>
      </c>
      <c r="D85" s="319" t="s">
        <v>341</v>
      </c>
      <c r="E85" s="318" t="s">
        <v>540</v>
      </c>
      <c r="F85" s="319" t="s">
        <v>541</v>
      </c>
      <c r="G85" s="318" t="s">
        <v>712</v>
      </c>
      <c r="H85" s="318" t="s">
        <v>713</v>
      </c>
      <c r="I85" s="320">
        <v>13949.121999999999</v>
      </c>
      <c r="J85" s="320">
        <v>37</v>
      </c>
      <c r="K85" s="321">
        <v>516152.12000000005</v>
      </c>
    </row>
    <row r="86" spans="1:11" ht="14.4" customHeight="1" x14ac:dyDescent="0.3">
      <c r="A86" s="316" t="s">
        <v>332</v>
      </c>
      <c r="B86" s="317" t="s">
        <v>334</v>
      </c>
      <c r="C86" s="318" t="s">
        <v>340</v>
      </c>
      <c r="D86" s="319" t="s">
        <v>341</v>
      </c>
      <c r="E86" s="318" t="s">
        <v>540</v>
      </c>
      <c r="F86" s="319" t="s">
        <v>541</v>
      </c>
      <c r="G86" s="318" t="s">
        <v>714</v>
      </c>
      <c r="H86" s="318" t="s">
        <v>715</v>
      </c>
      <c r="I86" s="320">
        <v>15013.68</v>
      </c>
      <c r="J86" s="320">
        <v>6</v>
      </c>
      <c r="K86" s="321">
        <v>90082.08</v>
      </c>
    </row>
    <row r="87" spans="1:11" ht="14.4" customHeight="1" x14ac:dyDescent="0.3">
      <c r="A87" s="316" t="s">
        <v>332</v>
      </c>
      <c r="B87" s="317" t="s">
        <v>334</v>
      </c>
      <c r="C87" s="318" t="s">
        <v>340</v>
      </c>
      <c r="D87" s="319" t="s">
        <v>341</v>
      </c>
      <c r="E87" s="318" t="s">
        <v>540</v>
      </c>
      <c r="F87" s="319" t="s">
        <v>541</v>
      </c>
      <c r="G87" s="318" t="s">
        <v>716</v>
      </c>
      <c r="H87" s="318" t="s">
        <v>717</v>
      </c>
      <c r="I87" s="320">
        <v>3753.42</v>
      </c>
      <c r="J87" s="320">
        <v>6</v>
      </c>
      <c r="K87" s="321">
        <v>22520.52</v>
      </c>
    </row>
    <row r="88" spans="1:11" ht="14.4" customHeight="1" x14ac:dyDescent="0.3">
      <c r="A88" s="316" t="s">
        <v>332</v>
      </c>
      <c r="B88" s="317" t="s">
        <v>334</v>
      </c>
      <c r="C88" s="318" t="s">
        <v>340</v>
      </c>
      <c r="D88" s="319" t="s">
        <v>341</v>
      </c>
      <c r="E88" s="318" t="s">
        <v>540</v>
      </c>
      <c r="F88" s="319" t="s">
        <v>541</v>
      </c>
      <c r="G88" s="318" t="s">
        <v>718</v>
      </c>
      <c r="H88" s="318" t="s">
        <v>719</v>
      </c>
      <c r="I88" s="320">
        <v>3777.3780000000006</v>
      </c>
      <c r="J88" s="320">
        <v>5</v>
      </c>
      <c r="K88" s="321">
        <v>18886.890000000003</v>
      </c>
    </row>
    <row r="89" spans="1:11" ht="14.4" customHeight="1" x14ac:dyDescent="0.3">
      <c r="A89" s="316" t="s">
        <v>332</v>
      </c>
      <c r="B89" s="317" t="s">
        <v>334</v>
      </c>
      <c r="C89" s="318" t="s">
        <v>340</v>
      </c>
      <c r="D89" s="319" t="s">
        <v>341</v>
      </c>
      <c r="E89" s="318" t="s">
        <v>540</v>
      </c>
      <c r="F89" s="319" t="s">
        <v>541</v>
      </c>
      <c r="G89" s="318" t="s">
        <v>720</v>
      </c>
      <c r="H89" s="318" t="s">
        <v>721</v>
      </c>
      <c r="I89" s="320">
        <v>3758.26</v>
      </c>
      <c r="J89" s="320">
        <v>7</v>
      </c>
      <c r="K89" s="321">
        <v>26073.079999999998</v>
      </c>
    </row>
    <row r="90" spans="1:11" ht="14.4" customHeight="1" x14ac:dyDescent="0.3">
      <c r="A90" s="316" t="s">
        <v>332</v>
      </c>
      <c r="B90" s="317" t="s">
        <v>334</v>
      </c>
      <c r="C90" s="318" t="s">
        <v>340</v>
      </c>
      <c r="D90" s="319" t="s">
        <v>341</v>
      </c>
      <c r="E90" s="318" t="s">
        <v>540</v>
      </c>
      <c r="F90" s="319" t="s">
        <v>541</v>
      </c>
      <c r="G90" s="318" t="s">
        <v>722</v>
      </c>
      <c r="H90" s="318" t="s">
        <v>723</v>
      </c>
      <c r="I90" s="320">
        <v>7524.1833333333316</v>
      </c>
      <c r="J90" s="320">
        <v>97</v>
      </c>
      <c r="K90" s="321">
        <v>729557.39999999991</v>
      </c>
    </row>
    <row r="91" spans="1:11" ht="14.4" customHeight="1" x14ac:dyDescent="0.3">
      <c r="A91" s="316" t="s">
        <v>332</v>
      </c>
      <c r="B91" s="317" t="s">
        <v>334</v>
      </c>
      <c r="C91" s="318" t="s">
        <v>340</v>
      </c>
      <c r="D91" s="319" t="s">
        <v>341</v>
      </c>
      <c r="E91" s="318" t="s">
        <v>540</v>
      </c>
      <c r="F91" s="319" t="s">
        <v>541</v>
      </c>
      <c r="G91" s="318" t="s">
        <v>724</v>
      </c>
      <c r="H91" s="318" t="s">
        <v>725</v>
      </c>
      <c r="I91" s="320">
        <v>7536.7217391304339</v>
      </c>
      <c r="J91" s="320">
        <v>97</v>
      </c>
      <c r="K91" s="321">
        <v>729557.39999999991</v>
      </c>
    </row>
    <row r="92" spans="1:11" ht="14.4" customHeight="1" x14ac:dyDescent="0.3">
      <c r="A92" s="316" t="s">
        <v>332</v>
      </c>
      <c r="B92" s="317" t="s">
        <v>334</v>
      </c>
      <c r="C92" s="318" t="s">
        <v>340</v>
      </c>
      <c r="D92" s="319" t="s">
        <v>341</v>
      </c>
      <c r="E92" s="318" t="s">
        <v>540</v>
      </c>
      <c r="F92" s="319" t="s">
        <v>541</v>
      </c>
      <c r="G92" s="318" t="s">
        <v>726</v>
      </c>
      <c r="H92" s="318" t="s">
        <v>727</v>
      </c>
      <c r="I92" s="320">
        <v>2843.5</v>
      </c>
      <c r="J92" s="320">
        <v>3</v>
      </c>
      <c r="K92" s="321">
        <v>8530.5</v>
      </c>
    </row>
    <row r="93" spans="1:11" ht="14.4" customHeight="1" x14ac:dyDescent="0.3">
      <c r="A93" s="316" t="s">
        <v>332</v>
      </c>
      <c r="B93" s="317" t="s">
        <v>334</v>
      </c>
      <c r="C93" s="318" t="s">
        <v>340</v>
      </c>
      <c r="D93" s="319" t="s">
        <v>341</v>
      </c>
      <c r="E93" s="318" t="s">
        <v>540</v>
      </c>
      <c r="F93" s="319" t="s">
        <v>541</v>
      </c>
      <c r="G93" s="318" t="s">
        <v>728</v>
      </c>
      <c r="H93" s="318" t="s">
        <v>729</v>
      </c>
      <c r="I93" s="320">
        <v>2843.5</v>
      </c>
      <c r="J93" s="320">
        <v>3</v>
      </c>
      <c r="K93" s="321">
        <v>8530.5</v>
      </c>
    </row>
    <row r="94" spans="1:11" ht="14.4" customHeight="1" x14ac:dyDescent="0.3">
      <c r="A94" s="316" t="s">
        <v>332</v>
      </c>
      <c r="B94" s="317" t="s">
        <v>334</v>
      </c>
      <c r="C94" s="318" t="s">
        <v>340</v>
      </c>
      <c r="D94" s="319" t="s">
        <v>341</v>
      </c>
      <c r="E94" s="318" t="s">
        <v>540</v>
      </c>
      <c r="F94" s="319" t="s">
        <v>541</v>
      </c>
      <c r="G94" s="318" t="s">
        <v>730</v>
      </c>
      <c r="H94" s="318" t="s">
        <v>731</v>
      </c>
      <c r="I94" s="320">
        <v>7252.74</v>
      </c>
      <c r="J94" s="320">
        <v>35</v>
      </c>
      <c r="K94" s="321">
        <v>252466.49999999994</v>
      </c>
    </row>
    <row r="95" spans="1:11" ht="14.4" customHeight="1" x14ac:dyDescent="0.3">
      <c r="A95" s="316" t="s">
        <v>332</v>
      </c>
      <c r="B95" s="317" t="s">
        <v>334</v>
      </c>
      <c r="C95" s="318" t="s">
        <v>340</v>
      </c>
      <c r="D95" s="319" t="s">
        <v>341</v>
      </c>
      <c r="E95" s="318" t="s">
        <v>540</v>
      </c>
      <c r="F95" s="319" t="s">
        <v>541</v>
      </c>
      <c r="G95" s="318" t="s">
        <v>732</v>
      </c>
      <c r="H95" s="318" t="s">
        <v>733</v>
      </c>
      <c r="I95" s="320">
        <v>7655.4279999999981</v>
      </c>
      <c r="J95" s="320">
        <v>35</v>
      </c>
      <c r="K95" s="321">
        <v>266483.13999999996</v>
      </c>
    </row>
    <row r="96" spans="1:11" ht="14.4" customHeight="1" x14ac:dyDescent="0.3">
      <c r="A96" s="316" t="s">
        <v>332</v>
      </c>
      <c r="B96" s="317" t="s">
        <v>334</v>
      </c>
      <c r="C96" s="318" t="s">
        <v>340</v>
      </c>
      <c r="D96" s="319" t="s">
        <v>341</v>
      </c>
      <c r="E96" s="318" t="s">
        <v>540</v>
      </c>
      <c r="F96" s="319" t="s">
        <v>541</v>
      </c>
      <c r="G96" s="318" t="s">
        <v>734</v>
      </c>
      <c r="H96" s="318" t="s">
        <v>735</v>
      </c>
      <c r="I96" s="320">
        <v>3499.0174999999999</v>
      </c>
      <c r="J96" s="320">
        <v>4</v>
      </c>
      <c r="K96" s="321">
        <v>13996.07</v>
      </c>
    </row>
    <row r="97" spans="1:11" ht="14.4" customHeight="1" x14ac:dyDescent="0.3">
      <c r="A97" s="316" t="s">
        <v>332</v>
      </c>
      <c r="B97" s="317" t="s">
        <v>334</v>
      </c>
      <c r="C97" s="318" t="s">
        <v>340</v>
      </c>
      <c r="D97" s="319" t="s">
        <v>341</v>
      </c>
      <c r="E97" s="318" t="s">
        <v>540</v>
      </c>
      <c r="F97" s="319" t="s">
        <v>541</v>
      </c>
      <c r="G97" s="318" t="s">
        <v>736</v>
      </c>
      <c r="H97" s="318" t="s">
        <v>737</v>
      </c>
      <c r="I97" s="320">
        <v>3549.6559999999999</v>
      </c>
      <c r="J97" s="320">
        <v>5</v>
      </c>
      <c r="K97" s="321">
        <v>17748.28</v>
      </c>
    </row>
    <row r="98" spans="1:11" ht="14.4" customHeight="1" x14ac:dyDescent="0.3">
      <c r="A98" s="316" t="s">
        <v>332</v>
      </c>
      <c r="B98" s="317" t="s">
        <v>334</v>
      </c>
      <c r="C98" s="318" t="s">
        <v>340</v>
      </c>
      <c r="D98" s="319" t="s">
        <v>341</v>
      </c>
      <c r="E98" s="318" t="s">
        <v>540</v>
      </c>
      <c r="F98" s="319" t="s">
        <v>541</v>
      </c>
      <c r="G98" s="318" t="s">
        <v>738</v>
      </c>
      <c r="H98" s="318" t="s">
        <v>739</v>
      </c>
      <c r="I98" s="320">
        <v>3367.0266666666666</v>
      </c>
      <c r="J98" s="320">
        <v>3</v>
      </c>
      <c r="K98" s="321">
        <v>10101.08</v>
      </c>
    </row>
    <row r="99" spans="1:11" ht="14.4" customHeight="1" x14ac:dyDescent="0.3">
      <c r="A99" s="316" t="s">
        <v>332</v>
      </c>
      <c r="B99" s="317" t="s">
        <v>334</v>
      </c>
      <c r="C99" s="318" t="s">
        <v>340</v>
      </c>
      <c r="D99" s="319" t="s">
        <v>341</v>
      </c>
      <c r="E99" s="318" t="s">
        <v>540</v>
      </c>
      <c r="F99" s="319" t="s">
        <v>541</v>
      </c>
      <c r="G99" s="318" t="s">
        <v>740</v>
      </c>
      <c r="H99" s="318" t="s">
        <v>741</v>
      </c>
      <c r="I99" s="320">
        <v>7356.8</v>
      </c>
      <c r="J99" s="320">
        <v>1</v>
      </c>
      <c r="K99" s="321">
        <v>7356.8</v>
      </c>
    </row>
    <row r="100" spans="1:11" ht="14.4" customHeight="1" x14ac:dyDescent="0.3">
      <c r="A100" s="316" t="s">
        <v>332</v>
      </c>
      <c r="B100" s="317" t="s">
        <v>334</v>
      </c>
      <c r="C100" s="318" t="s">
        <v>340</v>
      </c>
      <c r="D100" s="319" t="s">
        <v>341</v>
      </c>
      <c r="E100" s="318" t="s">
        <v>540</v>
      </c>
      <c r="F100" s="319" t="s">
        <v>541</v>
      </c>
      <c r="G100" s="318" t="s">
        <v>742</v>
      </c>
      <c r="H100" s="318" t="s">
        <v>743</v>
      </c>
      <c r="I100" s="320">
        <v>3512.63</v>
      </c>
      <c r="J100" s="320">
        <v>2</v>
      </c>
      <c r="K100" s="321">
        <v>7025.26</v>
      </c>
    </row>
    <row r="101" spans="1:11" ht="14.4" customHeight="1" x14ac:dyDescent="0.3">
      <c r="A101" s="316" t="s">
        <v>332</v>
      </c>
      <c r="B101" s="317" t="s">
        <v>334</v>
      </c>
      <c r="C101" s="318" t="s">
        <v>340</v>
      </c>
      <c r="D101" s="319" t="s">
        <v>341</v>
      </c>
      <c r="E101" s="318" t="s">
        <v>540</v>
      </c>
      <c r="F101" s="319" t="s">
        <v>541</v>
      </c>
      <c r="G101" s="318" t="s">
        <v>744</v>
      </c>
      <c r="H101" s="318" t="s">
        <v>745</v>
      </c>
      <c r="I101" s="320">
        <v>1351.57</v>
      </c>
      <c r="J101" s="320">
        <v>1</v>
      </c>
      <c r="K101" s="321">
        <v>1351.57</v>
      </c>
    </row>
    <row r="102" spans="1:11" ht="14.4" customHeight="1" x14ac:dyDescent="0.3">
      <c r="A102" s="316" t="s">
        <v>332</v>
      </c>
      <c r="B102" s="317" t="s">
        <v>334</v>
      </c>
      <c r="C102" s="318" t="s">
        <v>340</v>
      </c>
      <c r="D102" s="319" t="s">
        <v>341</v>
      </c>
      <c r="E102" s="318" t="s">
        <v>540</v>
      </c>
      <c r="F102" s="319" t="s">
        <v>541</v>
      </c>
      <c r="G102" s="318" t="s">
        <v>746</v>
      </c>
      <c r="H102" s="318" t="s">
        <v>747</v>
      </c>
      <c r="I102" s="320">
        <v>12.959100431093649</v>
      </c>
      <c r="J102" s="320">
        <v>40</v>
      </c>
      <c r="K102" s="321">
        <v>518.36401724374605</v>
      </c>
    </row>
    <row r="103" spans="1:11" ht="14.4" customHeight="1" x14ac:dyDescent="0.3">
      <c r="A103" s="316" t="s">
        <v>332</v>
      </c>
      <c r="B103" s="317" t="s">
        <v>334</v>
      </c>
      <c r="C103" s="318" t="s">
        <v>340</v>
      </c>
      <c r="D103" s="319" t="s">
        <v>341</v>
      </c>
      <c r="E103" s="318" t="s">
        <v>540</v>
      </c>
      <c r="F103" s="319" t="s">
        <v>541</v>
      </c>
      <c r="G103" s="318" t="s">
        <v>748</v>
      </c>
      <c r="H103" s="318" t="s">
        <v>749</v>
      </c>
      <c r="I103" s="320">
        <v>9499.3066666666655</v>
      </c>
      <c r="J103" s="320">
        <v>13</v>
      </c>
      <c r="K103" s="321">
        <v>123187.68</v>
      </c>
    </row>
    <row r="104" spans="1:11" ht="14.4" customHeight="1" x14ac:dyDescent="0.3">
      <c r="A104" s="316" t="s">
        <v>332</v>
      </c>
      <c r="B104" s="317" t="s">
        <v>334</v>
      </c>
      <c r="C104" s="318" t="s">
        <v>340</v>
      </c>
      <c r="D104" s="319" t="s">
        <v>341</v>
      </c>
      <c r="E104" s="318" t="s">
        <v>540</v>
      </c>
      <c r="F104" s="319" t="s">
        <v>541</v>
      </c>
      <c r="G104" s="318" t="s">
        <v>750</v>
      </c>
      <c r="H104" s="318" t="s">
        <v>751</v>
      </c>
      <c r="I104" s="320">
        <v>9585.9657142857141</v>
      </c>
      <c r="J104" s="320">
        <v>8</v>
      </c>
      <c r="K104" s="321">
        <v>77207.679999999993</v>
      </c>
    </row>
    <row r="105" spans="1:11" ht="14.4" customHeight="1" x14ac:dyDescent="0.3">
      <c r="A105" s="316" t="s">
        <v>332</v>
      </c>
      <c r="B105" s="317" t="s">
        <v>334</v>
      </c>
      <c r="C105" s="318" t="s">
        <v>340</v>
      </c>
      <c r="D105" s="319" t="s">
        <v>341</v>
      </c>
      <c r="E105" s="318" t="s">
        <v>540</v>
      </c>
      <c r="F105" s="319" t="s">
        <v>541</v>
      </c>
      <c r="G105" s="318" t="s">
        <v>752</v>
      </c>
      <c r="H105" s="318" t="s">
        <v>753</v>
      </c>
      <c r="I105" s="320">
        <v>3414.62</v>
      </c>
      <c r="J105" s="320">
        <v>1</v>
      </c>
      <c r="K105" s="321">
        <v>3414.62</v>
      </c>
    </row>
    <row r="106" spans="1:11" ht="14.4" customHeight="1" x14ac:dyDescent="0.3">
      <c r="A106" s="316" t="s">
        <v>332</v>
      </c>
      <c r="B106" s="317" t="s">
        <v>334</v>
      </c>
      <c r="C106" s="318" t="s">
        <v>340</v>
      </c>
      <c r="D106" s="319" t="s">
        <v>341</v>
      </c>
      <c r="E106" s="318" t="s">
        <v>540</v>
      </c>
      <c r="F106" s="319" t="s">
        <v>541</v>
      </c>
      <c r="G106" s="318" t="s">
        <v>754</v>
      </c>
      <c r="H106" s="318" t="s">
        <v>755</v>
      </c>
      <c r="I106" s="320">
        <v>3583.415</v>
      </c>
      <c r="J106" s="320">
        <v>2</v>
      </c>
      <c r="K106" s="321">
        <v>7166.83</v>
      </c>
    </row>
    <row r="107" spans="1:11" ht="14.4" customHeight="1" x14ac:dyDescent="0.3">
      <c r="A107" s="316" t="s">
        <v>332</v>
      </c>
      <c r="B107" s="317" t="s">
        <v>334</v>
      </c>
      <c r="C107" s="318" t="s">
        <v>340</v>
      </c>
      <c r="D107" s="319" t="s">
        <v>341</v>
      </c>
      <c r="E107" s="318" t="s">
        <v>540</v>
      </c>
      <c r="F107" s="319" t="s">
        <v>541</v>
      </c>
      <c r="G107" s="318" t="s">
        <v>756</v>
      </c>
      <c r="H107" s="318" t="s">
        <v>757</v>
      </c>
      <c r="I107" s="320">
        <v>8851.5533333333333</v>
      </c>
      <c r="J107" s="320">
        <v>11</v>
      </c>
      <c r="K107" s="321">
        <v>98496.42</v>
      </c>
    </row>
    <row r="108" spans="1:11" ht="14.4" customHeight="1" x14ac:dyDescent="0.3">
      <c r="A108" s="316" t="s">
        <v>332</v>
      </c>
      <c r="B108" s="317" t="s">
        <v>334</v>
      </c>
      <c r="C108" s="318" t="s">
        <v>340</v>
      </c>
      <c r="D108" s="319" t="s">
        <v>341</v>
      </c>
      <c r="E108" s="318" t="s">
        <v>540</v>
      </c>
      <c r="F108" s="319" t="s">
        <v>541</v>
      </c>
      <c r="G108" s="318" t="s">
        <v>758</v>
      </c>
      <c r="H108" s="318" t="s">
        <v>759</v>
      </c>
      <c r="I108" s="320">
        <v>8851.5533333333333</v>
      </c>
      <c r="J108" s="320">
        <v>11</v>
      </c>
      <c r="K108" s="321">
        <v>98496.42</v>
      </c>
    </row>
    <row r="109" spans="1:11" ht="14.4" customHeight="1" x14ac:dyDescent="0.3">
      <c r="A109" s="316" t="s">
        <v>332</v>
      </c>
      <c r="B109" s="317" t="s">
        <v>334</v>
      </c>
      <c r="C109" s="318" t="s">
        <v>340</v>
      </c>
      <c r="D109" s="319" t="s">
        <v>341</v>
      </c>
      <c r="E109" s="318" t="s">
        <v>540</v>
      </c>
      <c r="F109" s="319" t="s">
        <v>541</v>
      </c>
      <c r="G109" s="318" t="s">
        <v>760</v>
      </c>
      <c r="H109" s="318" t="s">
        <v>761</v>
      </c>
      <c r="I109" s="320">
        <v>16.456000392753701</v>
      </c>
      <c r="J109" s="320">
        <v>20</v>
      </c>
      <c r="K109" s="321">
        <v>329.12000785507399</v>
      </c>
    </row>
    <row r="110" spans="1:11" ht="14.4" customHeight="1" x14ac:dyDescent="0.3">
      <c r="A110" s="316" t="s">
        <v>332</v>
      </c>
      <c r="B110" s="317" t="s">
        <v>334</v>
      </c>
      <c r="C110" s="318" t="s">
        <v>340</v>
      </c>
      <c r="D110" s="319" t="s">
        <v>341</v>
      </c>
      <c r="E110" s="318" t="s">
        <v>540</v>
      </c>
      <c r="F110" s="319" t="s">
        <v>541</v>
      </c>
      <c r="G110" s="318" t="s">
        <v>762</v>
      </c>
      <c r="H110" s="318" t="s">
        <v>763</v>
      </c>
      <c r="I110" s="320">
        <v>274.67</v>
      </c>
      <c r="J110" s="320">
        <v>2</v>
      </c>
      <c r="K110" s="321">
        <v>549.34</v>
      </c>
    </row>
    <row r="111" spans="1:11" ht="14.4" customHeight="1" x14ac:dyDescent="0.3">
      <c r="A111" s="316" t="s">
        <v>332</v>
      </c>
      <c r="B111" s="317" t="s">
        <v>334</v>
      </c>
      <c r="C111" s="318" t="s">
        <v>340</v>
      </c>
      <c r="D111" s="319" t="s">
        <v>341</v>
      </c>
      <c r="E111" s="318" t="s">
        <v>540</v>
      </c>
      <c r="F111" s="319" t="s">
        <v>541</v>
      </c>
      <c r="G111" s="318" t="s">
        <v>764</v>
      </c>
      <c r="H111" s="318" t="s">
        <v>765</v>
      </c>
      <c r="I111" s="320">
        <v>8227.3949999999986</v>
      </c>
      <c r="J111" s="320">
        <v>8</v>
      </c>
      <c r="K111" s="321">
        <v>65819.159999999989</v>
      </c>
    </row>
    <row r="112" spans="1:11" ht="14.4" customHeight="1" x14ac:dyDescent="0.3">
      <c r="A112" s="316" t="s">
        <v>332</v>
      </c>
      <c r="B112" s="317" t="s">
        <v>334</v>
      </c>
      <c r="C112" s="318" t="s">
        <v>340</v>
      </c>
      <c r="D112" s="319" t="s">
        <v>341</v>
      </c>
      <c r="E112" s="318" t="s">
        <v>540</v>
      </c>
      <c r="F112" s="319" t="s">
        <v>541</v>
      </c>
      <c r="G112" s="318" t="s">
        <v>766</v>
      </c>
      <c r="H112" s="318" t="s">
        <v>767</v>
      </c>
      <c r="I112" s="320">
        <v>7239.4299999999994</v>
      </c>
      <c r="J112" s="320">
        <v>24</v>
      </c>
      <c r="K112" s="321">
        <v>173052.99</v>
      </c>
    </row>
    <row r="113" spans="1:11" ht="14.4" customHeight="1" x14ac:dyDescent="0.3">
      <c r="A113" s="316" t="s">
        <v>332</v>
      </c>
      <c r="B113" s="317" t="s">
        <v>334</v>
      </c>
      <c r="C113" s="318" t="s">
        <v>340</v>
      </c>
      <c r="D113" s="319" t="s">
        <v>341</v>
      </c>
      <c r="E113" s="318" t="s">
        <v>540</v>
      </c>
      <c r="F113" s="319" t="s">
        <v>541</v>
      </c>
      <c r="G113" s="318" t="s">
        <v>768</v>
      </c>
      <c r="H113" s="318" t="s">
        <v>769</v>
      </c>
      <c r="I113" s="320">
        <v>4871.7020000000011</v>
      </c>
      <c r="J113" s="320">
        <v>10</v>
      </c>
      <c r="K113" s="321">
        <v>48717.020000000011</v>
      </c>
    </row>
    <row r="114" spans="1:11" ht="14.4" customHeight="1" x14ac:dyDescent="0.3">
      <c r="A114" s="316" t="s">
        <v>332</v>
      </c>
      <c r="B114" s="317" t="s">
        <v>334</v>
      </c>
      <c r="C114" s="318" t="s">
        <v>340</v>
      </c>
      <c r="D114" s="319" t="s">
        <v>341</v>
      </c>
      <c r="E114" s="318" t="s">
        <v>540</v>
      </c>
      <c r="F114" s="319" t="s">
        <v>541</v>
      </c>
      <c r="G114" s="318" t="s">
        <v>770</v>
      </c>
      <c r="H114" s="318" t="s">
        <v>771</v>
      </c>
      <c r="I114" s="320">
        <v>3262.8514285714291</v>
      </c>
      <c r="J114" s="320">
        <v>7</v>
      </c>
      <c r="K114" s="321">
        <v>22839.960000000003</v>
      </c>
    </row>
    <row r="115" spans="1:11" ht="14.4" customHeight="1" x14ac:dyDescent="0.3">
      <c r="A115" s="316" t="s">
        <v>332</v>
      </c>
      <c r="B115" s="317" t="s">
        <v>334</v>
      </c>
      <c r="C115" s="318" t="s">
        <v>340</v>
      </c>
      <c r="D115" s="319" t="s">
        <v>341</v>
      </c>
      <c r="E115" s="318" t="s">
        <v>540</v>
      </c>
      <c r="F115" s="319" t="s">
        <v>541</v>
      </c>
      <c r="G115" s="318" t="s">
        <v>772</v>
      </c>
      <c r="H115" s="318" t="s">
        <v>773</v>
      </c>
      <c r="I115" s="320">
        <v>3512.63</v>
      </c>
      <c r="J115" s="320">
        <v>4</v>
      </c>
      <c r="K115" s="321">
        <v>14050.52</v>
      </c>
    </row>
    <row r="116" spans="1:11" ht="14.4" customHeight="1" x14ac:dyDescent="0.3">
      <c r="A116" s="316" t="s">
        <v>332</v>
      </c>
      <c r="B116" s="317" t="s">
        <v>334</v>
      </c>
      <c r="C116" s="318" t="s">
        <v>340</v>
      </c>
      <c r="D116" s="319" t="s">
        <v>341</v>
      </c>
      <c r="E116" s="318" t="s">
        <v>540</v>
      </c>
      <c r="F116" s="319" t="s">
        <v>541</v>
      </c>
      <c r="G116" s="318" t="s">
        <v>774</v>
      </c>
      <c r="H116" s="318" t="s">
        <v>775</v>
      </c>
      <c r="I116" s="320">
        <v>3583.415</v>
      </c>
      <c r="J116" s="320">
        <v>2</v>
      </c>
      <c r="K116" s="321">
        <v>7166.83</v>
      </c>
    </row>
    <row r="117" spans="1:11" ht="14.4" customHeight="1" x14ac:dyDescent="0.3">
      <c r="A117" s="316" t="s">
        <v>332</v>
      </c>
      <c r="B117" s="317" t="s">
        <v>334</v>
      </c>
      <c r="C117" s="318" t="s">
        <v>340</v>
      </c>
      <c r="D117" s="319" t="s">
        <v>341</v>
      </c>
      <c r="E117" s="318" t="s">
        <v>540</v>
      </c>
      <c r="F117" s="319" t="s">
        <v>541</v>
      </c>
      <c r="G117" s="318" t="s">
        <v>776</v>
      </c>
      <c r="H117" s="318" t="s">
        <v>777</v>
      </c>
      <c r="I117" s="320">
        <v>3752.21</v>
      </c>
      <c r="J117" s="320">
        <v>1</v>
      </c>
      <c r="K117" s="321">
        <v>3752.21</v>
      </c>
    </row>
    <row r="118" spans="1:11" ht="14.4" customHeight="1" x14ac:dyDescent="0.3">
      <c r="A118" s="316" t="s">
        <v>332</v>
      </c>
      <c r="B118" s="317" t="s">
        <v>334</v>
      </c>
      <c r="C118" s="318" t="s">
        <v>340</v>
      </c>
      <c r="D118" s="319" t="s">
        <v>341</v>
      </c>
      <c r="E118" s="318" t="s">
        <v>540</v>
      </c>
      <c r="F118" s="319" t="s">
        <v>541</v>
      </c>
      <c r="G118" s="318" t="s">
        <v>778</v>
      </c>
      <c r="H118" s="318" t="s">
        <v>779</v>
      </c>
      <c r="I118" s="320">
        <v>393.25014290777904</v>
      </c>
      <c r="J118" s="320">
        <v>2</v>
      </c>
      <c r="K118" s="321">
        <v>786.50028581555807</v>
      </c>
    </row>
    <row r="119" spans="1:11" ht="14.4" customHeight="1" x14ac:dyDescent="0.3">
      <c r="A119" s="316" t="s">
        <v>332</v>
      </c>
      <c r="B119" s="317" t="s">
        <v>334</v>
      </c>
      <c r="C119" s="318" t="s">
        <v>340</v>
      </c>
      <c r="D119" s="319" t="s">
        <v>341</v>
      </c>
      <c r="E119" s="318" t="s">
        <v>540</v>
      </c>
      <c r="F119" s="319" t="s">
        <v>541</v>
      </c>
      <c r="G119" s="318" t="s">
        <v>780</v>
      </c>
      <c r="H119" s="318" t="s">
        <v>781</v>
      </c>
      <c r="I119" s="320">
        <v>3678.4</v>
      </c>
      <c r="J119" s="320">
        <v>1</v>
      </c>
      <c r="K119" s="321">
        <v>3678.4</v>
      </c>
    </row>
    <row r="120" spans="1:11" ht="14.4" customHeight="1" x14ac:dyDescent="0.3">
      <c r="A120" s="316" t="s">
        <v>332</v>
      </c>
      <c r="B120" s="317" t="s">
        <v>334</v>
      </c>
      <c r="C120" s="318" t="s">
        <v>340</v>
      </c>
      <c r="D120" s="319" t="s">
        <v>341</v>
      </c>
      <c r="E120" s="318" t="s">
        <v>540</v>
      </c>
      <c r="F120" s="319" t="s">
        <v>541</v>
      </c>
      <c r="G120" s="318" t="s">
        <v>782</v>
      </c>
      <c r="H120" s="318" t="s">
        <v>783</v>
      </c>
      <c r="I120" s="320">
        <v>16.528600063515505</v>
      </c>
      <c r="J120" s="320">
        <v>59652</v>
      </c>
      <c r="K120" s="321">
        <v>985964.05245166807</v>
      </c>
    </row>
    <row r="121" spans="1:11" ht="14.4" customHeight="1" x14ac:dyDescent="0.3">
      <c r="A121" s="316" t="s">
        <v>332</v>
      </c>
      <c r="B121" s="317" t="s">
        <v>334</v>
      </c>
      <c r="C121" s="318" t="s">
        <v>340</v>
      </c>
      <c r="D121" s="319" t="s">
        <v>341</v>
      </c>
      <c r="E121" s="318" t="s">
        <v>540</v>
      </c>
      <c r="F121" s="319" t="s">
        <v>541</v>
      </c>
      <c r="G121" s="318" t="s">
        <v>784</v>
      </c>
      <c r="H121" s="318" t="s">
        <v>785</v>
      </c>
      <c r="I121" s="320">
        <v>5929</v>
      </c>
      <c r="J121" s="320">
        <v>4</v>
      </c>
      <c r="K121" s="321">
        <v>23716</v>
      </c>
    </row>
    <row r="122" spans="1:11" ht="14.4" customHeight="1" x14ac:dyDescent="0.3">
      <c r="A122" s="316" t="s">
        <v>332</v>
      </c>
      <c r="B122" s="317" t="s">
        <v>334</v>
      </c>
      <c r="C122" s="318" t="s">
        <v>340</v>
      </c>
      <c r="D122" s="319" t="s">
        <v>341</v>
      </c>
      <c r="E122" s="318" t="s">
        <v>540</v>
      </c>
      <c r="F122" s="319" t="s">
        <v>541</v>
      </c>
      <c r="G122" s="318" t="s">
        <v>786</v>
      </c>
      <c r="H122" s="318" t="s">
        <v>787</v>
      </c>
      <c r="I122" s="320">
        <v>6594.5</v>
      </c>
      <c r="J122" s="320">
        <v>4</v>
      </c>
      <c r="K122" s="321">
        <v>26378</v>
      </c>
    </row>
    <row r="123" spans="1:11" ht="14.4" customHeight="1" x14ac:dyDescent="0.3">
      <c r="A123" s="316" t="s">
        <v>332</v>
      </c>
      <c r="B123" s="317" t="s">
        <v>334</v>
      </c>
      <c r="C123" s="318" t="s">
        <v>340</v>
      </c>
      <c r="D123" s="319" t="s">
        <v>341</v>
      </c>
      <c r="E123" s="318" t="s">
        <v>540</v>
      </c>
      <c r="F123" s="319" t="s">
        <v>541</v>
      </c>
      <c r="G123" s="318" t="s">
        <v>788</v>
      </c>
      <c r="H123" s="318" t="s">
        <v>789</v>
      </c>
      <c r="I123" s="320">
        <v>3923.9174318702649</v>
      </c>
      <c r="J123" s="320">
        <v>8</v>
      </c>
      <c r="K123" s="321">
        <v>31391.339454962119</v>
      </c>
    </row>
    <row r="124" spans="1:11" ht="14.4" customHeight="1" x14ac:dyDescent="0.3">
      <c r="A124" s="316" t="s">
        <v>332</v>
      </c>
      <c r="B124" s="317" t="s">
        <v>334</v>
      </c>
      <c r="C124" s="318" t="s">
        <v>340</v>
      </c>
      <c r="D124" s="319" t="s">
        <v>341</v>
      </c>
      <c r="E124" s="318" t="s">
        <v>540</v>
      </c>
      <c r="F124" s="319" t="s">
        <v>541</v>
      </c>
      <c r="G124" s="318" t="s">
        <v>790</v>
      </c>
      <c r="H124" s="318" t="s">
        <v>791</v>
      </c>
      <c r="I124" s="320">
        <v>2302.8150000000001</v>
      </c>
      <c r="J124" s="320">
        <v>2</v>
      </c>
      <c r="K124" s="321">
        <v>4605.63</v>
      </c>
    </row>
    <row r="125" spans="1:11" ht="14.4" customHeight="1" x14ac:dyDescent="0.3">
      <c r="A125" s="316" t="s">
        <v>332</v>
      </c>
      <c r="B125" s="317" t="s">
        <v>334</v>
      </c>
      <c r="C125" s="318" t="s">
        <v>340</v>
      </c>
      <c r="D125" s="319" t="s">
        <v>341</v>
      </c>
      <c r="E125" s="318" t="s">
        <v>540</v>
      </c>
      <c r="F125" s="319" t="s">
        <v>541</v>
      </c>
      <c r="G125" s="318" t="s">
        <v>792</v>
      </c>
      <c r="H125" s="318" t="s">
        <v>793</v>
      </c>
      <c r="I125" s="320">
        <v>4670.5997220332019</v>
      </c>
      <c r="J125" s="320">
        <v>9</v>
      </c>
      <c r="K125" s="321">
        <v>42035.397834243922</v>
      </c>
    </row>
    <row r="126" spans="1:11" ht="14.4" customHeight="1" x14ac:dyDescent="0.3">
      <c r="A126" s="316" t="s">
        <v>332</v>
      </c>
      <c r="B126" s="317" t="s">
        <v>334</v>
      </c>
      <c r="C126" s="318" t="s">
        <v>340</v>
      </c>
      <c r="D126" s="319" t="s">
        <v>341</v>
      </c>
      <c r="E126" s="318" t="s">
        <v>540</v>
      </c>
      <c r="F126" s="319" t="s">
        <v>541</v>
      </c>
      <c r="G126" s="318" t="s">
        <v>794</v>
      </c>
      <c r="H126" s="318" t="s">
        <v>795</v>
      </c>
      <c r="I126" s="320">
        <v>5827.979999999995</v>
      </c>
      <c r="J126" s="320">
        <v>7</v>
      </c>
      <c r="K126" s="321">
        <v>40725.039999999979</v>
      </c>
    </row>
    <row r="127" spans="1:11" ht="14.4" customHeight="1" x14ac:dyDescent="0.3">
      <c r="A127" s="316" t="s">
        <v>332</v>
      </c>
      <c r="B127" s="317" t="s">
        <v>334</v>
      </c>
      <c r="C127" s="318" t="s">
        <v>340</v>
      </c>
      <c r="D127" s="319" t="s">
        <v>341</v>
      </c>
      <c r="E127" s="318" t="s">
        <v>540</v>
      </c>
      <c r="F127" s="319" t="s">
        <v>541</v>
      </c>
      <c r="G127" s="318" t="s">
        <v>796</v>
      </c>
      <c r="H127" s="318" t="s">
        <v>797</v>
      </c>
      <c r="I127" s="320">
        <v>1833.15</v>
      </c>
      <c r="J127" s="320">
        <v>2</v>
      </c>
      <c r="K127" s="321">
        <v>3666.3</v>
      </c>
    </row>
    <row r="128" spans="1:11" ht="14.4" customHeight="1" x14ac:dyDescent="0.3">
      <c r="A128" s="316" t="s">
        <v>332</v>
      </c>
      <c r="B128" s="317" t="s">
        <v>334</v>
      </c>
      <c r="C128" s="318" t="s">
        <v>340</v>
      </c>
      <c r="D128" s="319" t="s">
        <v>341</v>
      </c>
      <c r="E128" s="318" t="s">
        <v>540</v>
      </c>
      <c r="F128" s="319" t="s">
        <v>541</v>
      </c>
      <c r="G128" s="318" t="s">
        <v>798</v>
      </c>
      <c r="H128" s="318" t="s">
        <v>799</v>
      </c>
      <c r="I128" s="320">
        <v>2541</v>
      </c>
      <c r="J128" s="320">
        <v>1</v>
      </c>
      <c r="K128" s="321">
        <v>2541</v>
      </c>
    </row>
    <row r="129" spans="1:11" ht="14.4" customHeight="1" x14ac:dyDescent="0.3">
      <c r="A129" s="316" t="s">
        <v>332</v>
      </c>
      <c r="B129" s="317" t="s">
        <v>334</v>
      </c>
      <c r="C129" s="318" t="s">
        <v>340</v>
      </c>
      <c r="D129" s="319" t="s">
        <v>341</v>
      </c>
      <c r="E129" s="318" t="s">
        <v>540</v>
      </c>
      <c r="F129" s="319" t="s">
        <v>541</v>
      </c>
      <c r="G129" s="318" t="s">
        <v>800</v>
      </c>
      <c r="H129" s="318" t="s">
        <v>801</v>
      </c>
      <c r="I129" s="320">
        <v>2541</v>
      </c>
      <c r="J129" s="320">
        <v>1</v>
      </c>
      <c r="K129" s="321">
        <v>2541</v>
      </c>
    </row>
    <row r="130" spans="1:11" ht="14.4" customHeight="1" x14ac:dyDescent="0.3">
      <c r="A130" s="316" t="s">
        <v>332</v>
      </c>
      <c r="B130" s="317" t="s">
        <v>334</v>
      </c>
      <c r="C130" s="318" t="s">
        <v>340</v>
      </c>
      <c r="D130" s="319" t="s">
        <v>341</v>
      </c>
      <c r="E130" s="318" t="s">
        <v>540</v>
      </c>
      <c r="F130" s="319" t="s">
        <v>541</v>
      </c>
      <c r="G130" s="318" t="s">
        <v>802</v>
      </c>
      <c r="H130" s="318" t="s">
        <v>803</v>
      </c>
      <c r="I130" s="320">
        <v>2541</v>
      </c>
      <c r="J130" s="320">
        <v>1</v>
      </c>
      <c r="K130" s="321">
        <v>2541</v>
      </c>
    </row>
    <row r="131" spans="1:11" ht="14.4" customHeight="1" x14ac:dyDescent="0.3">
      <c r="A131" s="316" t="s">
        <v>332</v>
      </c>
      <c r="B131" s="317" t="s">
        <v>334</v>
      </c>
      <c r="C131" s="318" t="s">
        <v>340</v>
      </c>
      <c r="D131" s="319" t="s">
        <v>341</v>
      </c>
      <c r="E131" s="318" t="s">
        <v>540</v>
      </c>
      <c r="F131" s="319" t="s">
        <v>541</v>
      </c>
      <c r="G131" s="318" t="s">
        <v>804</v>
      </c>
      <c r="H131" s="318" t="s">
        <v>805</v>
      </c>
      <c r="I131" s="320">
        <v>2299</v>
      </c>
      <c r="J131" s="320">
        <v>1</v>
      </c>
      <c r="K131" s="321">
        <v>2299</v>
      </c>
    </row>
    <row r="132" spans="1:11" ht="14.4" customHeight="1" x14ac:dyDescent="0.3">
      <c r="A132" s="316" t="s">
        <v>332</v>
      </c>
      <c r="B132" s="317" t="s">
        <v>334</v>
      </c>
      <c r="C132" s="318" t="s">
        <v>340</v>
      </c>
      <c r="D132" s="319" t="s">
        <v>341</v>
      </c>
      <c r="E132" s="318" t="s">
        <v>540</v>
      </c>
      <c r="F132" s="319" t="s">
        <v>541</v>
      </c>
      <c r="G132" s="318" t="s">
        <v>806</v>
      </c>
      <c r="H132" s="318" t="s">
        <v>807</v>
      </c>
      <c r="I132" s="320">
        <v>2299</v>
      </c>
      <c r="J132" s="320">
        <v>1</v>
      </c>
      <c r="K132" s="321">
        <v>2299</v>
      </c>
    </row>
    <row r="133" spans="1:11" ht="14.4" customHeight="1" x14ac:dyDescent="0.3">
      <c r="A133" s="316" t="s">
        <v>332</v>
      </c>
      <c r="B133" s="317" t="s">
        <v>334</v>
      </c>
      <c r="C133" s="318" t="s">
        <v>340</v>
      </c>
      <c r="D133" s="319" t="s">
        <v>341</v>
      </c>
      <c r="E133" s="318" t="s">
        <v>540</v>
      </c>
      <c r="F133" s="319" t="s">
        <v>541</v>
      </c>
      <c r="G133" s="318" t="s">
        <v>808</v>
      </c>
      <c r="H133" s="318" t="s">
        <v>809</v>
      </c>
      <c r="I133" s="320">
        <v>274.67</v>
      </c>
      <c r="J133" s="320">
        <v>2</v>
      </c>
      <c r="K133" s="321">
        <v>549.34</v>
      </c>
    </row>
    <row r="134" spans="1:11" ht="14.4" customHeight="1" x14ac:dyDescent="0.3">
      <c r="A134" s="316" t="s">
        <v>332</v>
      </c>
      <c r="B134" s="317" t="s">
        <v>334</v>
      </c>
      <c r="C134" s="318" t="s">
        <v>340</v>
      </c>
      <c r="D134" s="319" t="s">
        <v>341</v>
      </c>
      <c r="E134" s="318" t="s">
        <v>540</v>
      </c>
      <c r="F134" s="319" t="s">
        <v>541</v>
      </c>
      <c r="G134" s="318" t="s">
        <v>810</v>
      </c>
      <c r="H134" s="318" t="s">
        <v>811</v>
      </c>
      <c r="I134" s="320">
        <v>1119.98</v>
      </c>
      <c r="J134" s="320">
        <v>1</v>
      </c>
      <c r="K134" s="321">
        <v>1119.98</v>
      </c>
    </row>
    <row r="135" spans="1:11" ht="14.4" customHeight="1" x14ac:dyDescent="0.3">
      <c r="A135" s="316" t="s">
        <v>332</v>
      </c>
      <c r="B135" s="317" t="s">
        <v>334</v>
      </c>
      <c r="C135" s="318" t="s">
        <v>340</v>
      </c>
      <c r="D135" s="319" t="s">
        <v>341</v>
      </c>
      <c r="E135" s="318" t="s">
        <v>540</v>
      </c>
      <c r="F135" s="319" t="s">
        <v>541</v>
      </c>
      <c r="G135" s="318" t="s">
        <v>812</v>
      </c>
      <c r="H135" s="318" t="s">
        <v>813</v>
      </c>
      <c r="I135" s="320">
        <v>3702.6</v>
      </c>
      <c r="J135" s="320">
        <v>2</v>
      </c>
      <c r="K135" s="321">
        <v>7405.1999999999989</v>
      </c>
    </row>
    <row r="136" spans="1:11" ht="14.4" customHeight="1" x14ac:dyDescent="0.3">
      <c r="A136" s="316" t="s">
        <v>332</v>
      </c>
      <c r="B136" s="317" t="s">
        <v>334</v>
      </c>
      <c r="C136" s="318" t="s">
        <v>340</v>
      </c>
      <c r="D136" s="319" t="s">
        <v>341</v>
      </c>
      <c r="E136" s="318" t="s">
        <v>540</v>
      </c>
      <c r="F136" s="319" t="s">
        <v>541</v>
      </c>
      <c r="G136" s="318" t="s">
        <v>814</v>
      </c>
      <c r="H136" s="318" t="s">
        <v>815</v>
      </c>
      <c r="I136" s="320">
        <v>3702.6</v>
      </c>
      <c r="J136" s="320">
        <v>1</v>
      </c>
      <c r="K136" s="321">
        <v>3702.6</v>
      </c>
    </row>
    <row r="137" spans="1:11" ht="14.4" customHeight="1" x14ac:dyDescent="0.3">
      <c r="A137" s="316" t="s">
        <v>332</v>
      </c>
      <c r="B137" s="317" t="s">
        <v>334</v>
      </c>
      <c r="C137" s="318" t="s">
        <v>340</v>
      </c>
      <c r="D137" s="319" t="s">
        <v>341</v>
      </c>
      <c r="E137" s="318" t="s">
        <v>540</v>
      </c>
      <c r="F137" s="319" t="s">
        <v>541</v>
      </c>
      <c r="G137" s="318" t="s">
        <v>816</v>
      </c>
      <c r="H137" s="318" t="s">
        <v>817</v>
      </c>
      <c r="I137" s="320">
        <v>3702.6</v>
      </c>
      <c r="J137" s="320">
        <v>1</v>
      </c>
      <c r="K137" s="321">
        <v>3702.6</v>
      </c>
    </row>
    <row r="138" spans="1:11" ht="14.4" customHeight="1" x14ac:dyDescent="0.3">
      <c r="A138" s="316" t="s">
        <v>332</v>
      </c>
      <c r="B138" s="317" t="s">
        <v>334</v>
      </c>
      <c r="C138" s="318" t="s">
        <v>340</v>
      </c>
      <c r="D138" s="319" t="s">
        <v>341</v>
      </c>
      <c r="E138" s="318" t="s">
        <v>540</v>
      </c>
      <c r="F138" s="319" t="s">
        <v>541</v>
      </c>
      <c r="G138" s="318" t="s">
        <v>818</v>
      </c>
      <c r="H138" s="318" t="s">
        <v>819</v>
      </c>
      <c r="I138" s="320">
        <v>3702.6</v>
      </c>
      <c r="J138" s="320">
        <v>1</v>
      </c>
      <c r="K138" s="321">
        <v>3702.6</v>
      </c>
    </row>
    <row r="139" spans="1:11" ht="14.4" customHeight="1" x14ac:dyDescent="0.3">
      <c r="A139" s="316" t="s">
        <v>332</v>
      </c>
      <c r="B139" s="317" t="s">
        <v>334</v>
      </c>
      <c r="C139" s="318" t="s">
        <v>340</v>
      </c>
      <c r="D139" s="319" t="s">
        <v>341</v>
      </c>
      <c r="E139" s="318" t="s">
        <v>540</v>
      </c>
      <c r="F139" s="319" t="s">
        <v>541</v>
      </c>
      <c r="G139" s="318" t="s">
        <v>820</v>
      </c>
      <c r="H139" s="318" t="s">
        <v>821</v>
      </c>
      <c r="I139" s="320">
        <v>6644.11</v>
      </c>
      <c r="J139" s="320">
        <v>1</v>
      </c>
      <c r="K139" s="321">
        <v>6644.11</v>
      </c>
    </row>
    <row r="140" spans="1:11" ht="14.4" customHeight="1" x14ac:dyDescent="0.3">
      <c r="A140" s="316" t="s">
        <v>332</v>
      </c>
      <c r="B140" s="317" t="s">
        <v>334</v>
      </c>
      <c r="C140" s="318" t="s">
        <v>340</v>
      </c>
      <c r="D140" s="319" t="s">
        <v>341</v>
      </c>
      <c r="E140" s="318" t="s">
        <v>540</v>
      </c>
      <c r="F140" s="319" t="s">
        <v>541</v>
      </c>
      <c r="G140" s="318" t="s">
        <v>822</v>
      </c>
      <c r="H140" s="318" t="s">
        <v>823</v>
      </c>
      <c r="I140" s="320">
        <v>274.6758031127024</v>
      </c>
      <c r="J140" s="320">
        <v>11</v>
      </c>
      <c r="K140" s="321">
        <v>3021.4366176543308</v>
      </c>
    </row>
    <row r="141" spans="1:11" ht="14.4" customHeight="1" x14ac:dyDescent="0.3">
      <c r="A141" s="316" t="s">
        <v>332</v>
      </c>
      <c r="B141" s="317" t="s">
        <v>334</v>
      </c>
      <c r="C141" s="318" t="s">
        <v>340</v>
      </c>
      <c r="D141" s="319" t="s">
        <v>341</v>
      </c>
      <c r="E141" s="318" t="s">
        <v>540</v>
      </c>
      <c r="F141" s="319" t="s">
        <v>541</v>
      </c>
      <c r="G141" s="318" t="s">
        <v>824</v>
      </c>
      <c r="H141" s="318" t="s">
        <v>825</v>
      </c>
      <c r="I141" s="320">
        <v>3702.6</v>
      </c>
      <c r="J141" s="320">
        <v>1</v>
      </c>
      <c r="K141" s="321">
        <v>3702.6</v>
      </c>
    </row>
    <row r="142" spans="1:11" ht="14.4" customHeight="1" x14ac:dyDescent="0.3">
      <c r="A142" s="316" t="s">
        <v>332</v>
      </c>
      <c r="B142" s="317" t="s">
        <v>334</v>
      </c>
      <c r="C142" s="318" t="s">
        <v>340</v>
      </c>
      <c r="D142" s="319" t="s">
        <v>341</v>
      </c>
      <c r="E142" s="318" t="s">
        <v>540</v>
      </c>
      <c r="F142" s="319" t="s">
        <v>541</v>
      </c>
      <c r="G142" s="318" t="s">
        <v>826</v>
      </c>
      <c r="H142" s="318" t="s">
        <v>827</v>
      </c>
      <c r="I142" s="320">
        <v>3702.6</v>
      </c>
      <c r="J142" s="320">
        <v>1</v>
      </c>
      <c r="K142" s="321">
        <v>3702.6</v>
      </c>
    </row>
    <row r="143" spans="1:11" ht="14.4" customHeight="1" x14ac:dyDescent="0.3">
      <c r="A143" s="316" t="s">
        <v>332</v>
      </c>
      <c r="B143" s="317" t="s">
        <v>334</v>
      </c>
      <c r="C143" s="318" t="s">
        <v>340</v>
      </c>
      <c r="D143" s="319" t="s">
        <v>341</v>
      </c>
      <c r="E143" s="318" t="s">
        <v>540</v>
      </c>
      <c r="F143" s="319" t="s">
        <v>541</v>
      </c>
      <c r="G143" s="318" t="s">
        <v>828</v>
      </c>
      <c r="H143" s="318" t="s">
        <v>829</v>
      </c>
      <c r="I143" s="320">
        <v>3702.6</v>
      </c>
      <c r="J143" s="320">
        <v>1</v>
      </c>
      <c r="K143" s="321">
        <v>3702.6</v>
      </c>
    </row>
    <row r="144" spans="1:11" ht="14.4" customHeight="1" x14ac:dyDescent="0.3">
      <c r="A144" s="316" t="s">
        <v>332</v>
      </c>
      <c r="B144" s="317" t="s">
        <v>334</v>
      </c>
      <c r="C144" s="318" t="s">
        <v>340</v>
      </c>
      <c r="D144" s="319" t="s">
        <v>341</v>
      </c>
      <c r="E144" s="318" t="s">
        <v>540</v>
      </c>
      <c r="F144" s="319" t="s">
        <v>541</v>
      </c>
      <c r="G144" s="318" t="s">
        <v>830</v>
      </c>
      <c r="H144" s="318" t="s">
        <v>831</v>
      </c>
      <c r="I144" s="320">
        <v>956.27075812274802</v>
      </c>
      <c r="J144" s="320">
        <v>1</v>
      </c>
      <c r="K144" s="321">
        <v>956.27075812274802</v>
      </c>
    </row>
    <row r="145" spans="1:11" ht="14.4" customHeight="1" x14ac:dyDescent="0.3">
      <c r="A145" s="316" t="s">
        <v>332</v>
      </c>
      <c r="B145" s="317" t="s">
        <v>334</v>
      </c>
      <c r="C145" s="318" t="s">
        <v>340</v>
      </c>
      <c r="D145" s="319" t="s">
        <v>341</v>
      </c>
      <c r="E145" s="318" t="s">
        <v>540</v>
      </c>
      <c r="F145" s="319" t="s">
        <v>541</v>
      </c>
      <c r="G145" s="318" t="s">
        <v>832</v>
      </c>
      <c r="H145" s="318" t="s">
        <v>833</v>
      </c>
      <c r="I145" s="320">
        <v>919.95667870036505</v>
      </c>
      <c r="J145" s="320">
        <v>1</v>
      </c>
      <c r="K145" s="321">
        <v>919.95667870036505</v>
      </c>
    </row>
    <row r="146" spans="1:11" ht="14.4" customHeight="1" x14ac:dyDescent="0.3">
      <c r="A146" s="316" t="s">
        <v>332</v>
      </c>
      <c r="B146" s="317" t="s">
        <v>334</v>
      </c>
      <c r="C146" s="318" t="s">
        <v>340</v>
      </c>
      <c r="D146" s="319" t="s">
        <v>341</v>
      </c>
      <c r="E146" s="318" t="s">
        <v>540</v>
      </c>
      <c r="F146" s="319" t="s">
        <v>541</v>
      </c>
      <c r="G146" s="318" t="s">
        <v>834</v>
      </c>
      <c r="H146" s="318" t="s">
        <v>835</v>
      </c>
      <c r="I146" s="320">
        <v>919.95667870036505</v>
      </c>
      <c r="J146" s="320">
        <v>1</v>
      </c>
      <c r="K146" s="321">
        <v>919.95667870036505</v>
      </c>
    </row>
    <row r="147" spans="1:11" ht="14.4" customHeight="1" x14ac:dyDescent="0.3">
      <c r="A147" s="316" t="s">
        <v>332</v>
      </c>
      <c r="B147" s="317" t="s">
        <v>334</v>
      </c>
      <c r="C147" s="318" t="s">
        <v>340</v>
      </c>
      <c r="D147" s="319" t="s">
        <v>341</v>
      </c>
      <c r="E147" s="318" t="s">
        <v>540</v>
      </c>
      <c r="F147" s="319" t="s">
        <v>541</v>
      </c>
      <c r="G147" s="318" t="s">
        <v>836</v>
      </c>
      <c r="H147" s="318" t="s">
        <v>837</v>
      </c>
      <c r="I147" s="320">
        <v>919.95667870036505</v>
      </c>
      <c r="J147" s="320">
        <v>1</v>
      </c>
      <c r="K147" s="321">
        <v>919.95667870036505</v>
      </c>
    </row>
    <row r="148" spans="1:11" ht="14.4" customHeight="1" x14ac:dyDescent="0.3">
      <c r="A148" s="316" t="s">
        <v>332</v>
      </c>
      <c r="B148" s="317" t="s">
        <v>334</v>
      </c>
      <c r="C148" s="318" t="s">
        <v>340</v>
      </c>
      <c r="D148" s="319" t="s">
        <v>341</v>
      </c>
      <c r="E148" s="318" t="s">
        <v>540</v>
      </c>
      <c r="F148" s="319" t="s">
        <v>541</v>
      </c>
      <c r="G148" s="318" t="s">
        <v>838</v>
      </c>
      <c r="H148" s="318" t="s">
        <v>839</v>
      </c>
      <c r="I148" s="320">
        <v>919.95667870036505</v>
      </c>
      <c r="J148" s="320">
        <v>1</v>
      </c>
      <c r="K148" s="321">
        <v>919.95667870036505</v>
      </c>
    </row>
    <row r="149" spans="1:11" ht="14.4" customHeight="1" x14ac:dyDescent="0.3">
      <c r="A149" s="316" t="s">
        <v>332</v>
      </c>
      <c r="B149" s="317" t="s">
        <v>334</v>
      </c>
      <c r="C149" s="318" t="s">
        <v>340</v>
      </c>
      <c r="D149" s="319" t="s">
        <v>341</v>
      </c>
      <c r="E149" s="318" t="s">
        <v>540</v>
      </c>
      <c r="F149" s="319" t="s">
        <v>541</v>
      </c>
      <c r="G149" s="318" t="s">
        <v>840</v>
      </c>
      <c r="H149" s="318" t="s">
        <v>841</v>
      </c>
      <c r="I149" s="320">
        <v>919.95667870036505</v>
      </c>
      <c r="J149" s="320">
        <v>1</v>
      </c>
      <c r="K149" s="321">
        <v>919.95667870036505</v>
      </c>
    </row>
    <row r="150" spans="1:11" ht="14.4" customHeight="1" x14ac:dyDescent="0.3">
      <c r="A150" s="316" t="s">
        <v>332</v>
      </c>
      <c r="B150" s="317" t="s">
        <v>334</v>
      </c>
      <c r="C150" s="318" t="s">
        <v>340</v>
      </c>
      <c r="D150" s="319" t="s">
        <v>341</v>
      </c>
      <c r="E150" s="318" t="s">
        <v>540</v>
      </c>
      <c r="F150" s="319" t="s">
        <v>541</v>
      </c>
      <c r="G150" s="318" t="s">
        <v>842</v>
      </c>
      <c r="H150" s="318" t="s">
        <v>843</v>
      </c>
      <c r="I150" s="320">
        <v>919.95667870036505</v>
      </c>
      <c r="J150" s="320">
        <v>1</v>
      </c>
      <c r="K150" s="321">
        <v>919.95667870036505</v>
      </c>
    </row>
    <row r="151" spans="1:11" ht="14.4" customHeight="1" x14ac:dyDescent="0.3">
      <c r="A151" s="316" t="s">
        <v>332</v>
      </c>
      <c r="B151" s="317" t="s">
        <v>334</v>
      </c>
      <c r="C151" s="318" t="s">
        <v>340</v>
      </c>
      <c r="D151" s="319" t="s">
        <v>341</v>
      </c>
      <c r="E151" s="318" t="s">
        <v>540</v>
      </c>
      <c r="F151" s="319" t="s">
        <v>541</v>
      </c>
      <c r="G151" s="318" t="s">
        <v>844</v>
      </c>
      <c r="H151" s="318" t="s">
        <v>845</v>
      </c>
      <c r="I151" s="320">
        <v>274.65987052043727</v>
      </c>
      <c r="J151" s="320">
        <v>9</v>
      </c>
      <c r="K151" s="321">
        <v>2471.9489641634982</v>
      </c>
    </row>
    <row r="152" spans="1:11" ht="14.4" customHeight="1" x14ac:dyDescent="0.3">
      <c r="A152" s="316" t="s">
        <v>332</v>
      </c>
      <c r="B152" s="317" t="s">
        <v>334</v>
      </c>
      <c r="C152" s="318" t="s">
        <v>340</v>
      </c>
      <c r="D152" s="319" t="s">
        <v>341</v>
      </c>
      <c r="E152" s="318" t="s">
        <v>540</v>
      </c>
      <c r="F152" s="319" t="s">
        <v>541</v>
      </c>
      <c r="G152" s="318" t="s">
        <v>846</v>
      </c>
      <c r="H152" s="318" t="s">
        <v>847</v>
      </c>
      <c r="I152" s="320">
        <v>3702.6</v>
      </c>
      <c r="J152" s="320">
        <v>1</v>
      </c>
      <c r="K152" s="321">
        <v>3702.6</v>
      </c>
    </row>
    <row r="153" spans="1:11" ht="14.4" customHeight="1" x14ac:dyDescent="0.3">
      <c r="A153" s="316" t="s">
        <v>332</v>
      </c>
      <c r="B153" s="317" t="s">
        <v>334</v>
      </c>
      <c r="C153" s="318" t="s">
        <v>340</v>
      </c>
      <c r="D153" s="319" t="s">
        <v>341</v>
      </c>
      <c r="E153" s="318" t="s">
        <v>540</v>
      </c>
      <c r="F153" s="319" t="s">
        <v>541</v>
      </c>
      <c r="G153" s="318" t="s">
        <v>848</v>
      </c>
      <c r="H153" s="318" t="s">
        <v>849</v>
      </c>
      <c r="I153" s="320">
        <v>3424.3</v>
      </c>
      <c r="J153" s="320">
        <v>1</v>
      </c>
      <c r="K153" s="321">
        <v>3424.3</v>
      </c>
    </row>
    <row r="154" spans="1:11" ht="14.4" customHeight="1" x14ac:dyDescent="0.3">
      <c r="A154" s="316" t="s">
        <v>332</v>
      </c>
      <c r="B154" s="317" t="s">
        <v>334</v>
      </c>
      <c r="C154" s="318" t="s">
        <v>340</v>
      </c>
      <c r="D154" s="319" t="s">
        <v>341</v>
      </c>
      <c r="E154" s="318" t="s">
        <v>540</v>
      </c>
      <c r="F154" s="319" t="s">
        <v>541</v>
      </c>
      <c r="G154" s="318" t="s">
        <v>850</v>
      </c>
      <c r="H154" s="318" t="s">
        <v>851</v>
      </c>
      <c r="I154" s="320">
        <v>13681.297142857142</v>
      </c>
      <c r="J154" s="320">
        <v>7</v>
      </c>
      <c r="K154" s="321">
        <v>95769.079999999987</v>
      </c>
    </row>
    <row r="155" spans="1:11" ht="14.4" customHeight="1" x14ac:dyDescent="0.3">
      <c r="A155" s="316" t="s">
        <v>332</v>
      </c>
      <c r="B155" s="317" t="s">
        <v>334</v>
      </c>
      <c r="C155" s="318" t="s">
        <v>340</v>
      </c>
      <c r="D155" s="319" t="s">
        <v>341</v>
      </c>
      <c r="E155" s="318" t="s">
        <v>540</v>
      </c>
      <c r="F155" s="319" t="s">
        <v>541</v>
      </c>
      <c r="G155" s="318" t="s">
        <v>852</v>
      </c>
      <c r="H155" s="318" t="s">
        <v>853</v>
      </c>
      <c r="I155" s="320">
        <v>16.201900143635861</v>
      </c>
      <c r="J155" s="320">
        <v>1380</v>
      </c>
      <c r="K155" s="321">
        <v>22358.622226346164</v>
      </c>
    </row>
    <row r="156" spans="1:11" ht="14.4" customHeight="1" x14ac:dyDescent="0.3">
      <c r="A156" s="316" t="s">
        <v>332</v>
      </c>
      <c r="B156" s="317" t="s">
        <v>334</v>
      </c>
      <c r="C156" s="318" t="s">
        <v>340</v>
      </c>
      <c r="D156" s="319" t="s">
        <v>341</v>
      </c>
      <c r="E156" s="318" t="s">
        <v>540</v>
      </c>
      <c r="F156" s="319" t="s">
        <v>541</v>
      </c>
      <c r="G156" s="318" t="s">
        <v>854</v>
      </c>
      <c r="H156" s="318" t="s">
        <v>855</v>
      </c>
      <c r="I156" s="320">
        <v>9506.3649999999998</v>
      </c>
      <c r="J156" s="320">
        <v>6</v>
      </c>
      <c r="K156" s="321">
        <v>57038.19</v>
      </c>
    </row>
    <row r="157" spans="1:11" ht="14.4" customHeight="1" x14ac:dyDescent="0.3">
      <c r="A157" s="316" t="s">
        <v>332</v>
      </c>
      <c r="B157" s="317" t="s">
        <v>334</v>
      </c>
      <c r="C157" s="318" t="s">
        <v>340</v>
      </c>
      <c r="D157" s="319" t="s">
        <v>341</v>
      </c>
      <c r="E157" s="318" t="s">
        <v>540</v>
      </c>
      <c r="F157" s="319" t="s">
        <v>541</v>
      </c>
      <c r="G157" s="318" t="s">
        <v>856</v>
      </c>
      <c r="H157" s="318" t="s">
        <v>857</v>
      </c>
      <c r="I157" s="320">
        <v>9475.8823076923072</v>
      </c>
      <c r="J157" s="320">
        <v>32</v>
      </c>
      <c r="K157" s="321">
        <v>302618.58</v>
      </c>
    </row>
    <row r="158" spans="1:11" ht="14.4" customHeight="1" x14ac:dyDescent="0.3">
      <c r="A158" s="316" t="s">
        <v>332</v>
      </c>
      <c r="B158" s="317" t="s">
        <v>334</v>
      </c>
      <c r="C158" s="318" t="s">
        <v>340</v>
      </c>
      <c r="D158" s="319" t="s">
        <v>341</v>
      </c>
      <c r="E158" s="318" t="s">
        <v>540</v>
      </c>
      <c r="F158" s="319" t="s">
        <v>541</v>
      </c>
      <c r="G158" s="318" t="s">
        <v>858</v>
      </c>
      <c r="H158" s="318" t="s">
        <v>859</v>
      </c>
      <c r="I158" s="320">
        <v>9532.7833333333328</v>
      </c>
      <c r="J158" s="320">
        <v>32</v>
      </c>
      <c r="K158" s="321">
        <v>303411.13</v>
      </c>
    </row>
    <row r="159" spans="1:11" ht="14.4" customHeight="1" x14ac:dyDescent="0.3">
      <c r="A159" s="316" t="s">
        <v>332</v>
      </c>
      <c r="B159" s="317" t="s">
        <v>334</v>
      </c>
      <c r="C159" s="318" t="s">
        <v>340</v>
      </c>
      <c r="D159" s="319" t="s">
        <v>341</v>
      </c>
      <c r="E159" s="318" t="s">
        <v>540</v>
      </c>
      <c r="F159" s="319" t="s">
        <v>541</v>
      </c>
      <c r="G159" s="318" t="s">
        <v>860</v>
      </c>
      <c r="H159" s="318" t="s">
        <v>861</v>
      </c>
      <c r="I159" s="320">
        <v>9475.8823076923072</v>
      </c>
      <c r="J159" s="320">
        <v>31</v>
      </c>
      <c r="K159" s="321">
        <v>293508.49</v>
      </c>
    </row>
    <row r="160" spans="1:11" ht="14.4" customHeight="1" x14ac:dyDescent="0.3">
      <c r="A160" s="316" t="s">
        <v>332</v>
      </c>
      <c r="B160" s="317" t="s">
        <v>334</v>
      </c>
      <c r="C160" s="318" t="s">
        <v>340</v>
      </c>
      <c r="D160" s="319" t="s">
        <v>341</v>
      </c>
      <c r="E160" s="318" t="s">
        <v>540</v>
      </c>
      <c r="F160" s="319" t="s">
        <v>541</v>
      </c>
      <c r="G160" s="318" t="s">
        <v>862</v>
      </c>
      <c r="H160" s="318" t="s">
        <v>863</v>
      </c>
      <c r="I160" s="320">
        <v>3583.415</v>
      </c>
      <c r="J160" s="320">
        <v>2</v>
      </c>
      <c r="K160" s="321">
        <v>7166.83</v>
      </c>
    </row>
    <row r="161" spans="1:11" ht="14.4" customHeight="1" x14ac:dyDescent="0.3">
      <c r="A161" s="316" t="s">
        <v>332</v>
      </c>
      <c r="B161" s="317" t="s">
        <v>334</v>
      </c>
      <c r="C161" s="318" t="s">
        <v>340</v>
      </c>
      <c r="D161" s="319" t="s">
        <v>341</v>
      </c>
      <c r="E161" s="318" t="s">
        <v>540</v>
      </c>
      <c r="F161" s="319" t="s">
        <v>541</v>
      </c>
      <c r="G161" s="318" t="s">
        <v>864</v>
      </c>
      <c r="H161" s="318" t="s">
        <v>865</v>
      </c>
      <c r="I161" s="320">
        <v>3583.415</v>
      </c>
      <c r="J161" s="320">
        <v>2</v>
      </c>
      <c r="K161" s="321">
        <v>7166.83</v>
      </c>
    </row>
    <row r="162" spans="1:11" ht="14.4" customHeight="1" x14ac:dyDescent="0.3">
      <c r="A162" s="316" t="s">
        <v>332</v>
      </c>
      <c r="B162" s="317" t="s">
        <v>334</v>
      </c>
      <c r="C162" s="318" t="s">
        <v>340</v>
      </c>
      <c r="D162" s="319" t="s">
        <v>341</v>
      </c>
      <c r="E162" s="318" t="s">
        <v>540</v>
      </c>
      <c r="F162" s="319" t="s">
        <v>541</v>
      </c>
      <c r="G162" s="318" t="s">
        <v>866</v>
      </c>
      <c r="H162" s="318" t="s">
        <v>867</v>
      </c>
      <c r="I162" s="320">
        <v>3583.415</v>
      </c>
      <c r="J162" s="320">
        <v>2</v>
      </c>
      <c r="K162" s="321">
        <v>7166.83</v>
      </c>
    </row>
    <row r="163" spans="1:11" ht="14.4" customHeight="1" x14ac:dyDescent="0.3">
      <c r="A163" s="316" t="s">
        <v>332</v>
      </c>
      <c r="B163" s="317" t="s">
        <v>334</v>
      </c>
      <c r="C163" s="318" t="s">
        <v>340</v>
      </c>
      <c r="D163" s="319" t="s">
        <v>341</v>
      </c>
      <c r="E163" s="318" t="s">
        <v>540</v>
      </c>
      <c r="F163" s="319" t="s">
        <v>541</v>
      </c>
      <c r="G163" s="318" t="s">
        <v>868</v>
      </c>
      <c r="H163" s="318" t="s">
        <v>869</v>
      </c>
      <c r="I163" s="320">
        <v>3752.21</v>
      </c>
      <c r="J163" s="320">
        <v>1</v>
      </c>
      <c r="K163" s="321">
        <v>3752.21</v>
      </c>
    </row>
    <row r="164" spans="1:11" ht="14.4" customHeight="1" x14ac:dyDescent="0.3">
      <c r="A164" s="316" t="s">
        <v>332</v>
      </c>
      <c r="B164" s="317" t="s">
        <v>334</v>
      </c>
      <c r="C164" s="318" t="s">
        <v>340</v>
      </c>
      <c r="D164" s="319" t="s">
        <v>341</v>
      </c>
      <c r="E164" s="318" t="s">
        <v>540</v>
      </c>
      <c r="F164" s="319" t="s">
        <v>541</v>
      </c>
      <c r="G164" s="318" t="s">
        <v>870</v>
      </c>
      <c r="H164" s="318" t="s">
        <v>871</v>
      </c>
      <c r="I164" s="320">
        <v>7852.7789999999995</v>
      </c>
      <c r="J164" s="320">
        <v>14</v>
      </c>
      <c r="K164" s="321">
        <v>109788.13999999998</v>
      </c>
    </row>
    <row r="165" spans="1:11" ht="14.4" customHeight="1" x14ac:dyDescent="0.3">
      <c r="A165" s="316" t="s">
        <v>332</v>
      </c>
      <c r="B165" s="317" t="s">
        <v>334</v>
      </c>
      <c r="C165" s="318" t="s">
        <v>340</v>
      </c>
      <c r="D165" s="319" t="s">
        <v>341</v>
      </c>
      <c r="E165" s="318" t="s">
        <v>540</v>
      </c>
      <c r="F165" s="319" t="s">
        <v>541</v>
      </c>
      <c r="G165" s="318" t="s">
        <v>872</v>
      </c>
      <c r="H165" s="318" t="s">
        <v>873</v>
      </c>
      <c r="I165" s="320">
        <v>21.054000306432975</v>
      </c>
      <c r="J165" s="320">
        <v>3252</v>
      </c>
      <c r="K165" s="321">
        <v>68467.609040982104</v>
      </c>
    </row>
    <row r="166" spans="1:11" ht="14.4" customHeight="1" x14ac:dyDescent="0.3">
      <c r="A166" s="316" t="s">
        <v>332</v>
      </c>
      <c r="B166" s="317" t="s">
        <v>334</v>
      </c>
      <c r="C166" s="318" t="s">
        <v>340</v>
      </c>
      <c r="D166" s="319" t="s">
        <v>341</v>
      </c>
      <c r="E166" s="318" t="s">
        <v>540</v>
      </c>
      <c r="F166" s="319" t="s">
        <v>541</v>
      </c>
      <c r="G166" s="318" t="s">
        <v>874</v>
      </c>
      <c r="H166" s="318" t="s">
        <v>875</v>
      </c>
      <c r="I166" s="320">
        <v>18.755000174218363</v>
      </c>
      <c r="J166" s="320">
        <v>3036</v>
      </c>
      <c r="K166" s="321">
        <v>56940.180564998409</v>
      </c>
    </row>
    <row r="167" spans="1:11" ht="14.4" customHeight="1" x14ac:dyDescent="0.3">
      <c r="A167" s="316" t="s">
        <v>332</v>
      </c>
      <c r="B167" s="317" t="s">
        <v>334</v>
      </c>
      <c r="C167" s="318" t="s">
        <v>340</v>
      </c>
      <c r="D167" s="319" t="s">
        <v>341</v>
      </c>
      <c r="E167" s="318" t="s">
        <v>540</v>
      </c>
      <c r="F167" s="319" t="s">
        <v>541</v>
      </c>
      <c r="G167" s="318" t="s">
        <v>876</v>
      </c>
      <c r="H167" s="318" t="s">
        <v>877</v>
      </c>
      <c r="I167" s="320">
        <v>1076.8999999999999</v>
      </c>
      <c r="J167" s="320">
        <v>12</v>
      </c>
      <c r="K167" s="321">
        <v>12922.800000000001</v>
      </c>
    </row>
    <row r="168" spans="1:11" ht="14.4" customHeight="1" x14ac:dyDescent="0.3">
      <c r="A168" s="316" t="s">
        <v>332</v>
      </c>
      <c r="B168" s="317" t="s">
        <v>334</v>
      </c>
      <c r="C168" s="318" t="s">
        <v>340</v>
      </c>
      <c r="D168" s="319" t="s">
        <v>341</v>
      </c>
      <c r="E168" s="318" t="s">
        <v>540</v>
      </c>
      <c r="F168" s="319" t="s">
        <v>541</v>
      </c>
      <c r="G168" s="318" t="s">
        <v>878</v>
      </c>
      <c r="H168" s="318" t="s">
        <v>879</v>
      </c>
      <c r="I168" s="320">
        <v>51.421177576791173</v>
      </c>
      <c r="J168" s="320">
        <v>1200</v>
      </c>
      <c r="K168" s="321">
        <v>61705.413092149414</v>
      </c>
    </row>
    <row r="169" spans="1:11" ht="14.4" customHeight="1" x14ac:dyDescent="0.3">
      <c r="A169" s="316" t="s">
        <v>332</v>
      </c>
      <c r="B169" s="317" t="s">
        <v>334</v>
      </c>
      <c r="C169" s="318" t="s">
        <v>340</v>
      </c>
      <c r="D169" s="319" t="s">
        <v>341</v>
      </c>
      <c r="E169" s="318" t="s">
        <v>540</v>
      </c>
      <c r="F169" s="319" t="s">
        <v>541</v>
      </c>
      <c r="G169" s="318" t="s">
        <v>880</v>
      </c>
      <c r="H169" s="318" t="s">
        <v>881</v>
      </c>
      <c r="I169" s="320">
        <v>51.424045284597753</v>
      </c>
      <c r="J169" s="320">
        <v>1200</v>
      </c>
      <c r="K169" s="321">
        <v>61708.854341517304</v>
      </c>
    </row>
    <row r="170" spans="1:11" ht="14.4" customHeight="1" x14ac:dyDescent="0.3">
      <c r="A170" s="316" t="s">
        <v>332</v>
      </c>
      <c r="B170" s="317" t="s">
        <v>334</v>
      </c>
      <c r="C170" s="318" t="s">
        <v>340</v>
      </c>
      <c r="D170" s="319" t="s">
        <v>341</v>
      </c>
      <c r="E170" s="318" t="s">
        <v>540</v>
      </c>
      <c r="F170" s="319" t="s">
        <v>541</v>
      </c>
      <c r="G170" s="318" t="s">
        <v>882</v>
      </c>
      <c r="H170" s="318" t="s">
        <v>883</v>
      </c>
      <c r="I170" s="320">
        <v>51.419048561401958</v>
      </c>
      <c r="J170" s="320">
        <v>405</v>
      </c>
      <c r="K170" s="321">
        <v>20824.684910174816</v>
      </c>
    </row>
    <row r="171" spans="1:11" ht="14.4" customHeight="1" x14ac:dyDescent="0.3">
      <c r="A171" s="316" t="s">
        <v>332</v>
      </c>
      <c r="B171" s="317" t="s">
        <v>334</v>
      </c>
      <c r="C171" s="318" t="s">
        <v>340</v>
      </c>
      <c r="D171" s="319" t="s">
        <v>341</v>
      </c>
      <c r="E171" s="318" t="s">
        <v>540</v>
      </c>
      <c r="F171" s="319" t="s">
        <v>541</v>
      </c>
      <c r="G171" s="318" t="s">
        <v>884</v>
      </c>
      <c r="H171" s="318" t="s">
        <v>885</v>
      </c>
      <c r="I171" s="320">
        <v>51.418899775437012</v>
      </c>
      <c r="J171" s="320">
        <v>390</v>
      </c>
      <c r="K171" s="321">
        <v>20053.365185146344</v>
      </c>
    </row>
    <row r="172" spans="1:11" ht="14.4" customHeight="1" x14ac:dyDescent="0.3">
      <c r="A172" s="316" t="s">
        <v>332</v>
      </c>
      <c r="B172" s="317" t="s">
        <v>334</v>
      </c>
      <c r="C172" s="318" t="s">
        <v>340</v>
      </c>
      <c r="D172" s="319" t="s">
        <v>341</v>
      </c>
      <c r="E172" s="318" t="s">
        <v>540</v>
      </c>
      <c r="F172" s="319" t="s">
        <v>541</v>
      </c>
      <c r="G172" s="318" t="s">
        <v>886</v>
      </c>
      <c r="H172" s="318" t="s">
        <v>887</v>
      </c>
      <c r="I172" s="320">
        <v>51.424290307544275</v>
      </c>
      <c r="J172" s="320">
        <v>405</v>
      </c>
      <c r="K172" s="321">
        <v>20826.846347994429</v>
      </c>
    </row>
    <row r="173" spans="1:11" ht="14.4" customHeight="1" x14ac:dyDescent="0.3">
      <c r="A173" s="316" t="s">
        <v>332</v>
      </c>
      <c r="B173" s="317" t="s">
        <v>334</v>
      </c>
      <c r="C173" s="318" t="s">
        <v>340</v>
      </c>
      <c r="D173" s="319" t="s">
        <v>341</v>
      </c>
      <c r="E173" s="318" t="s">
        <v>540</v>
      </c>
      <c r="F173" s="319" t="s">
        <v>541</v>
      </c>
      <c r="G173" s="318" t="s">
        <v>888</v>
      </c>
      <c r="H173" s="318" t="s">
        <v>889</v>
      </c>
      <c r="I173" s="320">
        <v>51.424290307544275</v>
      </c>
      <c r="J173" s="320">
        <v>400</v>
      </c>
      <c r="K173" s="321">
        <v>20569.716123017723</v>
      </c>
    </row>
    <row r="174" spans="1:11" ht="14.4" customHeight="1" x14ac:dyDescent="0.3">
      <c r="A174" s="316" t="s">
        <v>332</v>
      </c>
      <c r="B174" s="317" t="s">
        <v>334</v>
      </c>
      <c r="C174" s="318" t="s">
        <v>340</v>
      </c>
      <c r="D174" s="319" t="s">
        <v>341</v>
      </c>
      <c r="E174" s="318" t="s">
        <v>540</v>
      </c>
      <c r="F174" s="319" t="s">
        <v>541</v>
      </c>
      <c r="G174" s="318" t="s">
        <v>890</v>
      </c>
      <c r="H174" s="318" t="s">
        <v>891</v>
      </c>
      <c r="I174" s="320">
        <v>5009.3998848872043</v>
      </c>
      <c r="J174" s="320">
        <v>8</v>
      </c>
      <c r="K174" s="321">
        <v>40075.199079097634</v>
      </c>
    </row>
    <row r="175" spans="1:11" ht="14.4" customHeight="1" x14ac:dyDescent="0.3">
      <c r="A175" s="316" t="s">
        <v>332</v>
      </c>
      <c r="B175" s="317" t="s">
        <v>334</v>
      </c>
      <c r="C175" s="318" t="s">
        <v>340</v>
      </c>
      <c r="D175" s="319" t="s">
        <v>341</v>
      </c>
      <c r="E175" s="318" t="s">
        <v>540</v>
      </c>
      <c r="F175" s="319" t="s">
        <v>541</v>
      </c>
      <c r="G175" s="318" t="s">
        <v>892</v>
      </c>
      <c r="H175" s="318" t="s">
        <v>893</v>
      </c>
      <c r="I175" s="320">
        <v>274.6740935744026</v>
      </c>
      <c r="J175" s="320">
        <v>9</v>
      </c>
      <c r="K175" s="321">
        <v>2472.071095226323</v>
      </c>
    </row>
    <row r="176" spans="1:11" ht="14.4" customHeight="1" x14ac:dyDescent="0.3">
      <c r="A176" s="316" t="s">
        <v>332</v>
      </c>
      <c r="B176" s="317" t="s">
        <v>334</v>
      </c>
      <c r="C176" s="318" t="s">
        <v>340</v>
      </c>
      <c r="D176" s="319" t="s">
        <v>341</v>
      </c>
      <c r="E176" s="318" t="s">
        <v>540</v>
      </c>
      <c r="F176" s="319" t="s">
        <v>541</v>
      </c>
      <c r="G176" s="318" t="s">
        <v>894</v>
      </c>
      <c r="H176" s="318" t="s">
        <v>895</v>
      </c>
      <c r="I176" s="320">
        <v>274.67</v>
      </c>
      <c r="J176" s="320">
        <v>2</v>
      </c>
      <c r="K176" s="321">
        <v>549.34</v>
      </c>
    </row>
    <row r="177" spans="1:11" ht="14.4" customHeight="1" x14ac:dyDescent="0.3">
      <c r="A177" s="316" t="s">
        <v>332</v>
      </c>
      <c r="B177" s="317" t="s">
        <v>334</v>
      </c>
      <c r="C177" s="318" t="s">
        <v>340</v>
      </c>
      <c r="D177" s="319" t="s">
        <v>341</v>
      </c>
      <c r="E177" s="318" t="s">
        <v>540</v>
      </c>
      <c r="F177" s="319" t="s">
        <v>541</v>
      </c>
      <c r="G177" s="318" t="s">
        <v>896</v>
      </c>
      <c r="H177" s="318" t="s">
        <v>897</v>
      </c>
      <c r="I177" s="320">
        <v>274.67</v>
      </c>
      <c r="J177" s="320">
        <v>3</v>
      </c>
      <c r="K177" s="321">
        <v>824.01</v>
      </c>
    </row>
    <row r="178" spans="1:11" ht="14.4" customHeight="1" x14ac:dyDescent="0.3">
      <c r="A178" s="316" t="s">
        <v>332</v>
      </c>
      <c r="B178" s="317" t="s">
        <v>334</v>
      </c>
      <c r="C178" s="318" t="s">
        <v>340</v>
      </c>
      <c r="D178" s="319" t="s">
        <v>341</v>
      </c>
      <c r="E178" s="318" t="s">
        <v>540</v>
      </c>
      <c r="F178" s="319" t="s">
        <v>541</v>
      </c>
      <c r="G178" s="318" t="s">
        <v>898</v>
      </c>
      <c r="H178" s="318" t="s">
        <v>899</v>
      </c>
      <c r="I178" s="320">
        <v>274.67</v>
      </c>
      <c r="J178" s="320">
        <v>1</v>
      </c>
      <c r="K178" s="321">
        <v>274.67</v>
      </c>
    </row>
    <row r="179" spans="1:11" ht="14.4" customHeight="1" x14ac:dyDescent="0.3">
      <c r="A179" s="316" t="s">
        <v>332</v>
      </c>
      <c r="B179" s="317" t="s">
        <v>334</v>
      </c>
      <c r="C179" s="318" t="s">
        <v>340</v>
      </c>
      <c r="D179" s="319" t="s">
        <v>341</v>
      </c>
      <c r="E179" s="318" t="s">
        <v>540</v>
      </c>
      <c r="F179" s="319" t="s">
        <v>541</v>
      </c>
      <c r="G179" s="318" t="s">
        <v>900</v>
      </c>
      <c r="H179" s="318" t="s">
        <v>901</v>
      </c>
      <c r="I179" s="320">
        <v>274.66930143098955</v>
      </c>
      <c r="J179" s="320">
        <v>3</v>
      </c>
      <c r="K179" s="321">
        <v>824.00720572395812</v>
      </c>
    </row>
    <row r="180" spans="1:11" ht="14.4" customHeight="1" x14ac:dyDescent="0.3">
      <c r="A180" s="316" t="s">
        <v>332</v>
      </c>
      <c r="B180" s="317" t="s">
        <v>334</v>
      </c>
      <c r="C180" s="318" t="s">
        <v>340</v>
      </c>
      <c r="D180" s="319" t="s">
        <v>341</v>
      </c>
      <c r="E180" s="318" t="s">
        <v>540</v>
      </c>
      <c r="F180" s="319" t="s">
        <v>541</v>
      </c>
      <c r="G180" s="318" t="s">
        <v>902</v>
      </c>
      <c r="H180" s="318" t="s">
        <v>903</v>
      </c>
      <c r="I180" s="320">
        <v>274.67511696800324</v>
      </c>
      <c r="J180" s="320">
        <v>7</v>
      </c>
      <c r="K180" s="321">
        <v>1922.7310952263229</v>
      </c>
    </row>
    <row r="181" spans="1:11" ht="14.4" customHeight="1" x14ac:dyDescent="0.3">
      <c r="A181" s="316" t="s">
        <v>332</v>
      </c>
      <c r="B181" s="317" t="s">
        <v>334</v>
      </c>
      <c r="C181" s="318" t="s">
        <v>340</v>
      </c>
      <c r="D181" s="319" t="s">
        <v>341</v>
      </c>
      <c r="E181" s="318" t="s">
        <v>540</v>
      </c>
      <c r="F181" s="319" t="s">
        <v>541</v>
      </c>
      <c r="G181" s="318" t="s">
        <v>904</v>
      </c>
      <c r="H181" s="318" t="s">
        <v>845</v>
      </c>
      <c r="I181" s="320">
        <v>274.67</v>
      </c>
      <c r="J181" s="320">
        <v>2</v>
      </c>
      <c r="K181" s="321">
        <v>549.34</v>
      </c>
    </row>
    <row r="182" spans="1:11" ht="14.4" customHeight="1" x14ac:dyDescent="0.3">
      <c r="A182" s="316" t="s">
        <v>332</v>
      </c>
      <c r="B182" s="317" t="s">
        <v>334</v>
      </c>
      <c r="C182" s="318" t="s">
        <v>340</v>
      </c>
      <c r="D182" s="319" t="s">
        <v>341</v>
      </c>
      <c r="E182" s="318" t="s">
        <v>540</v>
      </c>
      <c r="F182" s="319" t="s">
        <v>541</v>
      </c>
      <c r="G182" s="318" t="s">
        <v>905</v>
      </c>
      <c r="H182" s="318" t="s">
        <v>906</v>
      </c>
      <c r="I182" s="320">
        <v>1121.67</v>
      </c>
      <c r="J182" s="320">
        <v>1</v>
      </c>
      <c r="K182" s="321">
        <v>1121.67</v>
      </c>
    </row>
    <row r="183" spans="1:11" ht="14.4" customHeight="1" x14ac:dyDescent="0.3">
      <c r="A183" s="316" t="s">
        <v>332</v>
      </c>
      <c r="B183" s="317" t="s">
        <v>334</v>
      </c>
      <c r="C183" s="318" t="s">
        <v>340</v>
      </c>
      <c r="D183" s="319" t="s">
        <v>341</v>
      </c>
      <c r="E183" s="318" t="s">
        <v>540</v>
      </c>
      <c r="F183" s="319" t="s">
        <v>541</v>
      </c>
      <c r="G183" s="318" t="s">
        <v>907</v>
      </c>
      <c r="H183" s="318" t="s">
        <v>908</v>
      </c>
      <c r="I183" s="320">
        <v>1121.67</v>
      </c>
      <c r="J183" s="320">
        <v>1</v>
      </c>
      <c r="K183" s="321">
        <v>1121.67</v>
      </c>
    </row>
    <row r="184" spans="1:11" ht="14.4" customHeight="1" x14ac:dyDescent="0.3">
      <c r="A184" s="316" t="s">
        <v>332</v>
      </c>
      <c r="B184" s="317" t="s">
        <v>334</v>
      </c>
      <c r="C184" s="318" t="s">
        <v>340</v>
      </c>
      <c r="D184" s="319" t="s">
        <v>341</v>
      </c>
      <c r="E184" s="318" t="s">
        <v>540</v>
      </c>
      <c r="F184" s="319" t="s">
        <v>541</v>
      </c>
      <c r="G184" s="318" t="s">
        <v>909</v>
      </c>
      <c r="H184" s="318" t="s">
        <v>910</v>
      </c>
      <c r="I184" s="320">
        <v>12213.783179970102</v>
      </c>
      <c r="J184" s="320">
        <v>6</v>
      </c>
      <c r="K184" s="321">
        <v>73282.69907982061</v>
      </c>
    </row>
    <row r="185" spans="1:11" ht="14.4" customHeight="1" x14ac:dyDescent="0.3">
      <c r="A185" s="316" t="s">
        <v>332</v>
      </c>
      <c r="B185" s="317" t="s">
        <v>334</v>
      </c>
      <c r="C185" s="318" t="s">
        <v>340</v>
      </c>
      <c r="D185" s="319" t="s">
        <v>341</v>
      </c>
      <c r="E185" s="318" t="s">
        <v>540</v>
      </c>
      <c r="F185" s="319" t="s">
        <v>541</v>
      </c>
      <c r="G185" s="318" t="s">
        <v>911</v>
      </c>
      <c r="H185" s="318" t="s">
        <v>912</v>
      </c>
      <c r="I185" s="320">
        <v>3414.62</v>
      </c>
      <c r="J185" s="320">
        <v>1</v>
      </c>
      <c r="K185" s="321">
        <v>3414.62</v>
      </c>
    </row>
    <row r="186" spans="1:11" ht="14.4" customHeight="1" x14ac:dyDescent="0.3">
      <c r="A186" s="316" t="s">
        <v>332</v>
      </c>
      <c r="B186" s="317" t="s">
        <v>334</v>
      </c>
      <c r="C186" s="318" t="s">
        <v>340</v>
      </c>
      <c r="D186" s="319" t="s">
        <v>341</v>
      </c>
      <c r="E186" s="318" t="s">
        <v>540</v>
      </c>
      <c r="F186" s="319" t="s">
        <v>541</v>
      </c>
      <c r="G186" s="318" t="s">
        <v>913</v>
      </c>
      <c r="H186" s="318" t="s">
        <v>914</v>
      </c>
      <c r="I186" s="320">
        <v>3492.109064092725</v>
      </c>
      <c r="J186" s="320">
        <v>1.0399999999999998</v>
      </c>
      <c r="K186" s="321">
        <v>3633.1467299062406</v>
      </c>
    </row>
    <row r="187" spans="1:11" ht="14.4" customHeight="1" x14ac:dyDescent="0.3">
      <c r="A187" s="316" t="s">
        <v>332</v>
      </c>
      <c r="B187" s="317" t="s">
        <v>334</v>
      </c>
      <c r="C187" s="318" t="s">
        <v>340</v>
      </c>
      <c r="D187" s="319" t="s">
        <v>341</v>
      </c>
      <c r="E187" s="318" t="s">
        <v>540</v>
      </c>
      <c r="F187" s="319" t="s">
        <v>541</v>
      </c>
      <c r="G187" s="318" t="s">
        <v>915</v>
      </c>
      <c r="H187" s="318" t="s">
        <v>916</v>
      </c>
      <c r="I187" s="320">
        <v>131.99084153344083</v>
      </c>
      <c r="J187" s="320">
        <v>10</v>
      </c>
      <c r="K187" s="321">
        <v>1317.69009840129</v>
      </c>
    </row>
    <row r="188" spans="1:11" ht="14.4" customHeight="1" x14ac:dyDescent="0.3">
      <c r="A188" s="316" t="s">
        <v>332</v>
      </c>
      <c r="B188" s="317" t="s">
        <v>334</v>
      </c>
      <c r="C188" s="318" t="s">
        <v>340</v>
      </c>
      <c r="D188" s="319" t="s">
        <v>341</v>
      </c>
      <c r="E188" s="318" t="s">
        <v>540</v>
      </c>
      <c r="F188" s="319" t="s">
        <v>541</v>
      </c>
      <c r="G188" s="318" t="s">
        <v>917</v>
      </c>
      <c r="H188" s="318" t="s">
        <v>918</v>
      </c>
      <c r="I188" s="320">
        <v>659.44999999999993</v>
      </c>
      <c r="J188" s="320">
        <v>17</v>
      </c>
      <c r="K188" s="321">
        <v>11210.65</v>
      </c>
    </row>
    <row r="189" spans="1:11" ht="14.4" customHeight="1" x14ac:dyDescent="0.3">
      <c r="A189" s="316" t="s">
        <v>332</v>
      </c>
      <c r="B189" s="317" t="s">
        <v>334</v>
      </c>
      <c r="C189" s="318" t="s">
        <v>340</v>
      </c>
      <c r="D189" s="319" t="s">
        <v>341</v>
      </c>
      <c r="E189" s="318" t="s">
        <v>540</v>
      </c>
      <c r="F189" s="319" t="s">
        <v>541</v>
      </c>
      <c r="G189" s="318" t="s">
        <v>919</v>
      </c>
      <c r="H189" s="318" t="s">
        <v>920</v>
      </c>
      <c r="I189" s="320">
        <v>11369.178928571431</v>
      </c>
      <c r="J189" s="320">
        <v>30</v>
      </c>
      <c r="K189" s="321">
        <v>341075.33</v>
      </c>
    </row>
    <row r="190" spans="1:11" ht="14.4" customHeight="1" x14ac:dyDescent="0.3">
      <c r="A190" s="316" t="s">
        <v>332</v>
      </c>
      <c r="B190" s="317" t="s">
        <v>334</v>
      </c>
      <c r="C190" s="318" t="s">
        <v>340</v>
      </c>
      <c r="D190" s="319" t="s">
        <v>341</v>
      </c>
      <c r="E190" s="318" t="s">
        <v>540</v>
      </c>
      <c r="F190" s="319" t="s">
        <v>541</v>
      </c>
      <c r="G190" s="318" t="s">
        <v>921</v>
      </c>
      <c r="H190" s="318" t="s">
        <v>922</v>
      </c>
      <c r="I190" s="320">
        <v>11.638584614471151</v>
      </c>
      <c r="J190" s="320">
        <v>780</v>
      </c>
      <c r="K190" s="321">
        <v>9082.7427991231143</v>
      </c>
    </row>
    <row r="191" spans="1:11" ht="14.4" customHeight="1" x14ac:dyDescent="0.3">
      <c r="A191" s="316" t="s">
        <v>332</v>
      </c>
      <c r="B191" s="317" t="s">
        <v>334</v>
      </c>
      <c r="C191" s="318" t="s">
        <v>340</v>
      </c>
      <c r="D191" s="319" t="s">
        <v>341</v>
      </c>
      <c r="E191" s="318" t="s">
        <v>540</v>
      </c>
      <c r="F191" s="319" t="s">
        <v>541</v>
      </c>
      <c r="G191" s="318" t="s">
        <v>923</v>
      </c>
      <c r="H191" s="318" t="s">
        <v>924</v>
      </c>
      <c r="I191" s="320">
        <v>133.10000357723632</v>
      </c>
      <c r="J191" s="320">
        <v>10</v>
      </c>
      <c r="K191" s="321">
        <v>1331.0000429268359</v>
      </c>
    </row>
    <row r="192" spans="1:11" ht="14.4" customHeight="1" x14ac:dyDescent="0.3">
      <c r="A192" s="316" t="s">
        <v>332</v>
      </c>
      <c r="B192" s="317" t="s">
        <v>334</v>
      </c>
      <c r="C192" s="318" t="s">
        <v>340</v>
      </c>
      <c r="D192" s="319" t="s">
        <v>341</v>
      </c>
      <c r="E192" s="318" t="s">
        <v>540</v>
      </c>
      <c r="F192" s="319" t="s">
        <v>541</v>
      </c>
      <c r="G192" s="318" t="s">
        <v>925</v>
      </c>
      <c r="H192" s="318" t="s">
        <v>926</v>
      </c>
      <c r="I192" s="320">
        <v>131.45000268292725</v>
      </c>
      <c r="J192" s="320">
        <v>11</v>
      </c>
      <c r="K192" s="321">
        <v>1464.1000429268361</v>
      </c>
    </row>
    <row r="193" spans="1:11" ht="14.4" customHeight="1" x14ac:dyDescent="0.3">
      <c r="A193" s="316" t="s">
        <v>332</v>
      </c>
      <c r="B193" s="317" t="s">
        <v>334</v>
      </c>
      <c r="C193" s="318" t="s">
        <v>340</v>
      </c>
      <c r="D193" s="319" t="s">
        <v>341</v>
      </c>
      <c r="E193" s="318" t="s">
        <v>540</v>
      </c>
      <c r="F193" s="319" t="s">
        <v>541</v>
      </c>
      <c r="G193" s="318" t="s">
        <v>927</v>
      </c>
      <c r="H193" s="318" t="s">
        <v>928</v>
      </c>
      <c r="I193" s="320">
        <v>2873.75</v>
      </c>
      <c r="J193" s="320">
        <v>1</v>
      </c>
      <c r="K193" s="321">
        <v>2873.75</v>
      </c>
    </row>
    <row r="194" spans="1:11" ht="14.4" customHeight="1" x14ac:dyDescent="0.3">
      <c r="A194" s="316" t="s">
        <v>332</v>
      </c>
      <c r="B194" s="317" t="s">
        <v>334</v>
      </c>
      <c r="C194" s="318" t="s">
        <v>340</v>
      </c>
      <c r="D194" s="319" t="s">
        <v>341</v>
      </c>
      <c r="E194" s="318" t="s">
        <v>540</v>
      </c>
      <c r="F194" s="319" t="s">
        <v>541</v>
      </c>
      <c r="G194" s="318" t="s">
        <v>929</v>
      </c>
      <c r="H194" s="318" t="s">
        <v>930</v>
      </c>
      <c r="I194" s="320">
        <v>31.9633295611562</v>
      </c>
      <c r="J194" s="320">
        <v>110</v>
      </c>
      <c r="K194" s="321">
        <v>3520.2499608594717</v>
      </c>
    </row>
    <row r="195" spans="1:11" ht="14.4" customHeight="1" x14ac:dyDescent="0.3">
      <c r="A195" s="316" t="s">
        <v>332</v>
      </c>
      <c r="B195" s="317" t="s">
        <v>334</v>
      </c>
      <c r="C195" s="318" t="s">
        <v>340</v>
      </c>
      <c r="D195" s="319" t="s">
        <v>341</v>
      </c>
      <c r="E195" s="318" t="s">
        <v>540</v>
      </c>
      <c r="F195" s="319" t="s">
        <v>541</v>
      </c>
      <c r="G195" s="318" t="s">
        <v>931</v>
      </c>
      <c r="H195" s="318" t="s">
        <v>932</v>
      </c>
      <c r="I195" s="320">
        <v>9429.5299999999988</v>
      </c>
      <c r="J195" s="320">
        <v>8</v>
      </c>
      <c r="K195" s="321">
        <v>74548.099999999977</v>
      </c>
    </row>
    <row r="196" spans="1:11" ht="14.4" customHeight="1" x14ac:dyDescent="0.3">
      <c r="A196" s="316" t="s">
        <v>332</v>
      </c>
      <c r="B196" s="317" t="s">
        <v>334</v>
      </c>
      <c r="C196" s="318" t="s">
        <v>340</v>
      </c>
      <c r="D196" s="319" t="s">
        <v>341</v>
      </c>
      <c r="E196" s="318" t="s">
        <v>540</v>
      </c>
      <c r="F196" s="319" t="s">
        <v>541</v>
      </c>
      <c r="G196" s="318" t="s">
        <v>933</v>
      </c>
      <c r="H196" s="318" t="s">
        <v>934</v>
      </c>
      <c r="I196" s="320">
        <v>125.46189092716975</v>
      </c>
      <c r="J196" s="320">
        <v>18</v>
      </c>
      <c r="K196" s="321">
        <v>2255.1377530228192</v>
      </c>
    </row>
    <row r="197" spans="1:11" ht="14.4" customHeight="1" x14ac:dyDescent="0.3">
      <c r="A197" s="316" t="s">
        <v>332</v>
      </c>
      <c r="B197" s="317" t="s">
        <v>334</v>
      </c>
      <c r="C197" s="318" t="s">
        <v>340</v>
      </c>
      <c r="D197" s="319" t="s">
        <v>341</v>
      </c>
      <c r="E197" s="318" t="s">
        <v>540</v>
      </c>
      <c r="F197" s="319" t="s">
        <v>541</v>
      </c>
      <c r="G197" s="318" t="s">
        <v>935</v>
      </c>
      <c r="H197" s="318" t="s">
        <v>936</v>
      </c>
      <c r="I197" s="320">
        <v>1130.3416937409831</v>
      </c>
      <c r="J197" s="320">
        <v>22</v>
      </c>
      <c r="K197" s="321">
        <v>24714.251284453701</v>
      </c>
    </row>
    <row r="198" spans="1:11" ht="14.4" customHeight="1" x14ac:dyDescent="0.3">
      <c r="A198" s="316" t="s">
        <v>332</v>
      </c>
      <c r="B198" s="317" t="s">
        <v>334</v>
      </c>
      <c r="C198" s="318" t="s">
        <v>340</v>
      </c>
      <c r="D198" s="319" t="s">
        <v>341</v>
      </c>
      <c r="E198" s="318" t="s">
        <v>540</v>
      </c>
      <c r="F198" s="319" t="s">
        <v>541</v>
      </c>
      <c r="G198" s="318" t="s">
        <v>937</v>
      </c>
      <c r="H198" s="318" t="s">
        <v>938</v>
      </c>
      <c r="I198" s="320">
        <v>962.10560895746733</v>
      </c>
      <c r="J198" s="320">
        <v>23</v>
      </c>
      <c r="K198" s="321">
        <v>24263.043357756695</v>
      </c>
    </row>
    <row r="199" spans="1:11" ht="14.4" customHeight="1" x14ac:dyDescent="0.3">
      <c r="A199" s="316" t="s">
        <v>332</v>
      </c>
      <c r="B199" s="317" t="s">
        <v>334</v>
      </c>
      <c r="C199" s="318" t="s">
        <v>340</v>
      </c>
      <c r="D199" s="319" t="s">
        <v>341</v>
      </c>
      <c r="E199" s="318" t="s">
        <v>540</v>
      </c>
      <c r="F199" s="319" t="s">
        <v>541</v>
      </c>
      <c r="G199" s="318" t="s">
        <v>939</v>
      </c>
      <c r="H199" s="318" t="s">
        <v>940</v>
      </c>
      <c r="I199" s="320">
        <v>125.23500728021199</v>
      </c>
      <c r="J199" s="320">
        <v>9</v>
      </c>
      <c r="K199" s="321">
        <v>1124.3925819098749</v>
      </c>
    </row>
    <row r="200" spans="1:11" ht="14.4" customHeight="1" x14ac:dyDescent="0.3">
      <c r="A200" s="316" t="s">
        <v>332</v>
      </c>
      <c r="B200" s="317" t="s">
        <v>334</v>
      </c>
      <c r="C200" s="318" t="s">
        <v>340</v>
      </c>
      <c r="D200" s="319" t="s">
        <v>341</v>
      </c>
      <c r="E200" s="318" t="s">
        <v>540</v>
      </c>
      <c r="F200" s="319" t="s">
        <v>541</v>
      </c>
      <c r="G200" s="318" t="s">
        <v>941</v>
      </c>
      <c r="H200" s="318" t="s">
        <v>942</v>
      </c>
      <c r="I200" s="320">
        <v>9429.5299999999988</v>
      </c>
      <c r="J200" s="320">
        <v>7</v>
      </c>
      <c r="K200" s="321">
        <v>65562.639999999985</v>
      </c>
    </row>
    <row r="201" spans="1:11" ht="14.4" customHeight="1" x14ac:dyDescent="0.3">
      <c r="A201" s="316" t="s">
        <v>332</v>
      </c>
      <c r="B201" s="317" t="s">
        <v>334</v>
      </c>
      <c r="C201" s="318" t="s">
        <v>340</v>
      </c>
      <c r="D201" s="319" t="s">
        <v>341</v>
      </c>
      <c r="E201" s="318" t="s">
        <v>540</v>
      </c>
      <c r="F201" s="319" t="s">
        <v>541</v>
      </c>
      <c r="G201" s="318" t="s">
        <v>943</v>
      </c>
      <c r="H201" s="318" t="s">
        <v>944</v>
      </c>
      <c r="I201" s="320">
        <v>2056.9999998595235</v>
      </c>
      <c r="J201" s="320">
        <v>3</v>
      </c>
      <c r="K201" s="321">
        <v>6170.9999995785702</v>
      </c>
    </row>
    <row r="202" spans="1:11" ht="14.4" customHeight="1" x14ac:dyDescent="0.3">
      <c r="A202" s="316" t="s">
        <v>332</v>
      </c>
      <c r="B202" s="317" t="s">
        <v>334</v>
      </c>
      <c r="C202" s="318" t="s">
        <v>340</v>
      </c>
      <c r="D202" s="319" t="s">
        <v>341</v>
      </c>
      <c r="E202" s="318" t="s">
        <v>540</v>
      </c>
      <c r="F202" s="319" t="s">
        <v>541</v>
      </c>
      <c r="G202" s="318" t="s">
        <v>945</v>
      </c>
      <c r="H202" s="318" t="s">
        <v>946</v>
      </c>
      <c r="I202" s="320">
        <v>193.59999999999994</v>
      </c>
      <c r="J202" s="320">
        <v>33</v>
      </c>
      <c r="K202" s="321">
        <v>6388.8</v>
      </c>
    </row>
    <row r="203" spans="1:11" ht="14.4" customHeight="1" x14ac:dyDescent="0.3">
      <c r="A203" s="316" t="s">
        <v>332</v>
      </c>
      <c r="B203" s="317" t="s">
        <v>334</v>
      </c>
      <c r="C203" s="318" t="s">
        <v>340</v>
      </c>
      <c r="D203" s="319" t="s">
        <v>341</v>
      </c>
      <c r="E203" s="318" t="s">
        <v>540</v>
      </c>
      <c r="F203" s="319" t="s">
        <v>541</v>
      </c>
      <c r="G203" s="318" t="s">
        <v>947</v>
      </c>
      <c r="H203" s="318" t="s">
        <v>948</v>
      </c>
      <c r="I203" s="320">
        <v>3346.86</v>
      </c>
      <c r="J203" s="320">
        <v>1</v>
      </c>
      <c r="K203" s="321">
        <v>3346.86</v>
      </c>
    </row>
    <row r="204" spans="1:11" ht="14.4" customHeight="1" x14ac:dyDescent="0.3">
      <c r="A204" s="316" t="s">
        <v>332</v>
      </c>
      <c r="B204" s="317" t="s">
        <v>334</v>
      </c>
      <c r="C204" s="318" t="s">
        <v>340</v>
      </c>
      <c r="D204" s="319" t="s">
        <v>341</v>
      </c>
      <c r="E204" s="318" t="s">
        <v>540</v>
      </c>
      <c r="F204" s="319" t="s">
        <v>541</v>
      </c>
      <c r="G204" s="318" t="s">
        <v>949</v>
      </c>
      <c r="H204" s="318" t="s">
        <v>950</v>
      </c>
      <c r="I204" s="320">
        <v>10272.89971833695</v>
      </c>
      <c r="J204" s="320">
        <v>5</v>
      </c>
      <c r="K204" s="321">
        <v>51364.498873347802</v>
      </c>
    </row>
    <row r="205" spans="1:11" ht="14.4" customHeight="1" x14ac:dyDescent="0.3">
      <c r="A205" s="316" t="s">
        <v>332</v>
      </c>
      <c r="B205" s="317" t="s">
        <v>334</v>
      </c>
      <c r="C205" s="318" t="s">
        <v>340</v>
      </c>
      <c r="D205" s="319" t="s">
        <v>341</v>
      </c>
      <c r="E205" s="318" t="s">
        <v>540</v>
      </c>
      <c r="F205" s="319" t="s">
        <v>541</v>
      </c>
      <c r="G205" s="318" t="s">
        <v>951</v>
      </c>
      <c r="H205" s="318" t="s">
        <v>952</v>
      </c>
      <c r="I205" s="320">
        <v>4961</v>
      </c>
      <c r="J205" s="320">
        <v>11</v>
      </c>
      <c r="K205" s="321">
        <v>54571</v>
      </c>
    </row>
    <row r="206" spans="1:11" ht="14.4" customHeight="1" x14ac:dyDescent="0.3">
      <c r="A206" s="316" t="s">
        <v>332</v>
      </c>
      <c r="B206" s="317" t="s">
        <v>334</v>
      </c>
      <c r="C206" s="318" t="s">
        <v>340</v>
      </c>
      <c r="D206" s="319" t="s">
        <v>341</v>
      </c>
      <c r="E206" s="318" t="s">
        <v>540</v>
      </c>
      <c r="F206" s="319" t="s">
        <v>541</v>
      </c>
      <c r="G206" s="318" t="s">
        <v>953</v>
      </c>
      <c r="H206" s="318" t="s">
        <v>954</v>
      </c>
      <c r="I206" s="320">
        <v>4719</v>
      </c>
      <c r="J206" s="320">
        <v>12</v>
      </c>
      <c r="K206" s="321">
        <v>56628</v>
      </c>
    </row>
    <row r="207" spans="1:11" ht="14.4" customHeight="1" x14ac:dyDescent="0.3">
      <c r="A207" s="316" t="s">
        <v>332</v>
      </c>
      <c r="B207" s="317" t="s">
        <v>334</v>
      </c>
      <c r="C207" s="318" t="s">
        <v>340</v>
      </c>
      <c r="D207" s="319" t="s">
        <v>341</v>
      </c>
      <c r="E207" s="318" t="s">
        <v>540</v>
      </c>
      <c r="F207" s="319" t="s">
        <v>541</v>
      </c>
      <c r="G207" s="318" t="s">
        <v>955</v>
      </c>
      <c r="H207" s="318" t="s">
        <v>956</v>
      </c>
      <c r="I207" s="320">
        <v>274.66753082380291</v>
      </c>
      <c r="J207" s="320">
        <v>9</v>
      </c>
      <c r="K207" s="321">
        <v>2472.0151849428171</v>
      </c>
    </row>
    <row r="208" spans="1:11" ht="14.4" customHeight="1" x14ac:dyDescent="0.3">
      <c r="A208" s="316" t="s">
        <v>332</v>
      </c>
      <c r="B208" s="317" t="s">
        <v>334</v>
      </c>
      <c r="C208" s="318" t="s">
        <v>340</v>
      </c>
      <c r="D208" s="319" t="s">
        <v>341</v>
      </c>
      <c r="E208" s="318" t="s">
        <v>540</v>
      </c>
      <c r="F208" s="319" t="s">
        <v>541</v>
      </c>
      <c r="G208" s="318" t="s">
        <v>957</v>
      </c>
      <c r="H208" s="318" t="s">
        <v>958</v>
      </c>
      <c r="I208" s="320">
        <v>15.36699993894705</v>
      </c>
      <c r="J208" s="320">
        <v>20</v>
      </c>
      <c r="K208" s="321">
        <v>307.33999877894098</v>
      </c>
    </row>
    <row r="209" spans="1:11" ht="14.4" customHeight="1" x14ac:dyDescent="0.3">
      <c r="A209" s="316" t="s">
        <v>332</v>
      </c>
      <c r="B209" s="317" t="s">
        <v>334</v>
      </c>
      <c r="C209" s="318" t="s">
        <v>340</v>
      </c>
      <c r="D209" s="319" t="s">
        <v>341</v>
      </c>
      <c r="E209" s="318" t="s">
        <v>540</v>
      </c>
      <c r="F209" s="319" t="s">
        <v>541</v>
      </c>
      <c r="G209" s="318" t="s">
        <v>959</v>
      </c>
      <c r="H209" s="318" t="s">
        <v>960</v>
      </c>
      <c r="I209" s="320">
        <v>419.86999501714661</v>
      </c>
      <c r="J209" s="320">
        <v>28</v>
      </c>
      <c r="K209" s="321">
        <v>11756.359735838176</v>
      </c>
    </row>
    <row r="210" spans="1:11" ht="14.4" customHeight="1" x14ac:dyDescent="0.3">
      <c r="A210" s="316" t="s">
        <v>332</v>
      </c>
      <c r="B210" s="317" t="s">
        <v>334</v>
      </c>
      <c r="C210" s="318" t="s">
        <v>340</v>
      </c>
      <c r="D210" s="319" t="s">
        <v>341</v>
      </c>
      <c r="E210" s="318" t="s">
        <v>540</v>
      </c>
      <c r="F210" s="319" t="s">
        <v>541</v>
      </c>
      <c r="G210" s="318" t="s">
        <v>961</v>
      </c>
      <c r="H210" s="318" t="s">
        <v>962</v>
      </c>
      <c r="I210" s="320">
        <v>4407.8571428571431</v>
      </c>
      <c r="J210" s="320">
        <v>63</v>
      </c>
      <c r="K210" s="321">
        <v>277695</v>
      </c>
    </row>
    <row r="211" spans="1:11" ht="14.4" customHeight="1" x14ac:dyDescent="0.3">
      <c r="A211" s="316" t="s">
        <v>332</v>
      </c>
      <c r="B211" s="317" t="s">
        <v>334</v>
      </c>
      <c r="C211" s="318" t="s">
        <v>340</v>
      </c>
      <c r="D211" s="319" t="s">
        <v>341</v>
      </c>
      <c r="E211" s="318" t="s">
        <v>540</v>
      </c>
      <c r="F211" s="319" t="s">
        <v>541</v>
      </c>
      <c r="G211" s="318" t="s">
        <v>963</v>
      </c>
      <c r="H211" s="318" t="s">
        <v>964</v>
      </c>
      <c r="I211" s="320">
        <v>4407.8571428571431</v>
      </c>
      <c r="J211" s="320">
        <v>63</v>
      </c>
      <c r="K211" s="321">
        <v>277695</v>
      </c>
    </row>
    <row r="212" spans="1:11" ht="14.4" customHeight="1" x14ac:dyDescent="0.3">
      <c r="A212" s="316" t="s">
        <v>332</v>
      </c>
      <c r="B212" s="317" t="s">
        <v>334</v>
      </c>
      <c r="C212" s="318" t="s">
        <v>340</v>
      </c>
      <c r="D212" s="319" t="s">
        <v>341</v>
      </c>
      <c r="E212" s="318" t="s">
        <v>540</v>
      </c>
      <c r="F212" s="319" t="s">
        <v>541</v>
      </c>
      <c r="G212" s="318" t="s">
        <v>965</v>
      </c>
      <c r="H212" s="318" t="s">
        <v>966</v>
      </c>
      <c r="I212" s="320">
        <v>4407.8571428571431</v>
      </c>
      <c r="J212" s="320">
        <v>63</v>
      </c>
      <c r="K212" s="321">
        <v>277695</v>
      </c>
    </row>
    <row r="213" spans="1:11" ht="14.4" customHeight="1" x14ac:dyDescent="0.3">
      <c r="A213" s="316" t="s">
        <v>332</v>
      </c>
      <c r="B213" s="317" t="s">
        <v>334</v>
      </c>
      <c r="C213" s="318" t="s">
        <v>340</v>
      </c>
      <c r="D213" s="319" t="s">
        <v>341</v>
      </c>
      <c r="E213" s="318" t="s">
        <v>540</v>
      </c>
      <c r="F213" s="319" t="s">
        <v>541</v>
      </c>
      <c r="G213" s="318" t="s">
        <v>967</v>
      </c>
      <c r="H213" s="318" t="s">
        <v>968</v>
      </c>
      <c r="I213" s="320">
        <v>3752.21</v>
      </c>
      <c r="J213" s="320">
        <v>1</v>
      </c>
      <c r="K213" s="321">
        <v>3752.21</v>
      </c>
    </row>
    <row r="214" spans="1:11" ht="14.4" customHeight="1" x14ac:dyDescent="0.3">
      <c r="A214" s="316" t="s">
        <v>332</v>
      </c>
      <c r="B214" s="317" t="s">
        <v>334</v>
      </c>
      <c r="C214" s="318" t="s">
        <v>340</v>
      </c>
      <c r="D214" s="319" t="s">
        <v>341</v>
      </c>
      <c r="E214" s="318" t="s">
        <v>540</v>
      </c>
      <c r="F214" s="319" t="s">
        <v>541</v>
      </c>
      <c r="G214" s="318" t="s">
        <v>969</v>
      </c>
      <c r="H214" s="318" t="s">
        <v>970</v>
      </c>
      <c r="I214" s="320">
        <v>18440.805664577918</v>
      </c>
      <c r="J214" s="320">
        <v>6</v>
      </c>
      <c r="K214" s="321">
        <v>110644.83398746751</v>
      </c>
    </row>
    <row r="215" spans="1:11" ht="14.4" customHeight="1" x14ac:dyDescent="0.3">
      <c r="A215" s="316" t="s">
        <v>332</v>
      </c>
      <c r="B215" s="317" t="s">
        <v>334</v>
      </c>
      <c r="C215" s="318" t="s">
        <v>340</v>
      </c>
      <c r="D215" s="319" t="s">
        <v>341</v>
      </c>
      <c r="E215" s="318" t="s">
        <v>540</v>
      </c>
      <c r="F215" s="319" t="s">
        <v>541</v>
      </c>
      <c r="G215" s="318" t="s">
        <v>971</v>
      </c>
      <c r="H215" s="318" t="s">
        <v>972</v>
      </c>
      <c r="I215" s="320">
        <v>10890</v>
      </c>
      <c r="J215" s="320">
        <v>12</v>
      </c>
      <c r="K215" s="321">
        <v>130680</v>
      </c>
    </row>
    <row r="216" spans="1:11" ht="14.4" customHeight="1" x14ac:dyDescent="0.3">
      <c r="A216" s="316" t="s">
        <v>332</v>
      </c>
      <c r="B216" s="317" t="s">
        <v>334</v>
      </c>
      <c r="C216" s="318" t="s">
        <v>340</v>
      </c>
      <c r="D216" s="319" t="s">
        <v>341</v>
      </c>
      <c r="E216" s="318" t="s">
        <v>540</v>
      </c>
      <c r="F216" s="319" t="s">
        <v>541</v>
      </c>
      <c r="G216" s="318" t="s">
        <v>973</v>
      </c>
      <c r="H216" s="318" t="s">
        <v>974</v>
      </c>
      <c r="I216" s="320">
        <v>4356</v>
      </c>
      <c r="J216" s="320">
        <v>13</v>
      </c>
      <c r="K216" s="321">
        <v>56628</v>
      </c>
    </row>
    <row r="217" spans="1:11" ht="14.4" customHeight="1" x14ac:dyDescent="0.3">
      <c r="A217" s="316" t="s">
        <v>332</v>
      </c>
      <c r="B217" s="317" t="s">
        <v>334</v>
      </c>
      <c r="C217" s="318" t="s">
        <v>340</v>
      </c>
      <c r="D217" s="319" t="s">
        <v>341</v>
      </c>
      <c r="E217" s="318" t="s">
        <v>540</v>
      </c>
      <c r="F217" s="319" t="s">
        <v>541</v>
      </c>
      <c r="G217" s="318" t="s">
        <v>975</v>
      </c>
      <c r="H217" s="318" t="s">
        <v>976</v>
      </c>
      <c r="I217" s="320">
        <v>4356</v>
      </c>
      <c r="J217" s="320">
        <v>13</v>
      </c>
      <c r="K217" s="321">
        <v>56628</v>
      </c>
    </row>
    <row r="218" spans="1:11" ht="14.4" customHeight="1" x14ac:dyDescent="0.3">
      <c r="A218" s="316" t="s">
        <v>332</v>
      </c>
      <c r="B218" s="317" t="s">
        <v>334</v>
      </c>
      <c r="C218" s="318" t="s">
        <v>340</v>
      </c>
      <c r="D218" s="319" t="s">
        <v>341</v>
      </c>
      <c r="E218" s="318" t="s">
        <v>540</v>
      </c>
      <c r="F218" s="319" t="s">
        <v>541</v>
      </c>
      <c r="G218" s="318" t="s">
        <v>977</v>
      </c>
      <c r="H218" s="318" t="s">
        <v>978</v>
      </c>
      <c r="I218" s="320">
        <v>399.3</v>
      </c>
      <c r="J218" s="320">
        <v>1</v>
      </c>
      <c r="K218" s="321">
        <v>399.3</v>
      </c>
    </row>
    <row r="219" spans="1:11" ht="14.4" customHeight="1" x14ac:dyDescent="0.3">
      <c r="A219" s="316" t="s">
        <v>332</v>
      </c>
      <c r="B219" s="317" t="s">
        <v>334</v>
      </c>
      <c r="C219" s="318" t="s">
        <v>340</v>
      </c>
      <c r="D219" s="319" t="s">
        <v>341</v>
      </c>
      <c r="E219" s="318" t="s">
        <v>540</v>
      </c>
      <c r="F219" s="319" t="s">
        <v>541</v>
      </c>
      <c r="G219" s="318" t="s">
        <v>979</v>
      </c>
      <c r="H219" s="318" t="s">
        <v>980</v>
      </c>
      <c r="I219" s="320">
        <v>11369.178928571431</v>
      </c>
      <c r="J219" s="320">
        <v>30</v>
      </c>
      <c r="K219" s="321">
        <v>341075.33</v>
      </c>
    </row>
    <row r="220" spans="1:11" ht="14.4" customHeight="1" x14ac:dyDescent="0.3">
      <c r="A220" s="316" t="s">
        <v>332</v>
      </c>
      <c r="B220" s="317" t="s">
        <v>334</v>
      </c>
      <c r="C220" s="318" t="s">
        <v>340</v>
      </c>
      <c r="D220" s="319" t="s">
        <v>341</v>
      </c>
      <c r="E220" s="318" t="s">
        <v>540</v>
      </c>
      <c r="F220" s="319" t="s">
        <v>541</v>
      </c>
      <c r="G220" s="318" t="s">
        <v>981</v>
      </c>
      <c r="H220" s="318" t="s">
        <v>982</v>
      </c>
      <c r="I220" s="320">
        <v>3457.3733333333334</v>
      </c>
      <c r="J220" s="320">
        <v>3</v>
      </c>
      <c r="K220" s="321">
        <v>10372.120000000001</v>
      </c>
    </row>
    <row r="221" spans="1:11" ht="14.4" customHeight="1" x14ac:dyDescent="0.3">
      <c r="A221" s="316" t="s">
        <v>332</v>
      </c>
      <c r="B221" s="317" t="s">
        <v>334</v>
      </c>
      <c r="C221" s="318" t="s">
        <v>340</v>
      </c>
      <c r="D221" s="319" t="s">
        <v>341</v>
      </c>
      <c r="E221" s="318" t="s">
        <v>540</v>
      </c>
      <c r="F221" s="319" t="s">
        <v>541</v>
      </c>
      <c r="G221" s="318" t="s">
        <v>983</v>
      </c>
      <c r="H221" s="318" t="s">
        <v>984</v>
      </c>
      <c r="I221" s="320">
        <v>484.80666666666667</v>
      </c>
      <c r="J221" s="320">
        <v>17</v>
      </c>
      <c r="K221" s="321">
        <v>8211.0600000000013</v>
      </c>
    </row>
    <row r="222" spans="1:11" ht="14.4" customHeight="1" x14ac:dyDescent="0.3">
      <c r="A222" s="316" t="s">
        <v>332</v>
      </c>
      <c r="B222" s="317" t="s">
        <v>334</v>
      </c>
      <c r="C222" s="318" t="s">
        <v>340</v>
      </c>
      <c r="D222" s="319" t="s">
        <v>341</v>
      </c>
      <c r="E222" s="318" t="s">
        <v>540</v>
      </c>
      <c r="F222" s="319" t="s">
        <v>541</v>
      </c>
      <c r="G222" s="318" t="s">
        <v>985</v>
      </c>
      <c r="H222" s="318" t="s">
        <v>986</v>
      </c>
      <c r="I222" s="320">
        <v>11.644019407624668</v>
      </c>
      <c r="J222" s="320">
        <v>1320</v>
      </c>
      <c r="K222" s="321">
        <v>15373.77552062752</v>
      </c>
    </row>
    <row r="223" spans="1:11" ht="14.4" customHeight="1" x14ac:dyDescent="0.3">
      <c r="A223" s="316" t="s">
        <v>332</v>
      </c>
      <c r="B223" s="317" t="s">
        <v>334</v>
      </c>
      <c r="C223" s="318" t="s">
        <v>340</v>
      </c>
      <c r="D223" s="319" t="s">
        <v>341</v>
      </c>
      <c r="E223" s="318" t="s">
        <v>540</v>
      </c>
      <c r="F223" s="319" t="s">
        <v>541</v>
      </c>
      <c r="G223" s="318" t="s">
        <v>987</v>
      </c>
      <c r="H223" s="318" t="s">
        <v>988</v>
      </c>
      <c r="I223" s="320">
        <v>4719</v>
      </c>
      <c r="J223" s="320">
        <v>11</v>
      </c>
      <c r="K223" s="321">
        <v>51909</v>
      </c>
    </row>
    <row r="224" spans="1:11" ht="14.4" customHeight="1" x14ac:dyDescent="0.3">
      <c r="A224" s="316" t="s">
        <v>332</v>
      </c>
      <c r="B224" s="317" t="s">
        <v>334</v>
      </c>
      <c r="C224" s="318" t="s">
        <v>340</v>
      </c>
      <c r="D224" s="319" t="s">
        <v>341</v>
      </c>
      <c r="E224" s="318" t="s">
        <v>540</v>
      </c>
      <c r="F224" s="319" t="s">
        <v>541</v>
      </c>
      <c r="G224" s="318" t="s">
        <v>989</v>
      </c>
      <c r="H224" s="318" t="s">
        <v>990</v>
      </c>
      <c r="I224" s="320">
        <v>124.93251031613033</v>
      </c>
      <c r="J224" s="320">
        <v>10</v>
      </c>
      <c r="K224" s="321">
        <v>1257.795061896782</v>
      </c>
    </row>
    <row r="225" spans="1:11" ht="14.4" customHeight="1" x14ac:dyDescent="0.3">
      <c r="A225" s="316" t="s">
        <v>332</v>
      </c>
      <c r="B225" s="317" t="s">
        <v>334</v>
      </c>
      <c r="C225" s="318" t="s">
        <v>340</v>
      </c>
      <c r="D225" s="319" t="s">
        <v>341</v>
      </c>
      <c r="E225" s="318" t="s">
        <v>540</v>
      </c>
      <c r="F225" s="319" t="s">
        <v>541</v>
      </c>
      <c r="G225" s="318" t="s">
        <v>991</v>
      </c>
      <c r="H225" s="318" t="s">
        <v>992</v>
      </c>
      <c r="I225" s="320">
        <v>54.45</v>
      </c>
      <c r="J225" s="320">
        <v>2</v>
      </c>
      <c r="K225" s="321">
        <v>108.9</v>
      </c>
    </row>
    <row r="226" spans="1:11" ht="14.4" customHeight="1" x14ac:dyDescent="0.3">
      <c r="A226" s="316" t="s">
        <v>332</v>
      </c>
      <c r="B226" s="317" t="s">
        <v>334</v>
      </c>
      <c r="C226" s="318" t="s">
        <v>340</v>
      </c>
      <c r="D226" s="319" t="s">
        <v>341</v>
      </c>
      <c r="E226" s="318" t="s">
        <v>540</v>
      </c>
      <c r="F226" s="319" t="s">
        <v>541</v>
      </c>
      <c r="G226" s="318" t="s">
        <v>993</v>
      </c>
      <c r="H226" s="318" t="s">
        <v>994</v>
      </c>
      <c r="I226" s="320">
        <v>4646.3905625628076</v>
      </c>
      <c r="J226" s="320">
        <v>14</v>
      </c>
      <c r="K226" s="321">
        <v>65049.467875879302</v>
      </c>
    </row>
    <row r="227" spans="1:11" ht="14.4" customHeight="1" x14ac:dyDescent="0.3">
      <c r="A227" s="316" t="s">
        <v>332</v>
      </c>
      <c r="B227" s="317" t="s">
        <v>334</v>
      </c>
      <c r="C227" s="318" t="s">
        <v>340</v>
      </c>
      <c r="D227" s="319" t="s">
        <v>341</v>
      </c>
      <c r="E227" s="318" t="s">
        <v>540</v>
      </c>
      <c r="F227" s="319" t="s">
        <v>541</v>
      </c>
      <c r="G227" s="318" t="s">
        <v>995</v>
      </c>
      <c r="H227" s="318" t="s">
        <v>996</v>
      </c>
      <c r="I227" s="320">
        <v>2879.8000565294328</v>
      </c>
      <c r="J227" s="320">
        <v>7</v>
      </c>
      <c r="K227" s="321">
        <v>20158.600483640043</v>
      </c>
    </row>
    <row r="228" spans="1:11" ht="14.4" customHeight="1" x14ac:dyDescent="0.3">
      <c r="A228" s="316" t="s">
        <v>332</v>
      </c>
      <c r="B228" s="317" t="s">
        <v>334</v>
      </c>
      <c r="C228" s="318" t="s">
        <v>340</v>
      </c>
      <c r="D228" s="319" t="s">
        <v>341</v>
      </c>
      <c r="E228" s="318" t="s">
        <v>540</v>
      </c>
      <c r="F228" s="319" t="s">
        <v>541</v>
      </c>
      <c r="G228" s="318" t="s">
        <v>997</v>
      </c>
      <c r="H228" s="318" t="s">
        <v>998</v>
      </c>
      <c r="I228" s="320">
        <v>274.68333446672148</v>
      </c>
      <c r="J228" s="320">
        <v>15</v>
      </c>
      <c r="K228" s="321">
        <v>4120.2366825340996</v>
      </c>
    </row>
    <row r="229" spans="1:11" ht="14.4" customHeight="1" x14ac:dyDescent="0.3">
      <c r="A229" s="316" t="s">
        <v>332</v>
      </c>
      <c r="B229" s="317" t="s">
        <v>334</v>
      </c>
      <c r="C229" s="318" t="s">
        <v>340</v>
      </c>
      <c r="D229" s="319" t="s">
        <v>341</v>
      </c>
      <c r="E229" s="318" t="s">
        <v>540</v>
      </c>
      <c r="F229" s="319" t="s">
        <v>541</v>
      </c>
      <c r="G229" s="318" t="s">
        <v>999</v>
      </c>
      <c r="H229" s="318" t="s">
        <v>1000</v>
      </c>
      <c r="I229" s="320">
        <v>274.66995495603749</v>
      </c>
      <c r="J229" s="320">
        <v>10</v>
      </c>
      <c r="K229" s="321">
        <v>2746.6996603418529</v>
      </c>
    </row>
    <row r="230" spans="1:11" ht="14.4" customHeight="1" x14ac:dyDescent="0.3">
      <c r="A230" s="316" t="s">
        <v>332</v>
      </c>
      <c r="B230" s="317" t="s">
        <v>334</v>
      </c>
      <c r="C230" s="318" t="s">
        <v>340</v>
      </c>
      <c r="D230" s="319" t="s">
        <v>341</v>
      </c>
      <c r="E230" s="318" t="s">
        <v>540</v>
      </c>
      <c r="F230" s="319" t="s">
        <v>541</v>
      </c>
      <c r="G230" s="318" t="s">
        <v>1001</v>
      </c>
      <c r="H230" s="318" t="s">
        <v>1002</v>
      </c>
      <c r="I230" s="320">
        <v>274.66551415728804</v>
      </c>
      <c r="J230" s="320">
        <v>11</v>
      </c>
      <c r="K230" s="321">
        <v>3021.3161698874565</v>
      </c>
    </row>
    <row r="231" spans="1:11" ht="14.4" customHeight="1" x14ac:dyDescent="0.3">
      <c r="A231" s="316" t="s">
        <v>332</v>
      </c>
      <c r="B231" s="317" t="s">
        <v>334</v>
      </c>
      <c r="C231" s="318" t="s">
        <v>340</v>
      </c>
      <c r="D231" s="319" t="s">
        <v>341</v>
      </c>
      <c r="E231" s="318" t="s">
        <v>540</v>
      </c>
      <c r="F231" s="319" t="s">
        <v>541</v>
      </c>
      <c r="G231" s="318" t="s">
        <v>1003</v>
      </c>
      <c r="H231" s="318" t="s">
        <v>1004</v>
      </c>
      <c r="I231" s="320">
        <v>274.67320503604822</v>
      </c>
      <c r="J231" s="320">
        <v>14</v>
      </c>
      <c r="K231" s="321">
        <v>3845.4546983491832</v>
      </c>
    </row>
    <row r="232" spans="1:11" ht="14.4" customHeight="1" x14ac:dyDescent="0.3">
      <c r="A232" s="316" t="s">
        <v>332</v>
      </c>
      <c r="B232" s="317" t="s">
        <v>334</v>
      </c>
      <c r="C232" s="318" t="s">
        <v>340</v>
      </c>
      <c r="D232" s="319" t="s">
        <v>341</v>
      </c>
      <c r="E232" s="318" t="s">
        <v>540</v>
      </c>
      <c r="F232" s="319" t="s">
        <v>541</v>
      </c>
      <c r="G232" s="318" t="s">
        <v>1005</v>
      </c>
      <c r="H232" s="318" t="s">
        <v>1006</v>
      </c>
      <c r="I232" s="320">
        <v>274.67062586592891</v>
      </c>
      <c r="J232" s="320">
        <v>18</v>
      </c>
      <c r="K232" s="321">
        <v>4944.0808414285393</v>
      </c>
    </row>
    <row r="233" spans="1:11" ht="14.4" customHeight="1" x14ac:dyDescent="0.3">
      <c r="A233" s="316" t="s">
        <v>332</v>
      </c>
      <c r="B233" s="317" t="s">
        <v>334</v>
      </c>
      <c r="C233" s="318" t="s">
        <v>340</v>
      </c>
      <c r="D233" s="319" t="s">
        <v>341</v>
      </c>
      <c r="E233" s="318" t="s">
        <v>540</v>
      </c>
      <c r="F233" s="319" t="s">
        <v>541</v>
      </c>
      <c r="G233" s="318" t="s">
        <v>1007</v>
      </c>
      <c r="H233" s="318" t="s">
        <v>1008</v>
      </c>
      <c r="I233" s="320">
        <v>274.67217423298104</v>
      </c>
      <c r="J233" s="320">
        <v>21</v>
      </c>
      <c r="K233" s="321">
        <v>5768.1366771783396</v>
      </c>
    </row>
    <row r="234" spans="1:11" ht="14.4" customHeight="1" x14ac:dyDescent="0.3">
      <c r="A234" s="316" t="s">
        <v>332</v>
      </c>
      <c r="B234" s="317" t="s">
        <v>334</v>
      </c>
      <c r="C234" s="318" t="s">
        <v>340</v>
      </c>
      <c r="D234" s="319" t="s">
        <v>341</v>
      </c>
      <c r="E234" s="318" t="s">
        <v>540</v>
      </c>
      <c r="F234" s="319" t="s">
        <v>541</v>
      </c>
      <c r="G234" s="318" t="s">
        <v>1009</v>
      </c>
      <c r="H234" s="318" t="s">
        <v>1010</v>
      </c>
      <c r="I234" s="320">
        <v>4166.03</v>
      </c>
      <c r="J234" s="320">
        <v>14</v>
      </c>
      <c r="K234" s="321">
        <v>58225.2</v>
      </c>
    </row>
    <row r="235" spans="1:11" ht="14.4" customHeight="1" x14ac:dyDescent="0.3">
      <c r="A235" s="316" t="s">
        <v>332</v>
      </c>
      <c r="B235" s="317" t="s">
        <v>334</v>
      </c>
      <c r="C235" s="318" t="s">
        <v>340</v>
      </c>
      <c r="D235" s="319" t="s">
        <v>341</v>
      </c>
      <c r="E235" s="318" t="s">
        <v>540</v>
      </c>
      <c r="F235" s="319" t="s">
        <v>541</v>
      </c>
      <c r="G235" s="318" t="s">
        <v>1011</v>
      </c>
      <c r="H235" s="318" t="s">
        <v>1012</v>
      </c>
      <c r="I235" s="320">
        <v>274.67</v>
      </c>
      <c r="J235" s="320">
        <v>3</v>
      </c>
      <c r="K235" s="321">
        <v>824.01</v>
      </c>
    </row>
    <row r="236" spans="1:11" ht="14.4" customHeight="1" x14ac:dyDescent="0.3">
      <c r="A236" s="316" t="s">
        <v>332</v>
      </c>
      <c r="B236" s="317" t="s">
        <v>334</v>
      </c>
      <c r="C236" s="318" t="s">
        <v>340</v>
      </c>
      <c r="D236" s="319" t="s">
        <v>341</v>
      </c>
      <c r="E236" s="318" t="s">
        <v>540</v>
      </c>
      <c r="F236" s="319" t="s">
        <v>541</v>
      </c>
      <c r="G236" s="318" t="s">
        <v>1013</v>
      </c>
      <c r="H236" s="318" t="s">
        <v>1014</v>
      </c>
      <c r="I236" s="320">
        <v>274.6659475735072</v>
      </c>
      <c r="J236" s="320">
        <v>19</v>
      </c>
      <c r="K236" s="321">
        <v>5218.6165978720974</v>
      </c>
    </row>
    <row r="237" spans="1:11" ht="14.4" customHeight="1" x14ac:dyDescent="0.3">
      <c r="A237" s="316" t="s">
        <v>332</v>
      </c>
      <c r="B237" s="317" t="s">
        <v>334</v>
      </c>
      <c r="C237" s="318" t="s">
        <v>340</v>
      </c>
      <c r="D237" s="319" t="s">
        <v>341</v>
      </c>
      <c r="E237" s="318" t="s">
        <v>540</v>
      </c>
      <c r="F237" s="319" t="s">
        <v>541</v>
      </c>
      <c r="G237" s="318" t="s">
        <v>1015</v>
      </c>
      <c r="H237" s="318" t="s">
        <v>1016</v>
      </c>
      <c r="I237" s="320">
        <v>274.66996997069168</v>
      </c>
      <c r="J237" s="320">
        <v>22</v>
      </c>
      <c r="K237" s="321">
        <v>6042.7394180853444</v>
      </c>
    </row>
    <row r="238" spans="1:11" ht="14.4" customHeight="1" x14ac:dyDescent="0.3">
      <c r="A238" s="316" t="s">
        <v>332</v>
      </c>
      <c r="B238" s="317" t="s">
        <v>334</v>
      </c>
      <c r="C238" s="318" t="s">
        <v>340</v>
      </c>
      <c r="D238" s="319" t="s">
        <v>341</v>
      </c>
      <c r="E238" s="318" t="s">
        <v>540</v>
      </c>
      <c r="F238" s="319" t="s">
        <v>541</v>
      </c>
      <c r="G238" s="318" t="s">
        <v>1017</v>
      </c>
      <c r="H238" s="318" t="s">
        <v>1018</v>
      </c>
      <c r="I238" s="320">
        <v>52.03</v>
      </c>
      <c r="J238" s="320">
        <v>3</v>
      </c>
      <c r="K238" s="321">
        <v>156.09</v>
      </c>
    </row>
    <row r="239" spans="1:11" ht="14.4" customHeight="1" x14ac:dyDescent="0.3">
      <c r="A239" s="316" t="s">
        <v>332</v>
      </c>
      <c r="B239" s="317" t="s">
        <v>334</v>
      </c>
      <c r="C239" s="318" t="s">
        <v>340</v>
      </c>
      <c r="D239" s="319" t="s">
        <v>341</v>
      </c>
      <c r="E239" s="318" t="s">
        <v>540</v>
      </c>
      <c r="F239" s="319" t="s">
        <v>541</v>
      </c>
      <c r="G239" s="318" t="s">
        <v>1019</v>
      </c>
      <c r="H239" s="318" t="s">
        <v>1020</v>
      </c>
      <c r="I239" s="320">
        <v>52.03</v>
      </c>
      <c r="J239" s="320">
        <v>2</v>
      </c>
      <c r="K239" s="321">
        <v>104.06</v>
      </c>
    </row>
    <row r="240" spans="1:11" ht="14.4" customHeight="1" x14ac:dyDescent="0.3">
      <c r="A240" s="316" t="s">
        <v>332</v>
      </c>
      <c r="B240" s="317" t="s">
        <v>334</v>
      </c>
      <c r="C240" s="318" t="s">
        <v>340</v>
      </c>
      <c r="D240" s="319" t="s">
        <v>341</v>
      </c>
      <c r="E240" s="318" t="s">
        <v>540</v>
      </c>
      <c r="F240" s="319" t="s">
        <v>541</v>
      </c>
      <c r="G240" s="318" t="s">
        <v>1021</v>
      </c>
      <c r="H240" s="318" t="s">
        <v>1022</v>
      </c>
      <c r="I240" s="320">
        <v>52.029993560645153</v>
      </c>
      <c r="J240" s="320">
        <v>3</v>
      </c>
      <c r="K240" s="321">
        <v>156.08997424258058</v>
      </c>
    </row>
    <row r="241" spans="1:11" ht="14.4" customHeight="1" x14ac:dyDescent="0.3">
      <c r="A241" s="316" t="s">
        <v>332</v>
      </c>
      <c r="B241" s="317" t="s">
        <v>334</v>
      </c>
      <c r="C241" s="318" t="s">
        <v>340</v>
      </c>
      <c r="D241" s="319" t="s">
        <v>341</v>
      </c>
      <c r="E241" s="318" t="s">
        <v>540</v>
      </c>
      <c r="F241" s="319" t="s">
        <v>541</v>
      </c>
      <c r="G241" s="318" t="s">
        <v>1023</v>
      </c>
      <c r="H241" s="318" t="s">
        <v>1024</v>
      </c>
      <c r="I241" s="320">
        <v>52.03</v>
      </c>
      <c r="J241" s="320">
        <v>3</v>
      </c>
      <c r="K241" s="321">
        <v>156.09</v>
      </c>
    </row>
    <row r="242" spans="1:11" ht="14.4" customHeight="1" x14ac:dyDescent="0.3">
      <c r="A242" s="316" t="s">
        <v>332</v>
      </c>
      <c r="B242" s="317" t="s">
        <v>334</v>
      </c>
      <c r="C242" s="318" t="s">
        <v>340</v>
      </c>
      <c r="D242" s="319" t="s">
        <v>341</v>
      </c>
      <c r="E242" s="318" t="s">
        <v>540</v>
      </c>
      <c r="F242" s="319" t="s">
        <v>541</v>
      </c>
      <c r="G242" s="318" t="s">
        <v>1025</v>
      </c>
      <c r="H242" s="318" t="s">
        <v>1026</v>
      </c>
      <c r="I242" s="320">
        <v>52.03</v>
      </c>
      <c r="J242" s="320">
        <v>2</v>
      </c>
      <c r="K242" s="321">
        <v>104.06</v>
      </c>
    </row>
    <row r="243" spans="1:11" ht="14.4" customHeight="1" x14ac:dyDescent="0.3">
      <c r="A243" s="316" t="s">
        <v>332</v>
      </c>
      <c r="B243" s="317" t="s">
        <v>334</v>
      </c>
      <c r="C243" s="318" t="s">
        <v>340</v>
      </c>
      <c r="D243" s="319" t="s">
        <v>341</v>
      </c>
      <c r="E243" s="318" t="s">
        <v>540</v>
      </c>
      <c r="F243" s="319" t="s">
        <v>541</v>
      </c>
      <c r="G243" s="318" t="s">
        <v>1027</v>
      </c>
      <c r="H243" s="318" t="s">
        <v>1028</v>
      </c>
      <c r="I243" s="320">
        <v>52.03</v>
      </c>
      <c r="J243" s="320">
        <v>3</v>
      </c>
      <c r="K243" s="321">
        <v>156.09</v>
      </c>
    </row>
    <row r="244" spans="1:11" ht="14.4" customHeight="1" x14ac:dyDescent="0.3">
      <c r="A244" s="316" t="s">
        <v>332</v>
      </c>
      <c r="B244" s="317" t="s">
        <v>334</v>
      </c>
      <c r="C244" s="318" t="s">
        <v>340</v>
      </c>
      <c r="D244" s="319" t="s">
        <v>341</v>
      </c>
      <c r="E244" s="318" t="s">
        <v>540</v>
      </c>
      <c r="F244" s="319" t="s">
        <v>541</v>
      </c>
      <c r="G244" s="318" t="s">
        <v>1029</v>
      </c>
      <c r="H244" s="318" t="s">
        <v>1030</v>
      </c>
      <c r="I244" s="320">
        <v>52.03</v>
      </c>
      <c r="J244" s="320">
        <v>1</v>
      </c>
      <c r="K244" s="321">
        <v>52.03</v>
      </c>
    </row>
    <row r="245" spans="1:11" ht="14.4" customHeight="1" x14ac:dyDescent="0.3">
      <c r="A245" s="316" t="s">
        <v>332</v>
      </c>
      <c r="B245" s="317" t="s">
        <v>334</v>
      </c>
      <c r="C245" s="318" t="s">
        <v>340</v>
      </c>
      <c r="D245" s="319" t="s">
        <v>341</v>
      </c>
      <c r="E245" s="318" t="s">
        <v>540</v>
      </c>
      <c r="F245" s="319" t="s">
        <v>541</v>
      </c>
      <c r="G245" s="318" t="s">
        <v>1031</v>
      </c>
      <c r="H245" s="318" t="s">
        <v>1032</v>
      </c>
      <c r="I245" s="320">
        <v>52.03</v>
      </c>
      <c r="J245" s="320">
        <v>3</v>
      </c>
      <c r="K245" s="321">
        <v>156.09</v>
      </c>
    </row>
    <row r="246" spans="1:11" ht="14.4" customHeight="1" x14ac:dyDescent="0.3">
      <c r="A246" s="316" t="s">
        <v>332</v>
      </c>
      <c r="B246" s="317" t="s">
        <v>334</v>
      </c>
      <c r="C246" s="318" t="s">
        <v>340</v>
      </c>
      <c r="D246" s="319" t="s">
        <v>341</v>
      </c>
      <c r="E246" s="318" t="s">
        <v>540</v>
      </c>
      <c r="F246" s="319" t="s">
        <v>541</v>
      </c>
      <c r="G246" s="318" t="s">
        <v>1033</v>
      </c>
      <c r="H246" s="318" t="s">
        <v>1034</v>
      </c>
      <c r="I246" s="320">
        <v>4905.645000000005</v>
      </c>
      <c r="J246" s="320">
        <v>2</v>
      </c>
      <c r="K246" s="321">
        <v>9811.29000000001</v>
      </c>
    </row>
    <row r="247" spans="1:11" ht="14.4" customHeight="1" x14ac:dyDescent="0.3">
      <c r="A247" s="316" t="s">
        <v>332</v>
      </c>
      <c r="B247" s="317" t="s">
        <v>334</v>
      </c>
      <c r="C247" s="318" t="s">
        <v>340</v>
      </c>
      <c r="D247" s="319" t="s">
        <v>341</v>
      </c>
      <c r="E247" s="318" t="s">
        <v>540</v>
      </c>
      <c r="F247" s="319" t="s">
        <v>541</v>
      </c>
      <c r="G247" s="318" t="s">
        <v>1035</v>
      </c>
      <c r="H247" s="318" t="s">
        <v>1036</v>
      </c>
      <c r="I247" s="320">
        <v>5611.796981815829</v>
      </c>
      <c r="J247" s="320">
        <v>11</v>
      </c>
      <c r="K247" s="321">
        <v>63094.802830028668</v>
      </c>
    </row>
    <row r="248" spans="1:11" ht="14.4" customHeight="1" x14ac:dyDescent="0.3">
      <c r="A248" s="316" t="s">
        <v>332</v>
      </c>
      <c r="B248" s="317" t="s">
        <v>334</v>
      </c>
      <c r="C248" s="318" t="s">
        <v>340</v>
      </c>
      <c r="D248" s="319" t="s">
        <v>341</v>
      </c>
      <c r="E248" s="318" t="s">
        <v>540</v>
      </c>
      <c r="F248" s="319" t="s">
        <v>541</v>
      </c>
      <c r="G248" s="318" t="s">
        <v>1037</v>
      </c>
      <c r="H248" s="318" t="s">
        <v>1038</v>
      </c>
      <c r="I248" s="320">
        <v>3653.5490595545753</v>
      </c>
      <c r="J248" s="320">
        <v>2</v>
      </c>
      <c r="K248" s="321">
        <v>7307.0981191091505</v>
      </c>
    </row>
    <row r="249" spans="1:11" ht="14.4" customHeight="1" x14ac:dyDescent="0.3">
      <c r="A249" s="316" t="s">
        <v>332</v>
      </c>
      <c r="B249" s="317" t="s">
        <v>334</v>
      </c>
      <c r="C249" s="318" t="s">
        <v>340</v>
      </c>
      <c r="D249" s="319" t="s">
        <v>341</v>
      </c>
      <c r="E249" s="318" t="s">
        <v>540</v>
      </c>
      <c r="F249" s="319" t="s">
        <v>541</v>
      </c>
      <c r="G249" s="318" t="s">
        <v>1039</v>
      </c>
      <c r="H249" s="318" t="s">
        <v>1040</v>
      </c>
      <c r="I249" s="320">
        <v>411.39993649506096</v>
      </c>
      <c r="J249" s="320">
        <v>2</v>
      </c>
      <c r="K249" s="321">
        <v>822.79987299012191</v>
      </c>
    </row>
    <row r="250" spans="1:11" ht="14.4" customHeight="1" x14ac:dyDescent="0.3">
      <c r="A250" s="316" t="s">
        <v>332</v>
      </c>
      <c r="B250" s="317" t="s">
        <v>334</v>
      </c>
      <c r="C250" s="318" t="s">
        <v>340</v>
      </c>
      <c r="D250" s="319" t="s">
        <v>341</v>
      </c>
      <c r="E250" s="318" t="s">
        <v>540</v>
      </c>
      <c r="F250" s="319" t="s">
        <v>541</v>
      </c>
      <c r="G250" s="318" t="s">
        <v>1041</v>
      </c>
      <c r="H250" s="318" t="s">
        <v>1042</v>
      </c>
      <c r="I250" s="320">
        <v>411.4</v>
      </c>
      <c r="J250" s="320">
        <v>1</v>
      </c>
      <c r="K250" s="321">
        <v>411.4</v>
      </c>
    </row>
    <row r="251" spans="1:11" ht="14.4" customHeight="1" x14ac:dyDescent="0.3">
      <c r="A251" s="316" t="s">
        <v>332</v>
      </c>
      <c r="B251" s="317" t="s">
        <v>334</v>
      </c>
      <c r="C251" s="318" t="s">
        <v>340</v>
      </c>
      <c r="D251" s="319" t="s">
        <v>341</v>
      </c>
      <c r="E251" s="318" t="s">
        <v>540</v>
      </c>
      <c r="F251" s="319" t="s">
        <v>541</v>
      </c>
      <c r="G251" s="318" t="s">
        <v>1043</v>
      </c>
      <c r="H251" s="318" t="s">
        <v>1044</v>
      </c>
      <c r="I251" s="320">
        <v>411.4</v>
      </c>
      <c r="J251" s="320">
        <v>1</v>
      </c>
      <c r="K251" s="321">
        <v>411.4</v>
      </c>
    </row>
    <row r="252" spans="1:11" ht="14.4" customHeight="1" x14ac:dyDescent="0.3">
      <c r="A252" s="316" t="s">
        <v>332</v>
      </c>
      <c r="B252" s="317" t="s">
        <v>334</v>
      </c>
      <c r="C252" s="318" t="s">
        <v>340</v>
      </c>
      <c r="D252" s="319" t="s">
        <v>341</v>
      </c>
      <c r="E252" s="318" t="s">
        <v>540</v>
      </c>
      <c r="F252" s="319" t="s">
        <v>541</v>
      </c>
      <c r="G252" s="318" t="s">
        <v>1045</v>
      </c>
      <c r="H252" s="318" t="s">
        <v>1046</v>
      </c>
      <c r="I252" s="320">
        <v>411.4</v>
      </c>
      <c r="J252" s="320">
        <v>1</v>
      </c>
      <c r="K252" s="321">
        <v>411.4</v>
      </c>
    </row>
    <row r="253" spans="1:11" ht="14.4" customHeight="1" x14ac:dyDescent="0.3">
      <c r="A253" s="316" t="s">
        <v>332</v>
      </c>
      <c r="B253" s="317" t="s">
        <v>334</v>
      </c>
      <c r="C253" s="318" t="s">
        <v>340</v>
      </c>
      <c r="D253" s="319" t="s">
        <v>341</v>
      </c>
      <c r="E253" s="318" t="s">
        <v>540</v>
      </c>
      <c r="F253" s="319" t="s">
        <v>541</v>
      </c>
      <c r="G253" s="318" t="s">
        <v>1047</v>
      </c>
      <c r="H253" s="318" t="s">
        <v>1048</v>
      </c>
      <c r="I253" s="320">
        <v>411.39987299012199</v>
      </c>
      <c r="J253" s="320">
        <v>1</v>
      </c>
      <c r="K253" s="321">
        <v>411.39987299012199</v>
      </c>
    </row>
    <row r="254" spans="1:11" ht="14.4" customHeight="1" x14ac:dyDescent="0.3">
      <c r="A254" s="316" t="s">
        <v>332</v>
      </c>
      <c r="B254" s="317" t="s">
        <v>334</v>
      </c>
      <c r="C254" s="318" t="s">
        <v>340</v>
      </c>
      <c r="D254" s="319" t="s">
        <v>341</v>
      </c>
      <c r="E254" s="318" t="s">
        <v>540</v>
      </c>
      <c r="F254" s="319" t="s">
        <v>541</v>
      </c>
      <c r="G254" s="318" t="s">
        <v>1049</v>
      </c>
      <c r="H254" s="318" t="s">
        <v>1050</v>
      </c>
      <c r="I254" s="320">
        <v>411.4</v>
      </c>
      <c r="J254" s="320">
        <v>1</v>
      </c>
      <c r="K254" s="321">
        <v>411.4</v>
      </c>
    </row>
    <row r="255" spans="1:11" ht="14.4" customHeight="1" x14ac:dyDescent="0.3">
      <c r="A255" s="316" t="s">
        <v>332</v>
      </c>
      <c r="B255" s="317" t="s">
        <v>334</v>
      </c>
      <c r="C255" s="318" t="s">
        <v>340</v>
      </c>
      <c r="D255" s="319" t="s">
        <v>341</v>
      </c>
      <c r="E255" s="318" t="s">
        <v>540</v>
      </c>
      <c r="F255" s="319" t="s">
        <v>541</v>
      </c>
      <c r="G255" s="318" t="s">
        <v>1051</v>
      </c>
      <c r="H255" s="318" t="s">
        <v>1052</v>
      </c>
      <c r="I255" s="320">
        <v>5567.4519999999993</v>
      </c>
      <c r="J255" s="320">
        <v>21</v>
      </c>
      <c r="K255" s="321">
        <v>116704.5</v>
      </c>
    </row>
    <row r="256" spans="1:11" ht="14.4" customHeight="1" x14ac:dyDescent="0.3">
      <c r="A256" s="316" t="s">
        <v>332</v>
      </c>
      <c r="B256" s="317" t="s">
        <v>334</v>
      </c>
      <c r="C256" s="318" t="s">
        <v>340</v>
      </c>
      <c r="D256" s="319" t="s">
        <v>341</v>
      </c>
      <c r="E256" s="318" t="s">
        <v>540</v>
      </c>
      <c r="F256" s="319" t="s">
        <v>541</v>
      </c>
      <c r="G256" s="318" t="s">
        <v>1053</v>
      </c>
      <c r="H256" s="318" t="s">
        <v>1054</v>
      </c>
      <c r="I256" s="320">
        <v>761.09</v>
      </c>
      <c r="J256" s="320">
        <v>1</v>
      </c>
      <c r="K256" s="321">
        <v>761.09</v>
      </c>
    </row>
    <row r="257" spans="1:11" ht="14.4" customHeight="1" x14ac:dyDescent="0.3">
      <c r="A257" s="316" t="s">
        <v>332</v>
      </c>
      <c r="B257" s="317" t="s">
        <v>334</v>
      </c>
      <c r="C257" s="318" t="s">
        <v>340</v>
      </c>
      <c r="D257" s="319" t="s">
        <v>341</v>
      </c>
      <c r="E257" s="318" t="s">
        <v>540</v>
      </c>
      <c r="F257" s="319" t="s">
        <v>541</v>
      </c>
      <c r="G257" s="318" t="s">
        <v>1055</v>
      </c>
      <c r="H257" s="318" t="s">
        <v>1056</v>
      </c>
      <c r="I257" s="320">
        <v>1222.1000000000001</v>
      </c>
      <c r="J257" s="320">
        <v>28</v>
      </c>
      <c r="K257" s="321">
        <v>34218.800000000003</v>
      </c>
    </row>
    <row r="258" spans="1:11" ht="14.4" customHeight="1" x14ac:dyDescent="0.3">
      <c r="A258" s="316" t="s">
        <v>332</v>
      </c>
      <c r="B258" s="317" t="s">
        <v>334</v>
      </c>
      <c r="C258" s="318" t="s">
        <v>340</v>
      </c>
      <c r="D258" s="319" t="s">
        <v>341</v>
      </c>
      <c r="E258" s="318" t="s">
        <v>540</v>
      </c>
      <c r="F258" s="319" t="s">
        <v>541</v>
      </c>
      <c r="G258" s="318" t="s">
        <v>1057</v>
      </c>
      <c r="H258" s="318" t="s">
        <v>1058</v>
      </c>
      <c r="I258" s="320">
        <v>274.67</v>
      </c>
      <c r="J258" s="320">
        <v>2</v>
      </c>
      <c r="K258" s="321">
        <v>549.34</v>
      </c>
    </row>
    <row r="259" spans="1:11" ht="14.4" customHeight="1" x14ac:dyDescent="0.3">
      <c r="A259" s="316" t="s">
        <v>332</v>
      </c>
      <c r="B259" s="317" t="s">
        <v>334</v>
      </c>
      <c r="C259" s="318" t="s">
        <v>340</v>
      </c>
      <c r="D259" s="319" t="s">
        <v>341</v>
      </c>
      <c r="E259" s="318" t="s">
        <v>540</v>
      </c>
      <c r="F259" s="319" t="s">
        <v>541</v>
      </c>
      <c r="G259" s="318" t="s">
        <v>1059</v>
      </c>
      <c r="H259" s="318" t="s">
        <v>1060</v>
      </c>
      <c r="I259" s="320">
        <v>274.67</v>
      </c>
      <c r="J259" s="320">
        <v>4</v>
      </c>
      <c r="K259" s="321">
        <v>1098.68</v>
      </c>
    </row>
    <row r="260" spans="1:11" ht="14.4" customHeight="1" x14ac:dyDescent="0.3">
      <c r="A260" s="316" t="s">
        <v>332</v>
      </c>
      <c r="B260" s="317" t="s">
        <v>334</v>
      </c>
      <c r="C260" s="318" t="s">
        <v>340</v>
      </c>
      <c r="D260" s="319" t="s">
        <v>341</v>
      </c>
      <c r="E260" s="318" t="s">
        <v>540</v>
      </c>
      <c r="F260" s="319" t="s">
        <v>541</v>
      </c>
      <c r="G260" s="318" t="s">
        <v>1061</v>
      </c>
      <c r="H260" s="318" t="s">
        <v>1062</v>
      </c>
      <c r="I260" s="320">
        <v>639.89544182378199</v>
      </c>
      <c r="J260" s="320">
        <v>1</v>
      </c>
      <c r="K260" s="321">
        <v>639.89544182378199</v>
      </c>
    </row>
    <row r="261" spans="1:11" ht="14.4" customHeight="1" x14ac:dyDescent="0.3">
      <c r="A261" s="316" t="s">
        <v>332</v>
      </c>
      <c r="B261" s="317" t="s">
        <v>334</v>
      </c>
      <c r="C261" s="318" t="s">
        <v>340</v>
      </c>
      <c r="D261" s="319" t="s">
        <v>341</v>
      </c>
      <c r="E261" s="318" t="s">
        <v>540</v>
      </c>
      <c r="F261" s="319" t="s">
        <v>541</v>
      </c>
      <c r="G261" s="318" t="s">
        <v>1063</v>
      </c>
      <c r="H261" s="318" t="s">
        <v>1064</v>
      </c>
      <c r="I261" s="320">
        <v>2.4637514078639748</v>
      </c>
      <c r="J261" s="320">
        <v>1500</v>
      </c>
      <c r="K261" s="321">
        <v>3555.3528157279502</v>
      </c>
    </row>
    <row r="262" spans="1:11" ht="14.4" customHeight="1" x14ac:dyDescent="0.3">
      <c r="A262" s="316" t="s">
        <v>332</v>
      </c>
      <c r="B262" s="317" t="s">
        <v>334</v>
      </c>
      <c r="C262" s="318" t="s">
        <v>340</v>
      </c>
      <c r="D262" s="319" t="s">
        <v>341</v>
      </c>
      <c r="E262" s="318" t="s">
        <v>540</v>
      </c>
      <c r="F262" s="319" t="s">
        <v>541</v>
      </c>
      <c r="G262" s="318" t="s">
        <v>1065</v>
      </c>
      <c r="H262" s="318" t="s">
        <v>1066</v>
      </c>
      <c r="I262" s="320">
        <v>5989.5</v>
      </c>
      <c r="J262" s="320">
        <v>8</v>
      </c>
      <c r="K262" s="321">
        <v>47916</v>
      </c>
    </row>
    <row r="263" spans="1:11" ht="14.4" customHeight="1" x14ac:dyDescent="0.3">
      <c r="A263" s="316" t="s">
        <v>332</v>
      </c>
      <c r="B263" s="317" t="s">
        <v>334</v>
      </c>
      <c r="C263" s="318" t="s">
        <v>340</v>
      </c>
      <c r="D263" s="319" t="s">
        <v>341</v>
      </c>
      <c r="E263" s="318" t="s">
        <v>540</v>
      </c>
      <c r="F263" s="319" t="s">
        <v>541</v>
      </c>
      <c r="G263" s="318" t="s">
        <v>1067</v>
      </c>
      <c r="H263" s="318" t="s">
        <v>1068</v>
      </c>
      <c r="I263" s="320">
        <v>2210.67</v>
      </c>
      <c r="J263" s="320">
        <v>1</v>
      </c>
      <c r="K263" s="321">
        <v>2210.67</v>
      </c>
    </row>
    <row r="264" spans="1:11" ht="14.4" customHeight="1" x14ac:dyDescent="0.3">
      <c r="A264" s="316" t="s">
        <v>332</v>
      </c>
      <c r="B264" s="317" t="s">
        <v>334</v>
      </c>
      <c r="C264" s="318" t="s">
        <v>340</v>
      </c>
      <c r="D264" s="319" t="s">
        <v>341</v>
      </c>
      <c r="E264" s="318" t="s">
        <v>540</v>
      </c>
      <c r="F264" s="319" t="s">
        <v>541</v>
      </c>
      <c r="G264" s="318" t="s">
        <v>1069</v>
      </c>
      <c r="H264" s="318" t="s">
        <v>1070</v>
      </c>
      <c r="I264" s="320">
        <v>1824.0001905413301</v>
      </c>
      <c r="J264" s="320">
        <v>1</v>
      </c>
      <c r="K264" s="321">
        <v>1824.0001905413301</v>
      </c>
    </row>
    <row r="265" spans="1:11" ht="14.4" customHeight="1" x14ac:dyDescent="0.3">
      <c r="A265" s="316" t="s">
        <v>332</v>
      </c>
      <c r="B265" s="317" t="s">
        <v>334</v>
      </c>
      <c r="C265" s="318" t="s">
        <v>340</v>
      </c>
      <c r="D265" s="319" t="s">
        <v>341</v>
      </c>
      <c r="E265" s="318" t="s">
        <v>540</v>
      </c>
      <c r="F265" s="319" t="s">
        <v>541</v>
      </c>
      <c r="G265" s="318" t="s">
        <v>1071</v>
      </c>
      <c r="H265" s="318" t="s">
        <v>1072</v>
      </c>
      <c r="I265" s="320">
        <v>3457.3733333333334</v>
      </c>
      <c r="J265" s="320">
        <v>6</v>
      </c>
      <c r="K265" s="321">
        <v>20744.240000000002</v>
      </c>
    </row>
    <row r="266" spans="1:11" ht="14.4" customHeight="1" x14ac:dyDescent="0.3">
      <c r="A266" s="316" t="s">
        <v>332</v>
      </c>
      <c r="B266" s="317" t="s">
        <v>334</v>
      </c>
      <c r="C266" s="318" t="s">
        <v>340</v>
      </c>
      <c r="D266" s="319" t="s">
        <v>341</v>
      </c>
      <c r="E266" s="318" t="s">
        <v>540</v>
      </c>
      <c r="F266" s="319" t="s">
        <v>541</v>
      </c>
      <c r="G266" s="318" t="s">
        <v>1073</v>
      </c>
      <c r="H266" s="318" t="s">
        <v>1074</v>
      </c>
      <c r="I266" s="320">
        <v>3652.1257142857144</v>
      </c>
      <c r="J266" s="320">
        <v>16</v>
      </c>
      <c r="K266" s="321">
        <v>58496.24</v>
      </c>
    </row>
    <row r="267" spans="1:11" ht="14.4" customHeight="1" x14ac:dyDescent="0.3">
      <c r="A267" s="316" t="s">
        <v>332</v>
      </c>
      <c r="B267" s="317" t="s">
        <v>334</v>
      </c>
      <c r="C267" s="318" t="s">
        <v>340</v>
      </c>
      <c r="D267" s="319" t="s">
        <v>341</v>
      </c>
      <c r="E267" s="318" t="s">
        <v>540</v>
      </c>
      <c r="F267" s="319" t="s">
        <v>541</v>
      </c>
      <c r="G267" s="318" t="s">
        <v>1075</v>
      </c>
      <c r="H267" s="318" t="s">
        <v>1076</v>
      </c>
      <c r="I267" s="320">
        <v>3853.8499997368131</v>
      </c>
      <c r="J267" s="320">
        <v>3</v>
      </c>
      <c r="K267" s="321">
        <v>11561.54999921044</v>
      </c>
    </row>
    <row r="268" spans="1:11" ht="14.4" customHeight="1" x14ac:dyDescent="0.3">
      <c r="A268" s="316" t="s">
        <v>332</v>
      </c>
      <c r="B268" s="317" t="s">
        <v>334</v>
      </c>
      <c r="C268" s="318" t="s">
        <v>340</v>
      </c>
      <c r="D268" s="319" t="s">
        <v>341</v>
      </c>
      <c r="E268" s="318" t="s">
        <v>540</v>
      </c>
      <c r="F268" s="319" t="s">
        <v>541</v>
      </c>
      <c r="G268" s="318" t="s">
        <v>1077</v>
      </c>
      <c r="H268" s="318" t="s">
        <v>1078</v>
      </c>
      <c r="I268" s="320">
        <v>221.4299925162</v>
      </c>
      <c r="J268" s="320">
        <v>4</v>
      </c>
      <c r="K268" s="321">
        <v>885.71997006480001</v>
      </c>
    </row>
    <row r="269" spans="1:11" ht="14.4" customHeight="1" x14ac:dyDescent="0.3">
      <c r="A269" s="316" t="s">
        <v>332</v>
      </c>
      <c r="B269" s="317" t="s">
        <v>334</v>
      </c>
      <c r="C269" s="318" t="s">
        <v>340</v>
      </c>
      <c r="D269" s="319" t="s">
        <v>341</v>
      </c>
      <c r="E269" s="318" t="s">
        <v>540</v>
      </c>
      <c r="F269" s="319" t="s">
        <v>541</v>
      </c>
      <c r="G269" s="318" t="s">
        <v>1079</v>
      </c>
      <c r="H269" s="318" t="s">
        <v>1080</v>
      </c>
      <c r="I269" s="320">
        <v>221.43</v>
      </c>
      <c r="J269" s="320">
        <v>1</v>
      </c>
      <c r="K269" s="321">
        <v>221.43</v>
      </c>
    </row>
    <row r="270" spans="1:11" ht="14.4" customHeight="1" x14ac:dyDescent="0.3">
      <c r="A270" s="316" t="s">
        <v>332</v>
      </c>
      <c r="B270" s="317" t="s">
        <v>334</v>
      </c>
      <c r="C270" s="318" t="s">
        <v>340</v>
      </c>
      <c r="D270" s="319" t="s">
        <v>341</v>
      </c>
      <c r="E270" s="318" t="s">
        <v>540</v>
      </c>
      <c r="F270" s="319" t="s">
        <v>541</v>
      </c>
      <c r="G270" s="318" t="s">
        <v>1081</v>
      </c>
      <c r="H270" s="318" t="s">
        <v>1082</v>
      </c>
      <c r="I270" s="320">
        <v>145.20000000000002</v>
      </c>
      <c r="J270" s="320">
        <v>18</v>
      </c>
      <c r="K270" s="321">
        <v>2613.6000000000004</v>
      </c>
    </row>
    <row r="271" spans="1:11" ht="14.4" customHeight="1" x14ac:dyDescent="0.3">
      <c r="A271" s="316" t="s">
        <v>332</v>
      </c>
      <c r="B271" s="317" t="s">
        <v>334</v>
      </c>
      <c r="C271" s="318" t="s">
        <v>340</v>
      </c>
      <c r="D271" s="319" t="s">
        <v>341</v>
      </c>
      <c r="E271" s="318" t="s">
        <v>540</v>
      </c>
      <c r="F271" s="319" t="s">
        <v>541</v>
      </c>
      <c r="G271" s="318" t="s">
        <v>1083</v>
      </c>
      <c r="H271" s="318" t="s">
        <v>1084</v>
      </c>
      <c r="I271" s="320">
        <v>229.9</v>
      </c>
      <c r="J271" s="320">
        <v>15</v>
      </c>
      <c r="K271" s="321">
        <v>3448.5</v>
      </c>
    </row>
    <row r="272" spans="1:11" ht="14.4" customHeight="1" x14ac:dyDescent="0.3">
      <c r="A272" s="316" t="s">
        <v>332</v>
      </c>
      <c r="B272" s="317" t="s">
        <v>334</v>
      </c>
      <c r="C272" s="318" t="s">
        <v>340</v>
      </c>
      <c r="D272" s="319" t="s">
        <v>341</v>
      </c>
      <c r="E272" s="318" t="s">
        <v>540</v>
      </c>
      <c r="F272" s="319" t="s">
        <v>541</v>
      </c>
      <c r="G272" s="318" t="s">
        <v>1085</v>
      </c>
      <c r="H272" s="318" t="s">
        <v>1086</v>
      </c>
      <c r="I272" s="320">
        <v>274.67</v>
      </c>
      <c r="J272" s="320">
        <v>2</v>
      </c>
      <c r="K272" s="321">
        <v>549.34</v>
      </c>
    </row>
    <row r="273" spans="1:11" ht="14.4" customHeight="1" x14ac:dyDescent="0.3">
      <c r="A273" s="316" t="s">
        <v>332</v>
      </c>
      <c r="B273" s="317" t="s">
        <v>334</v>
      </c>
      <c r="C273" s="318" t="s">
        <v>340</v>
      </c>
      <c r="D273" s="319" t="s">
        <v>341</v>
      </c>
      <c r="E273" s="318" t="s">
        <v>540</v>
      </c>
      <c r="F273" s="319" t="s">
        <v>541</v>
      </c>
      <c r="G273" s="318" t="s">
        <v>1087</v>
      </c>
      <c r="H273" s="318" t="s">
        <v>1088</v>
      </c>
      <c r="I273" s="320">
        <v>221.42998723681862</v>
      </c>
      <c r="J273" s="320">
        <v>5</v>
      </c>
      <c r="K273" s="321">
        <v>1107.1499361840931</v>
      </c>
    </row>
    <row r="274" spans="1:11" ht="14.4" customHeight="1" x14ac:dyDescent="0.3">
      <c r="A274" s="316" t="s">
        <v>332</v>
      </c>
      <c r="B274" s="317" t="s">
        <v>334</v>
      </c>
      <c r="C274" s="318" t="s">
        <v>340</v>
      </c>
      <c r="D274" s="319" t="s">
        <v>341</v>
      </c>
      <c r="E274" s="318" t="s">
        <v>540</v>
      </c>
      <c r="F274" s="319" t="s">
        <v>541</v>
      </c>
      <c r="G274" s="318" t="s">
        <v>1089</v>
      </c>
      <c r="H274" s="318" t="s">
        <v>1090</v>
      </c>
      <c r="I274" s="320">
        <v>16089.329856255674</v>
      </c>
      <c r="J274" s="320">
        <v>8</v>
      </c>
      <c r="K274" s="321">
        <v>128714.63885004539</v>
      </c>
    </row>
    <row r="275" spans="1:11" ht="14.4" customHeight="1" x14ac:dyDescent="0.3">
      <c r="A275" s="316" t="s">
        <v>332</v>
      </c>
      <c r="B275" s="317" t="s">
        <v>334</v>
      </c>
      <c r="C275" s="318" t="s">
        <v>340</v>
      </c>
      <c r="D275" s="319" t="s">
        <v>341</v>
      </c>
      <c r="E275" s="318" t="s">
        <v>540</v>
      </c>
      <c r="F275" s="319" t="s">
        <v>541</v>
      </c>
      <c r="G275" s="318" t="s">
        <v>1091</v>
      </c>
      <c r="H275" s="318" t="s">
        <v>1092</v>
      </c>
      <c r="I275" s="320">
        <v>260.14999999999998</v>
      </c>
      <c r="J275" s="320">
        <v>4</v>
      </c>
      <c r="K275" s="321">
        <v>1040.5999999999999</v>
      </c>
    </row>
    <row r="276" spans="1:11" ht="14.4" customHeight="1" x14ac:dyDescent="0.3">
      <c r="A276" s="316" t="s">
        <v>332</v>
      </c>
      <c r="B276" s="317" t="s">
        <v>334</v>
      </c>
      <c r="C276" s="318" t="s">
        <v>340</v>
      </c>
      <c r="D276" s="319" t="s">
        <v>341</v>
      </c>
      <c r="E276" s="318" t="s">
        <v>540</v>
      </c>
      <c r="F276" s="319" t="s">
        <v>541</v>
      </c>
      <c r="G276" s="318" t="s">
        <v>1093</v>
      </c>
      <c r="H276" s="318" t="s">
        <v>1094</v>
      </c>
      <c r="I276" s="320">
        <v>240.79</v>
      </c>
      <c r="J276" s="320">
        <v>4</v>
      </c>
      <c r="K276" s="321">
        <v>963.16</v>
      </c>
    </row>
    <row r="277" spans="1:11" ht="14.4" customHeight="1" x14ac:dyDescent="0.3">
      <c r="A277" s="316" t="s">
        <v>332</v>
      </c>
      <c r="B277" s="317" t="s">
        <v>334</v>
      </c>
      <c r="C277" s="318" t="s">
        <v>340</v>
      </c>
      <c r="D277" s="319" t="s">
        <v>341</v>
      </c>
      <c r="E277" s="318" t="s">
        <v>540</v>
      </c>
      <c r="F277" s="319" t="s">
        <v>541</v>
      </c>
      <c r="G277" s="318" t="s">
        <v>1095</v>
      </c>
      <c r="H277" s="318" t="s">
        <v>1096</v>
      </c>
      <c r="I277" s="320">
        <v>205.87910629742049</v>
      </c>
      <c r="J277" s="320">
        <v>2</v>
      </c>
      <c r="K277" s="321">
        <v>411.75821259484098</v>
      </c>
    </row>
    <row r="278" spans="1:11" ht="14.4" customHeight="1" x14ac:dyDescent="0.3">
      <c r="A278" s="316" t="s">
        <v>332</v>
      </c>
      <c r="B278" s="317" t="s">
        <v>334</v>
      </c>
      <c r="C278" s="318" t="s">
        <v>340</v>
      </c>
      <c r="D278" s="319" t="s">
        <v>341</v>
      </c>
      <c r="E278" s="318" t="s">
        <v>540</v>
      </c>
      <c r="F278" s="319" t="s">
        <v>541</v>
      </c>
      <c r="G278" s="318" t="s">
        <v>1097</v>
      </c>
      <c r="H278" s="318" t="s">
        <v>1098</v>
      </c>
      <c r="I278" s="320">
        <v>216.958918685334</v>
      </c>
      <c r="J278" s="320">
        <v>2</v>
      </c>
      <c r="K278" s="321">
        <v>433.917837370668</v>
      </c>
    </row>
    <row r="279" spans="1:11" ht="14.4" customHeight="1" x14ac:dyDescent="0.3">
      <c r="A279" s="316" t="s">
        <v>332</v>
      </c>
      <c r="B279" s="317" t="s">
        <v>334</v>
      </c>
      <c r="C279" s="318" t="s">
        <v>340</v>
      </c>
      <c r="D279" s="319" t="s">
        <v>341</v>
      </c>
      <c r="E279" s="318" t="s">
        <v>540</v>
      </c>
      <c r="F279" s="319" t="s">
        <v>541</v>
      </c>
      <c r="G279" s="318" t="s">
        <v>1099</v>
      </c>
      <c r="H279" s="318" t="s">
        <v>1100</v>
      </c>
      <c r="I279" s="320">
        <v>3567.8866666666668</v>
      </c>
      <c r="J279" s="320">
        <v>3</v>
      </c>
      <c r="K279" s="321">
        <v>10703.66</v>
      </c>
    </row>
    <row r="280" spans="1:11" ht="14.4" customHeight="1" x14ac:dyDescent="0.3">
      <c r="A280" s="316" t="s">
        <v>332</v>
      </c>
      <c r="B280" s="317" t="s">
        <v>334</v>
      </c>
      <c r="C280" s="318" t="s">
        <v>340</v>
      </c>
      <c r="D280" s="319" t="s">
        <v>341</v>
      </c>
      <c r="E280" s="318" t="s">
        <v>540</v>
      </c>
      <c r="F280" s="319" t="s">
        <v>541</v>
      </c>
      <c r="G280" s="318" t="s">
        <v>1101</v>
      </c>
      <c r="H280" s="318" t="s">
        <v>1102</v>
      </c>
      <c r="I280" s="320">
        <v>447.7</v>
      </c>
      <c r="J280" s="320">
        <v>5</v>
      </c>
      <c r="K280" s="321">
        <v>2238.5</v>
      </c>
    </row>
    <row r="281" spans="1:11" ht="14.4" customHeight="1" x14ac:dyDescent="0.3">
      <c r="A281" s="316" t="s">
        <v>332</v>
      </c>
      <c r="B281" s="317" t="s">
        <v>334</v>
      </c>
      <c r="C281" s="318" t="s">
        <v>340</v>
      </c>
      <c r="D281" s="319" t="s">
        <v>341</v>
      </c>
      <c r="E281" s="318" t="s">
        <v>540</v>
      </c>
      <c r="F281" s="319" t="s">
        <v>541</v>
      </c>
      <c r="G281" s="318" t="s">
        <v>1103</v>
      </c>
      <c r="H281" s="318" t="s">
        <v>1104</v>
      </c>
      <c r="I281" s="320">
        <v>0.27229999999999999</v>
      </c>
      <c r="J281" s="320">
        <v>2000</v>
      </c>
      <c r="K281" s="321">
        <v>544.6</v>
      </c>
    </row>
    <row r="282" spans="1:11" ht="14.4" customHeight="1" x14ac:dyDescent="0.3">
      <c r="A282" s="316" t="s">
        <v>332</v>
      </c>
      <c r="B282" s="317" t="s">
        <v>334</v>
      </c>
      <c r="C282" s="318" t="s">
        <v>340</v>
      </c>
      <c r="D282" s="319" t="s">
        <v>341</v>
      </c>
      <c r="E282" s="318" t="s">
        <v>540</v>
      </c>
      <c r="F282" s="319" t="s">
        <v>541</v>
      </c>
      <c r="G282" s="318" t="s">
        <v>1105</v>
      </c>
      <c r="H282" s="318" t="s">
        <v>1106</v>
      </c>
      <c r="I282" s="320">
        <v>496.1</v>
      </c>
      <c r="J282" s="320">
        <v>4</v>
      </c>
      <c r="K282" s="321">
        <v>1984.4</v>
      </c>
    </row>
    <row r="283" spans="1:11" ht="14.4" customHeight="1" x14ac:dyDescent="0.3">
      <c r="A283" s="316" t="s">
        <v>332</v>
      </c>
      <c r="B283" s="317" t="s">
        <v>334</v>
      </c>
      <c r="C283" s="318" t="s">
        <v>340</v>
      </c>
      <c r="D283" s="319" t="s">
        <v>341</v>
      </c>
      <c r="E283" s="318" t="s">
        <v>540</v>
      </c>
      <c r="F283" s="319" t="s">
        <v>541</v>
      </c>
      <c r="G283" s="318" t="s">
        <v>1107</v>
      </c>
      <c r="H283" s="318" t="s">
        <v>1108</v>
      </c>
      <c r="I283" s="320">
        <v>2418.7900000000004</v>
      </c>
      <c r="J283" s="320">
        <v>24</v>
      </c>
      <c r="K283" s="321">
        <v>58050.960000000014</v>
      </c>
    </row>
    <row r="284" spans="1:11" ht="14.4" customHeight="1" x14ac:dyDescent="0.3">
      <c r="A284" s="316" t="s">
        <v>332</v>
      </c>
      <c r="B284" s="317" t="s">
        <v>334</v>
      </c>
      <c r="C284" s="318" t="s">
        <v>340</v>
      </c>
      <c r="D284" s="319" t="s">
        <v>341</v>
      </c>
      <c r="E284" s="318" t="s">
        <v>540</v>
      </c>
      <c r="F284" s="319" t="s">
        <v>541</v>
      </c>
      <c r="G284" s="318" t="s">
        <v>1109</v>
      </c>
      <c r="H284" s="318" t="s">
        <v>1110</v>
      </c>
      <c r="I284" s="320">
        <v>3546.51</v>
      </c>
      <c r="J284" s="320">
        <v>2</v>
      </c>
      <c r="K284" s="321">
        <v>7093.02</v>
      </c>
    </row>
    <row r="285" spans="1:11" ht="14.4" customHeight="1" x14ac:dyDescent="0.3">
      <c r="A285" s="316" t="s">
        <v>332</v>
      </c>
      <c r="B285" s="317" t="s">
        <v>334</v>
      </c>
      <c r="C285" s="318" t="s">
        <v>340</v>
      </c>
      <c r="D285" s="319" t="s">
        <v>341</v>
      </c>
      <c r="E285" s="318" t="s">
        <v>540</v>
      </c>
      <c r="F285" s="319" t="s">
        <v>541</v>
      </c>
      <c r="G285" s="318" t="s">
        <v>1111</v>
      </c>
      <c r="H285" s="318" t="s">
        <v>1112</v>
      </c>
      <c r="I285" s="320">
        <v>274.66703976153042</v>
      </c>
      <c r="J285" s="320">
        <v>95</v>
      </c>
      <c r="K285" s="321">
        <v>26093.436005378459</v>
      </c>
    </row>
    <row r="286" spans="1:11" ht="14.4" customHeight="1" x14ac:dyDescent="0.3">
      <c r="A286" s="316" t="s">
        <v>332</v>
      </c>
      <c r="B286" s="317" t="s">
        <v>334</v>
      </c>
      <c r="C286" s="318" t="s">
        <v>340</v>
      </c>
      <c r="D286" s="319" t="s">
        <v>341</v>
      </c>
      <c r="E286" s="318" t="s">
        <v>540</v>
      </c>
      <c r="F286" s="319" t="s">
        <v>541</v>
      </c>
      <c r="G286" s="318" t="s">
        <v>1113</v>
      </c>
      <c r="H286" s="318" t="s">
        <v>1114</v>
      </c>
      <c r="I286" s="320">
        <v>2660.7900000000004</v>
      </c>
      <c r="J286" s="320">
        <v>15</v>
      </c>
      <c r="K286" s="321">
        <v>39911.850000000006</v>
      </c>
    </row>
    <row r="287" spans="1:11" ht="14.4" customHeight="1" x14ac:dyDescent="0.3">
      <c r="A287" s="316" t="s">
        <v>332</v>
      </c>
      <c r="B287" s="317" t="s">
        <v>334</v>
      </c>
      <c r="C287" s="318" t="s">
        <v>340</v>
      </c>
      <c r="D287" s="319" t="s">
        <v>341</v>
      </c>
      <c r="E287" s="318" t="s">
        <v>540</v>
      </c>
      <c r="F287" s="319" t="s">
        <v>541</v>
      </c>
      <c r="G287" s="318" t="s">
        <v>1115</v>
      </c>
      <c r="H287" s="318" t="s">
        <v>1116</v>
      </c>
      <c r="I287" s="320">
        <v>3567.08</v>
      </c>
      <c r="J287" s="320">
        <v>2</v>
      </c>
      <c r="K287" s="321">
        <v>7134.16</v>
      </c>
    </row>
    <row r="288" spans="1:11" ht="14.4" customHeight="1" x14ac:dyDescent="0.3">
      <c r="A288" s="316" t="s">
        <v>332</v>
      </c>
      <c r="B288" s="317" t="s">
        <v>334</v>
      </c>
      <c r="C288" s="318" t="s">
        <v>340</v>
      </c>
      <c r="D288" s="319" t="s">
        <v>341</v>
      </c>
      <c r="E288" s="318" t="s">
        <v>540</v>
      </c>
      <c r="F288" s="319" t="s">
        <v>541</v>
      </c>
      <c r="G288" s="318" t="s">
        <v>1117</v>
      </c>
      <c r="H288" s="318" t="s">
        <v>1118</v>
      </c>
      <c r="I288" s="320">
        <v>12.592238336939076</v>
      </c>
      <c r="J288" s="320">
        <v>31080</v>
      </c>
      <c r="K288" s="321">
        <v>395080.49100640771</v>
      </c>
    </row>
    <row r="289" spans="1:11" ht="14.4" customHeight="1" x14ac:dyDescent="0.3">
      <c r="A289" s="316" t="s">
        <v>332</v>
      </c>
      <c r="B289" s="317" t="s">
        <v>334</v>
      </c>
      <c r="C289" s="318" t="s">
        <v>340</v>
      </c>
      <c r="D289" s="319" t="s">
        <v>341</v>
      </c>
      <c r="E289" s="318" t="s">
        <v>540</v>
      </c>
      <c r="F289" s="319" t="s">
        <v>541</v>
      </c>
      <c r="G289" s="318" t="s">
        <v>1119</v>
      </c>
      <c r="H289" s="318" t="s">
        <v>1120</v>
      </c>
      <c r="I289" s="320">
        <v>19.432600296076661</v>
      </c>
      <c r="J289" s="320">
        <v>600</v>
      </c>
      <c r="K289" s="321">
        <v>11659.56016965669</v>
      </c>
    </row>
    <row r="290" spans="1:11" ht="14.4" customHeight="1" x14ac:dyDescent="0.3">
      <c r="A290" s="316" t="s">
        <v>332</v>
      </c>
      <c r="B290" s="317" t="s">
        <v>334</v>
      </c>
      <c r="C290" s="318" t="s">
        <v>340</v>
      </c>
      <c r="D290" s="319" t="s">
        <v>341</v>
      </c>
      <c r="E290" s="318" t="s">
        <v>540</v>
      </c>
      <c r="F290" s="319" t="s">
        <v>541</v>
      </c>
      <c r="G290" s="318" t="s">
        <v>1121</v>
      </c>
      <c r="H290" s="318" t="s">
        <v>1122</v>
      </c>
      <c r="I290" s="320">
        <v>22.675400003394049</v>
      </c>
      <c r="J290" s="320">
        <v>40</v>
      </c>
      <c r="K290" s="321">
        <v>907.01600013576194</v>
      </c>
    </row>
    <row r="291" spans="1:11" ht="14.4" customHeight="1" x14ac:dyDescent="0.3">
      <c r="A291" s="316" t="s">
        <v>332</v>
      </c>
      <c r="B291" s="317" t="s">
        <v>334</v>
      </c>
      <c r="C291" s="318" t="s">
        <v>340</v>
      </c>
      <c r="D291" s="319" t="s">
        <v>341</v>
      </c>
      <c r="E291" s="318" t="s">
        <v>540</v>
      </c>
      <c r="F291" s="319" t="s">
        <v>541</v>
      </c>
      <c r="G291" s="318" t="s">
        <v>1123</v>
      </c>
      <c r="H291" s="318" t="s">
        <v>1124</v>
      </c>
      <c r="I291" s="320">
        <v>12.941202192039013</v>
      </c>
      <c r="J291" s="320">
        <v>2050</v>
      </c>
      <c r="K291" s="321">
        <v>26540.382261777988</v>
      </c>
    </row>
    <row r="292" spans="1:11" ht="14.4" customHeight="1" x14ac:dyDescent="0.3">
      <c r="A292" s="316" t="s">
        <v>332</v>
      </c>
      <c r="B292" s="317" t="s">
        <v>334</v>
      </c>
      <c r="C292" s="318" t="s">
        <v>340</v>
      </c>
      <c r="D292" s="319" t="s">
        <v>341</v>
      </c>
      <c r="E292" s="318" t="s">
        <v>540</v>
      </c>
      <c r="F292" s="319" t="s">
        <v>541</v>
      </c>
      <c r="G292" s="318" t="s">
        <v>1125</v>
      </c>
      <c r="H292" s="318" t="s">
        <v>1126</v>
      </c>
      <c r="I292" s="320">
        <v>12.941202192039013</v>
      </c>
      <c r="J292" s="320">
        <v>2050</v>
      </c>
      <c r="K292" s="321">
        <v>26540.382266134879</v>
      </c>
    </row>
    <row r="293" spans="1:11" ht="14.4" customHeight="1" x14ac:dyDescent="0.3">
      <c r="A293" s="316" t="s">
        <v>332</v>
      </c>
      <c r="B293" s="317" t="s">
        <v>334</v>
      </c>
      <c r="C293" s="318" t="s">
        <v>340</v>
      </c>
      <c r="D293" s="319" t="s">
        <v>341</v>
      </c>
      <c r="E293" s="318" t="s">
        <v>540</v>
      </c>
      <c r="F293" s="319" t="s">
        <v>541</v>
      </c>
      <c r="G293" s="318" t="s">
        <v>1127</v>
      </c>
      <c r="H293" s="318" t="s">
        <v>1128</v>
      </c>
      <c r="I293" s="320">
        <v>2652.32</v>
      </c>
      <c r="J293" s="320">
        <v>1</v>
      </c>
      <c r="K293" s="321">
        <v>2652.32</v>
      </c>
    </row>
    <row r="294" spans="1:11" ht="14.4" customHeight="1" x14ac:dyDescent="0.3">
      <c r="A294" s="316" t="s">
        <v>332</v>
      </c>
      <c r="B294" s="317" t="s">
        <v>334</v>
      </c>
      <c r="C294" s="318" t="s">
        <v>340</v>
      </c>
      <c r="D294" s="319" t="s">
        <v>341</v>
      </c>
      <c r="E294" s="318" t="s">
        <v>540</v>
      </c>
      <c r="F294" s="319" t="s">
        <v>541</v>
      </c>
      <c r="G294" s="318" t="s">
        <v>1129</v>
      </c>
      <c r="H294" s="318" t="s">
        <v>1130</v>
      </c>
      <c r="I294" s="320">
        <v>274.66330138719547</v>
      </c>
      <c r="J294" s="320">
        <v>4</v>
      </c>
      <c r="K294" s="321">
        <v>1098.6532055487819</v>
      </c>
    </row>
    <row r="295" spans="1:11" ht="14.4" customHeight="1" x14ac:dyDescent="0.3">
      <c r="A295" s="316" t="s">
        <v>332</v>
      </c>
      <c r="B295" s="317" t="s">
        <v>334</v>
      </c>
      <c r="C295" s="318" t="s">
        <v>340</v>
      </c>
      <c r="D295" s="319" t="s">
        <v>341</v>
      </c>
      <c r="E295" s="318" t="s">
        <v>540</v>
      </c>
      <c r="F295" s="319" t="s">
        <v>541</v>
      </c>
      <c r="G295" s="318" t="s">
        <v>1131</v>
      </c>
      <c r="H295" s="318" t="s">
        <v>1132</v>
      </c>
      <c r="I295" s="320">
        <v>274.66999310214902</v>
      </c>
      <c r="J295" s="320">
        <v>6</v>
      </c>
      <c r="K295" s="321">
        <v>1648.0199793064469</v>
      </c>
    </row>
    <row r="296" spans="1:11" ht="14.4" customHeight="1" x14ac:dyDescent="0.3">
      <c r="A296" s="316" t="s">
        <v>332</v>
      </c>
      <c r="B296" s="317" t="s">
        <v>334</v>
      </c>
      <c r="C296" s="318" t="s">
        <v>340</v>
      </c>
      <c r="D296" s="319" t="s">
        <v>341</v>
      </c>
      <c r="E296" s="318" t="s">
        <v>540</v>
      </c>
      <c r="F296" s="319" t="s">
        <v>541</v>
      </c>
      <c r="G296" s="318" t="s">
        <v>1133</v>
      </c>
      <c r="H296" s="318" t="s">
        <v>1134</v>
      </c>
      <c r="I296" s="320">
        <v>2095.7199999999998</v>
      </c>
      <c r="J296" s="320">
        <v>2</v>
      </c>
      <c r="K296" s="321">
        <v>4191.4399999999996</v>
      </c>
    </row>
    <row r="297" spans="1:11" ht="14.4" customHeight="1" x14ac:dyDescent="0.3">
      <c r="A297" s="316" t="s">
        <v>332</v>
      </c>
      <c r="B297" s="317" t="s">
        <v>334</v>
      </c>
      <c r="C297" s="318" t="s">
        <v>340</v>
      </c>
      <c r="D297" s="319" t="s">
        <v>341</v>
      </c>
      <c r="E297" s="318" t="s">
        <v>540</v>
      </c>
      <c r="F297" s="319" t="s">
        <v>541</v>
      </c>
      <c r="G297" s="318" t="s">
        <v>1135</v>
      </c>
      <c r="H297" s="318" t="s">
        <v>1136</v>
      </c>
      <c r="I297" s="320">
        <v>33.662190723511074</v>
      </c>
      <c r="J297" s="320">
        <v>420</v>
      </c>
      <c r="K297" s="321">
        <v>14138.120103874651</v>
      </c>
    </row>
    <row r="298" spans="1:11" ht="14.4" customHeight="1" x14ac:dyDescent="0.3">
      <c r="A298" s="316" t="s">
        <v>332</v>
      </c>
      <c r="B298" s="317" t="s">
        <v>334</v>
      </c>
      <c r="C298" s="318" t="s">
        <v>340</v>
      </c>
      <c r="D298" s="319" t="s">
        <v>341</v>
      </c>
      <c r="E298" s="318" t="s">
        <v>540</v>
      </c>
      <c r="F298" s="319" t="s">
        <v>541</v>
      </c>
      <c r="G298" s="318" t="s">
        <v>1137</v>
      </c>
      <c r="H298" s="318" t="s">
        <v>1138</v>
      </c>
      <c r="I298" s="320">
        <v>274.67</v>
      </c>
      <c r="J298" s="320">
        <v>1</v>
      </c>
      <c r="K298" s="321">
        <v>274.67</v>
      </c>
    </row>
    <row r="299" spans="1:11" ht="14.4" customHeight="1" x14ac:dyDescent="0.3">
      <c r="A299" s="316" t="s">
        <v>332</v>
      </c>
      <c r="B299" s="317" t="s">
        <v>334</v>
      </c>
      <c r="C299" s="318" t="s">
        <v>340</v>
      </c>
      <c r="D299" s="319" t="s">
        <v>341</v>
      </c>
      <c r="E299" s="318" t="s">
        <v>540</v>
      </c>
      <c r="F299" s="319" t="s">
        <v>541</v>
      </c>
      <c r="G299" s="318" t="s">
        <v>1139</v>
      </c>
      <c r="H299" s="318" t="s">
        <v>1140</v>
      </c>
      <c r="I299" s="320">
        <v>34618.984084457014</v>
      </c>
      <c r="J299" s="320">
        <v>18</v>
      </c>
      <c r="K299" s="321">
        <v>623141.7135202263</v>
      </c>
    </row>
    <row r="300" spans="1:11" ht="14.4" customHeight="1" x14ac:dyDescent="0.3">
      <c r="A300" s="316" t="s">
        <v>332</v>
      </c>
      <c r="B300" s="317" t="s">
        <v>334</v>
      </c>
      <c r="C300" s="318" t="s">
        <v>340</v>
      </c>
      <c r="D300" s="319" t="s">
        <v>341</v>
      </c>
      <c r="E300" s="318" t="s">
        <v>540</v>
      </c>
      <c r="F300" s="319" t="s">
        <v>541</v>
      </c>
      <c r="G300" s="318" t="s">
        <v>1141</v>
      </c>
      <c r="H300" s="318" t="s">
        <v>1142</v>
      </c>
      <c r="I300" s="320">
        <v>10097.365587339926</v>
      </c>
      <c r="J300" s="320">
        <v>18</v>
      </c>
      <c r="K300" s="321">
        <v>181752.58057211866</v>
      </c>
    </row>
    <row r="301" spans="1:11" ht="14.4" customHeight="1" x14ac:dyDescent="0.3">
      <c r="A301" s="316" t="s">
        <v>332</v>
      </c>
      <c r="B301" s="317" t="s">
        <v>334</v>
      </c>
      <c r="C301" s="318" t="s">
        <v>340</v>
      </c>
      <c r="D301" s="319" t="s">
        <v>341</v>
      </c>
      <c r="E301" s="318" t="s">
        <v>540</v>
      </c>
      <c r="F301" s="319" t="s">
        <v>541</v>
      </c>
      <c r="G301" s="318" t="s">
        <v>1143</v>
      </c>
      <c r="H301" s="318" t="s">
        <v>1144</v>
      </c>
      <c r="I301" s="320">
        <v>20.69882976821577</v>
      </c>
      <c r="J301" s="320">
        <v>1120</v>
      </c>
      <c r="K301" s="321">
        <v>23200.540317099705</v>
      </c>
    </row>
    <row r="302" spans="1:11" ht="14.4" customHeight="1" x14ac:dyDescent="0.3">
      <c r="A302" s="316" t="s">
        <v>332</v>
      </c>
      <c r="B302" s="317" t="s">
        <v>334</v>
      </c>
      <c r="C302" s="318" t="s">
        <v>340</v>
      </c>
      <c r="D302" s="319" t="s">
        <v>341</v>
      </c>
      <c r="E302" s="318" t="s">
        <v>540</v>
      </c>
      <c r="F302" s="319" t="s">
        <v>541</v>
      </c>
      <c r="G302" s="318" t="s">
        <v>1145</v>
      </c>
      <c r="H302" s="318" t="s">
        <v>1146</v>
      </c>
      <c r="I302" s="320">
        <v>274.66506854545668</v>
      </c>
      <c r="J302" s="320">
        <v>5</v>
      </c>
      <c r="K302" s="321">
        <v>1373.3218084107612</v>
      </c>
    </row>
    <row r="303" spans="1:11" ht="14.4" customHeight="1" x14ac:dyDescent="0.3">
      <c r="A303" s="316" t="s">
        <v>332</v>
      </c>
      <c r="B303" s="317" t="s">
        <v>334</v>
      </c>
      <c r="C303" s="318" t="s">
        <v>340</v>
      </c>
      <c r="D303" s="319" t="s">
        <v>341</v>
      </c>
      <c r="E303" s="318" t="s">
        <v>540</v>
      </c>
      <c r="F303" s="319" t="s">
        <v>541</v>
      </c>
      <c r="G303" s="318" t="s">
        <v>1147</v>
      </c>
      <c r="H303" s="318" t="s">
        <v>1148</v>
      </c>
      <c r="I303" s="320">
        <v>9980.6849999999995</v>
      </c>
      <c r="J303" s="320">
        <v>1</v>
      </c>
      <c r="K303" s="321">
        <v>9980.6849999999995</v>
      </c>
    </row>
    <row r="304" spans="1:11" ht="14.4" customHeight="1" x14ac:dyDescent="0.3">
      <c r="A304" s="316" t="s">
        <v>332</v>
      </c>
      <c r="B304" s="317" t="s">
        <v>334</v>
      </c>
      <c r="C304" s="318" t="s">
        <v>340</v>
      </c>
      <c r="D304" s="319" t="s">
        <v>341</v>
      </c>
      <c r="E304" s="318" t="s">
        <v>540</v>
      </c>
      <c r="F304" s="319" t="s">
        <v>541</v>
      </c>
      <c r="G304" s="318" t="s">
        <v>1149</v>
      </c>
      <c r="H304" s="318" t="s">
        <v>1150</v>
      </c>
      <c r="I304" s="320">
        <v>235.95</v>
      </c>
      <c r="J304" s="320">
        <v>5</v>
      </c>
      <c r="K304" s="321">
        <v>1179.75</v>
      </c>
    </row>
    <row r="305" spans="1:11" ht="14.4" customHeight="1" x14ac:dyDescent="0.3">
      <c r="A305" s="316" t="s">
        <v>332</v>
      </c>
      <c r="B305" s="317" t="s">
        <v>334</v>
      </c>
      <c r="C305" s="318" t="s">
        <v>340</v>
      </c>
      <c r="D305" s="319" t="s">
        <v>341</v>
      </c>
      <c r="E305" s="318" t="s">
        <v>540</v>
      </c>
      <c r="F305" s="319" t="s">
        <v>541</v>
      </c>
      <c r="G305" s="318" t="s">
        <v>1151</v>
      </c>
      <c r="H305" s="318" t="s">
        <v>1152</v>
      </c>
      <c r="I305" s="320">
        <v>43.559999902722794</v>
      </c>
      <c r="J305" s="320">
        <v>40</v>
      </c>
      <c r="K305" s="321">
        <v>1742.3999961089119</v>
      </c>
    </row>
    <row r="306" spans="1:11" ht="14.4" customHeight="1" x14ac:dyDescent="0.3">
      <c r="A306" s="316" t="s">
        <v>332</v>
      </c>
      <c r="B306" s="317" t="s">
        <v>334</v>
      </c>
      <c r="C306" s="318" t="s">
        <v>340</v>
      </c>
      <c r="D306" s="319" t="s">
        <v>341</v>
      </c>
      <c r="E306" s="318" t="s">
        <v>540</v>
      </c>
      <c r="F306" s="319" t="s">
        <v>541</v>
      </c>
      <c r="G306" s="318" t="s">
        <v>1153</v>
      </c>
      <c r="H306" s="318" t="s">
        <v>1154</v>
      </c>
      <c r="I306" s="320">
        <v>8082.1484615384625</v>
      </c>
      <c r="J306" s="320">
        <v>27</v>
      </c>
      <c r="K306" s="321">
        <v>218006.91</v>
      </c>
    </row>
    <row r="307" spans="1:11" ht="14.4" customHeight="1" x14ac:dyDescent="0.3">
      <c r="A307" s="316" t="s">
        <v>332</v>
      </c>
      <c r="B307" s="317" t="s">
        <v>334</v>
      </c>
      <c r="C307" s="318" t="s">
        <v>340</v>
      </c>
      <c r="D307" s="319" t="s">
        <v>341</v>
      </c>
      <c r="E307" s="318" t="s">
        <v>540</v>
      </c>
      <c r="F307" s="319" t="s">
        <v>541</v>
      </c>
      <c r="G307" s="318" t="s">
        <v>1155</v>
      </c>
      <c r="H307" s="318" t="s">
        <v>1156</v>
      </c>
      <c r="I307" s="320">
        <v>465.85</v>
      </c>
      <c r="J307" s="320">
        <v>4</v>
      </c>
      <c r="K307" s="321">
        <v>1863.4</v>
      </c>
    </row>
    <row r="308" spans="1:11" ht="14.4" customHeight="1" x14ac:dyDescent="0.3">
      <c r="A308" s="316" t="s">
        <v>332</v>
      </c>
      <c r="B308" s="317" t="s">
        <v>334</v>
      </c>
      <c r="C308" s="318" t="s">
        <v>340</v>
      </c>
      <c r="D308" s="319" t="s">
        <v>341</v>
      </c>
      <c r="E308" s="318" t="s">
        <v>540</v>
      </c>
      <c r="F308" s="319" t="s">
        <v>541</v>
      </c>
      <c r="G308" s="318" t="s">
        <v>1157</v>
      </c>
      <c r="H308" s="318" t="s">
        <v>1158</v>
      </c>
      <c r="I308" s="320">
        <v>344.85000000000008</v>
      </c>
      <c r="J308" s="320">
        <v>5</v>
      </c>
      <c r="K308" s="321">
        <v>1724.2500000000002</v>
      </c>
    </row>
    <row r="309" spans="1:11" ht="14.4" customHeight="1" x14ac:dyDescent="0.3">
      <c r="A309" s="316" t="s">
        <v>332</v>
      </c>
      <c r="B309" s="317" t="s">
        <v>334</v>
      </c>
      <c r="C309" s="318" t="s">
        <v>340</v>
      </c>
      <c r="D309" s="319" t="s">
        <v>341</v>
      </c>
      <c r="E309" s="318" t="s">
        <v>540</v>
      </c>
      <c r="F309" s="319" t="s">
        <v>541</v>
      </c>
      <c r="G309" s="318" t="s">
        <v>1159</v>
      </c>
      <c r="H309" s="318" t="s">
        <v>1160</v>
      </c>
      <c r="I309" s="320">
        <v>4293.5673250017689</v>
      </c>
      <c r="J309" s="320">
        <v>46</v>
      </c>
      <c r="K309" s="321">
        <v>197474.91071854523</v>
      </c>
    </row>
    <row r="310" spans="1:11" ht="14.4" customHeight="1" x14ac:dyDescent="0.3">
      <c r="A310" s="316" t="s">
        <v>332</v>
      </c>
      <c r="B310" s="317" t="s">
        <v>334</v>
      </c>
      <c r="C310" s="318" t="s">
        <v>340</v>
      </c>
      <c r="D310" s="319" t="s">
        <v>341</v>
      </c>
      <c r="E310" s="318" t="s">
        <v>540</v>
      </c>
      <c r="F310" s="319" t="s">
        <v>541</v>
      </c>
      <c r="G310" s="318" t="s">
        <v>1161</v>
      </c>
      <c r="H310" s="318" t="s">
        <v>1162</v>
      </c>
      <c r="I310" s="320">
        <v>43273.23</v>
      </c>
      <c r="J310" s="320">
        <v>3</v>
      </c>
      <c r="K310" s="321">
        <v>130929.26000000001</v>
      </c>
    </row>
    <row r="311" spans="1:11" ht="14.4" customHeight="1" x14ac:dyDescent="0.3">
      <c r="A311" s="316" t="s">
        <v>332</v>
      </c>
      <c r="B311" s="317" t="s">
        <v>334</v>
      </c>
      <c r="C311" s="318" t="s">
        <v>340</v>
      </c>
      <c r="D311" s="319" t="s">
        <v>341</v>
      </c>
      <c r="E311" s="318" t="s">
        <v>540</v>
      </c>
      <c r="F311" s="319" t="s">
        <v>541</v>
      </c>
      <c r="G311" s="318" t="s">
        <v>1163</v>
      </c>
      <c r="H311" s="318" t="s">
        <v>1164</v>
      </c>
      <c r="I311" s="320">
        <v>5951.3850000000002</v>
      </c>
      <c r="J311" s="320">
        <v>2</v>
      </c>
      <c r="K311" s="321">
        <v>11902.77</v>
      </c>
    </row>
    <row r="312" spans="1:11" ht="14.4" customHeight="1" x14ac:dyDescent="0.3">
      <c r="A312" s="316" t="s">
        <v>332</v>
      </c>
      <c r="B312" s="317" t="s">
        <v>334</v>
      </c>
      <c r="C312" s="318" t="s">
        <v>340</v>
      </c>
      <c r="D312" s="319" t="s">
        <v>341</v>
      </c>
      <c r="E312" s="318" t="s">
        <v>540</v>
      </c>
      <c r="F312" s="319" t="s">
        <v>541</v>
      </c>
      <c r="G312" s="318" t="s">
        <v>1165</v>
      </c>
      <c r="H312" s="318" t="s">
        <v>1166</v>
      </c>
      <c r="I312" s="320">
        <v>274.67</v>
      </c>
      <c r="J312" s="320">
        <v>1</v>
      </c>
      <c r="K312" s="321">
        <v>274.67</v>
      </c>
    </row>
    <row r="313" spans="1:11" ht="14.4" customHeight="1" x14ac:dyDescent="0.3">
      <c r="A313" s="316" t="s">
        <v>332</v>
      </c>
      <c r="B313" s="317" t="s">
        <v>334</v>
      </c>
      <c r="C313" s="318" t="s">
        <v>340</v>
      </c>
      <c r="D313" s="319" t="s">
        <v>341</v>
      </c>
      <c r="E313" s="318" t="s">
        <v>540</v>
      </c>
      <c r="F313" s="319" t="s">
        <v>541</v>
      </c>
      <c r="G313" s="318" t="s">
        <v>1167</v>
      </c>
      <c r="H313" s="318" t="s">
        <v>1168</v>
      </c>
      <c r="I313" s="320">
        <v>3583.415</v>
      </c>
      <c r="J313" s="320">
        <v>2</v>
      </c>
      <c r="K313" s="321">
        <v>7166.83</v>
      </c>
    </row>
    <row r="314" spans="1:11" ht="14.4" customHeight="1" x14ac:dyDescent="0.3">
      <c r="A314" s="316" t="s">
        <v>332</v>
      </c>
      <c r="B314" s="317" t="s">
        <v>334</v>
      </c>
      <c r="C314" s="318" t="s">
        <v>340</v>
      </c>
      <c r="D314" s="319" t="s">
        <v>341</v>
      </c>
      <c r="E314" s="318" t="s">
        <v>540</v>
      </c>
      <c r="F314" s="319" t="s">
        <v>541</v>
      </c>
      <c r="G314" s="318" t="s">
        <v>1169</v>
      </c>
      <c r="H314" s="318" t="s">
        <v>1170</v>
      </c>
      <c r="I314" s="320">
        <v>4852.0999722697543</v>
      </c>
      <c r="J314" s="320">
        <v>10</v>
      </c>
      <c r="K314" s="321">
        <v>48520.999722697539</v>
      </c>
    </row>
    <row r="315" spans="1:11" ht="14.4" customHeight="1" x14ac:dyDescent="0.3">
      <c r="A315" s="316" t="s">
        <v>332</v>
      </c>
      <c r="B315" s="317" t="s">
        <v>334</v>
      </c>
      <c r="C315" s="318" t="s">
        <v>340</v>
      </c>
      <c r="D315" s="319" t="s">
        <v>341</v>
      </c>
      <c r="E315" s="318" t="s">
        <v>540</v>
      </c>
      <c r="F315" s="319" t="s">
        <v>541</v>
      </c>
      <c r="G315" s="318" t="s">
        <v>1171</v>
      </c>
      <c r="H315" s="318" t="s">
        <v>1172</v>
      </c>
      <c r="I315" s="320">
        <v>3678.4</v>
      </c>
      <c r="J315" s="320">
        <v>1</v>
      </c>
      <c r="K315" s="321">
        <v>3678.4</v>
      </c>
    </row>
    <row r="316" spans="1:11" ht="14.4" customHeight="1" x14ac:dyDescent="0.3">
      <c r="A316" s="316" t="s">
        <v>332</v>
      </c>
      <c r="B316" s="317" t="s">
        <v>334</v>
      </c>
      <c r="C316" s="318" t="s">
        <v>340</v>
      </c>
      <c r="D316" s="319" t="s">
        <v>341</v>
      </c>
      <c r="E316" s="318" t="s">
        <v>540</v>
      </c>
      <c r="F316" s="319" t="s">
        <v>541</v>
      </c>
      <c r="G316" s="318" t="s">
        <v>1173</v>
      </c>
      <c r="H316" s="318" t="s">
        <v>1174</v>
      </c>
      <c r="I316" s="320">
        <v>51.788001049844773</v>
      </c>
      <c r="J316" s="320">
        <v>30</v>
      </c>
      <c r="K316" s="321">
        <v>1553.640031495343</v>
      </c>
    </row>
    <row r="317" spans="1:11" ht="14.4" customHeight="1" x14ac:dyDescent="0.3">
      <c r="A317" s="316" t="s">
        <v>332</v>
      </c>
      <c r="B317" s="317" t="s">
        <v>334</v>
      </c>
      <c r="C317" s="318" t="s">
        <v>340</v>
      </c>
      <c r="D317" s="319" t="s">
        <v>341</v>
      </c>
      <c r="E317" s="318" t="s">
        <v>540</v>
      </c>
      <c r="F317" s="319" t="s">
        <v>541</v>
      </c>
      <c r="G317" s="318" t="s">
        <v>1175</v>
      </c>
      <c r="H317" s="318" t="s">
        <v>1176</v>
      </c>
      <c r="I317" s="320">
        <v>3659.9950091670153</v>
      </c>
      <c r="J317" s="320">
        <v>4</v>
      </c>
      <c r="K317" s="321">
        <v>14639.980036668061</v>
      </c>
    </row>
    <row r="318" spans="1:11" ht="14.4" customHeight="1" x14ac:dyDescent="0.3">
      <c r="A318" s="316" t="s">
        <v>332</v>
      </c>
      <c r="B318" s="317" t="s">
        <v>334</v>
      </c>
      <c r="C318" s="318" t="s">
        <v>340</v>
      </c>
      <c r="D318" s="319" t="s">
        <v>341</v>
      </c>
      <c r="E318" s="318" t="s">
        <v>540</v>
      </c>
      <c r="F318" s="319" t="s">
        <v>541</v>
      </c>
      <c r="G318" s="318" t="s">
        <v>1177</v>
      </c>
      <c r="H318" s="318" t="s">
        <v>1178</v>
      </c>
      <c r="I318" s="320">
        <v>1035.76</v>
      </c>
      <c r="J318" s="320">
        <v>51</v>
      </c>
      <c r="K318" s="321">
        <v>52823.759999999995</v>
      </c>
    </row>
    <row r="319" spans="1:11" ht="14.4" customHeight="1" x14ac:dyDescent="0.3">
      <c r="A319" s="316" t="s">
        <v>332</v>
      </c>
      <c r="B319" s="317" t="s">
        <v>334</v>
      </c>
      <c r="C319" s="318" t="s">
        <v>340</v>
      </c>
      <c r="D319" s="319" t="s">
        <v>341</v>
      </c>
      <c r="E319" s="318" t="s">
        <v>540</v>
      </c>
      <c r="F319" s="319" t="s">
        <v>541</v>
      </c>
      <c r="G319" s="318" t="s">
        <v>1179</v>
      </c>
      <c r="H319" s="318" t="s">
        <v>1180</v>
      </c>
      <c r="I319" s="320">
        <v>4136.2640000000001</v>
      </c>
      <c r="J319" s="320">
        <v>15</v>
      </c>
      <c r="K319" s="321">
        <v>62639.28</v>
      </c>
    </row>
    <row r="320" spans="1:11" ht="14.4" customHeight="1" x14ac:dyDescent="0.3">
      <c r="A320" s="316" t="s">
        <v>332</v>
      </c>
      <c r="B320" s="317" t="s">
        <v>334</v>
      </c>
      <c r="C320" s="318" t="s">
        <v>340</v>
      </c>
      <c r="D320" s="319" t="s">
        <v>341</v>
      </c>
      <c r="E320" s="318" t="s">
        <v>540</v>
      </c>
      <c r="F320" s="319" t="s">
        <v>541</v>
      </c>
      <c r="G320" s="318" t="s">
        <v>1181</v>
      </c>
      <c r="H320" s="318" t="s">
        <v>1182</v>
      </c>
      <c r="I320" s="320">
        <v>32.328709380237683</v>
      </c>
      <c r="J320" s="320">
        <v>1140</v>
      </c>
      <c r="K320" s="321">
        <v>36883.704560329112</v>
      </c>
    </row>
    <row r="321" spans="1:11" ht="14.4" customHeight="1" x14ac:dyDescent="0.3">
      <c r="A321" s="316" t="s">
        <v>332</v>
      </c>
      <c r="B321" s="317" t="s">
        <v>334</v>
      </c>
      <c r="C321" s="318" t="s">
        <v>340</v>
      </c>
      <c r="D321" s="319" t="s">
        <v>341</v>
      </c>
      <c r="E321" s="318" t="s">
        <v>540</v>
      </c>
      <c r="F321" s="319" t="s">
        <v>541</v>
      </c>
      <c r="G321" s="318" t="s">
        <v>1183</v>
      </c>
      <c r="H321" s="318" t="s">
        <v>1184</v>
      </c>
      <c r="I321" s="320">
        <v>15.548500348022301</v>
      </c>
      <c r="J321" s="320">
        <v>240</v>
      </c>
      <c r="K321" s="321">
        <v>3731.6400835253521</v>
      </c>
    </row>
    <row r="322" spans="1:11" ht="14.4" customHeight="1" x14ac:dyDescent="0.3">
      <c r="A322" s="316" t="s">
        <v>332</v>
      </c>
      <c r="B322" s="317" t="s">
        <v>334</v>
      </c>
      <c r="C322" s="318" t="s">
        <v>340</v>
      </c>
      <c r="D322" s="319" t="s">
        <v>341</v>
      </c>
      <c r="E322" s="318" t="s">
        <v>540</v>
      </c>
      <c r="F322" s="319" t="s">
        <v>541</v>
      </c>
      <c r="G322" s="318" t="s">
        <v>1185</v>
      </c>
      <c r="H322" s="318" t="s">
        <v>1186</v>
      </c>
      <c r="I322" s="320">
        <v>18.083450291039068</v>
      </c>
      <c r="J322" s="320">
        <v>3000</v>
      </c>
      <c r="K322" s="321">
        <v>54269.952793078846</v>
      </c>
    </row>
    <row r="323" spans="1:11" ht="14.4" customHeight="1" x14ac:dyDescent="0.3">
      <c r="A323" s="316" t="s">
        <v>332</v>
      </c>
      <c r="B323" s="317" t="s">
        <v>334</v>
      </c>
      <c r="C323" s="318" t="s">
        <v>340</v>
      </c>
      <c r="D323" s="319" t="s">
        <v>341</v>
      </c>
      <c r="E323" s="318" t="s">
        <v>540</v>
      </c>
      <c r="F323" s="319" t="s">
        <v>541</v>
      </c>
      <c r="G323" s="318" t="s">
        <v>1187</v>
      </c>
      <c r="H323" s="318" t="s">
        <v>1188</v>
      </c>
      <c r="I323" s="320">
        <v>18.791300403325963</v>
      </c>
      <c r="J323" s="320">
        <v>3360</v>
      </c>
      <c r="K323" s="321">
        <v>63138.769377854347</v>
      </c>
    </row>
    <row r="324" spans="1:11" ht="14.4" customHeight="1" x14ac:dyDescent="0.3">
      <c r="A324" s="316" t="s">
        <v>332</v>
      </c>
      <c r="B324" s="317" t="s">
        <v>334</v>
      </c>
      <c r="C324" s="318" t="s">
        <v>340</v>
      </c>
      <c r="D324" s="319" t="s">
        <v>341</v>
      </c>
      <c r="E324" s="318" t="s">
        <v>540</v>
      </c>
      <c r="F324" s="319" t="s">
        <v>541</v>
      </c>
      <c r="G324" s="318" t="s">
        <v>1189</v>
      </c>
      <c r="H324" s="318" t="s">
        <v>1190</v>
      </c>
      <c r="I324" s="320">
        <v>25.883134102152482</v>
      </c>
      <c r="J324" s="320">
        <v>8280</v>
      </c>
      <c r="K324" s="321">
        <v>214190.32558739034</v>
      </c>
    </row>
    <row r="325" spans="1:11" ht="14.4" customHeight="1" x14ac:dyDescent="0.3">
      <c r="A325" s="316" t="s">
        <v>332</v>
      </c>
      <c r="B325" s="317" t="s">
        <v>334</v>
      </c>
      <c r="C325" s="318" t="s">
        <v>340</v>
      </c>
      <c r="D325" s="319" t="s">
        <v>341</v>
      </c>
      <c r="E325" s="318" t="s">
        <v>540</v>
      </c>
      <c r="F325" s="319" t="s">
        <v>541</v>
      </c>
      <c r="G325" s="318" t="s">
        <v>1191</v>
      </c>
      <c r="H325" s="318" t="s">
        <v>1192</v>
      </c>
      <c r="I325" s="320">
        <v>10.323720131264148</v>
      </c>
      <c r="J325" s="320">
        <v>1360</v>
      </c>
      <c r="K325" s="321">
        <v>14033.8222079814</v>
      </c>
    </row>
    <row r="326" spans="1:11" ht="14.4" customHeight="1" x14ac:dyDescent="0.3">
      <c r="A326" s="316" t="s">
        <v>332</v>
      </c>
      <c r="B326" s="317" t="s">
        <v>334</v>
      </c>
      <c r="C326" s="318" t="s">
        <v>340</v>
      </c>
      <c r="D326" s="319" t="s">
        <v>341</v>
      </c>
      <c r="E326" s="318" t="s">
        <v>540</v>
      </c>
      <c r="F326" s="319" t="s">
        <v>541</v>
      </c>
      <c r="G326" s="318" t="s">
        <v>1193</v>
      </c>
      <c r="H326" s="318" t="s">
        <v>1194</v>
      </c>
      <c r="I326" s="320">
        <v>13.57759629312562</v>
      </c>
      <c r="J326" s="320">
        <v>4320</v>
      </c>
      <c r="K326" s="321">
        <v>58697.100729612255</v>
      </c>
    </row>
    <row r="327" spans="1:11" ht="14.4" customHeight="1" x14ac:dyDescent="0.3">
      <c r="A327" s="316" t="s">
        <v>332</v>
      </c>
      <c r="B327" s="317" t="s">
        <v>334</v>
      </c>
      <c r="C327" s="318" t="s">
        <v>340</v>
      </c>
      <c r="D327" s="319" t="s">
        <v>341</v>
      </c>
      <c r="E327" s="318" t="s">
        <v>540</v>
      </c>
      <c r="F327" s="319" t="s">
        <v>541</v>
      </c>
      <c r="G327" s="318" t="s">
        <v>1195</v>
      </c>
      <c r="H327" s="318" t="s">
        <v>1196</v>
      </c>
      <c r="I327" s="320">
        <v>487.72678066563822</v>
      </c>
      <c r="J327" s="320">
        <v>10</v>
      </c>
      <c r="K327" s="321">
        <v>4896.2406839938285</v>
      </c>
    </row>
    <row r="328" spans="1:11" ht="14.4" customHeight="1" x14ac:dyDescent="0.3">
      <c r="A328" s="316" t="s">
        <v>332</v>
      </c>
      <c r="B328" s="317" t="s">
        <v>334</v>
      </c>
      <c r="C328" s="318" t="s">
        <v>340</v>
      </c>
      <c r="D328" s="319" t="s">
        <v>341</v>
      </c>
      <c r="E328" s="318" t="s">
        <v>540</v>
      </c>
      <c r="F328" s="319" t="s">
        <v>541</v>
      </c>
      <c r="G328" s="318" t="s">
        <v>1197</v>
      </c>
      <c r="H328" s="318" t="s">
        <v>1198</v>
      </c>
      <c r="I328" s="320">
        <v>20.086000310216715</v>
      </c>
      <c r="J328" s="320">
        <v>340</v>
      </c>
      <c r="K328" s="321">
        <v>6829.2400335978455</v>
      </c>
    </row>
    <row r="329" spans="1:11" ht="14.4" customHeight="1" x14ac:dyDescent="0.3">
      <c r="A329" s="316" t="s">
        <v>332</v>
      </c>
      <c r="B329" s="317" t="s">
        <v>334</v>
      </c>
      <c r="C329" s="318" t="s">
        <v>340</v>
      </c>
      <c r="D329" s="319" t="s">
        <v>341</v>
      </c>
      <c r="E329" s="318" t="s">
        <v>540</v>
      </c>
      <c r="F329" s="319" t="s">
        <v>541</v>
      </c>
      <c r="G329" s="318" t="s">
        <v>1199</v>
      </c>
      <c r="H329" s="318" t="s">
        <v>1200</v>
      </c>
      <c r="I329" s="320">
        <v>15.499524030408308</v>
      </c>
      <c r="J329" s="320">
        <v>300</v>
      </c>
      <c r="K329" s="321">
        <v>4654.2650571052172</v>
      </c>
    </row>
    <row r="330" spans="1:11" ht="14.4" customHeight="1" x14ac:dyDescent="0.3">
      <c r="A330" s="316" t="s">
        <v>332</v>
      </c>
      <c r="B330" s="317" t="s">
        <v>334</v>
      </c>
      <c r="C330" s="318" t="s">
        <v>340</v>
      </c>
      <c r="D330" s="319" t="s">
        <v>341</v>
      </c>
      <c r="E330" s="318" t="s">
        <v>540</v>
      </c>
      <c r="F330" s="319" t="s">
        <v>541</v>
      </c>
      <c r="G330" s="318" t="s">
        <v>1201</v>
      </c>
      <c r="H330" s="318" t="s">
        <v>1202</v>
      </c>
      <c r="I330" s="320">
        <v>492.47000000000008</v>
      </c>
      <c r="J330" s="320">
        <v>9</v>
      </c>
      <c r="K330" s="321">
        <v>4432.2300000000005</v>
      </c>
    </row>
    <row r="331" spans="1:11" ht="14.4" customHeight="1" x14ac:dyDescent="0.3">
      <c r="A331" s="316" t="s">
        <v>332</v>
      </c>
      <c r="B331" s="317" t="s">
        <v>334</v>
      </c>
      <c r="C331" s="318" t="s">
        <v>340</v>
      </c>
      <c r="D331" s="319" t="s">
        <v>341</v>
      </c>
      <c r="E331" s="318" t="s">
        <v>540</v>
      </c>
      <c r="F331" s="319" t="s">
        <v>541</v>
      </c>
      <c r="G331" s="318" t="s">
        <v>1203</v>
      </c>
      <c r="H331" s="318" t="s">
        <v>1204</v>
      </c>
      <c r="I331" s="320">
        <v>487.72163816692381</v>
      </c>
      <c r="J331" s="320">
        <v>9</v>
      </c>
      <c r="K331" s="321">
        <v>4403.7398290015435</v>
      </c>
    </row>
    <row r="332" spans="1:11" ht="14.4" customHeight="1" x14ac:dyDescent="0.3">
      <c r="A332" s="316" t="s">
        <v>332</v>
      </c>
      <c r="B332" s="317" t="s">
        <v>334</v>
      </c>
      <c r="C332" s="318" t="s">
        <v>340</v>
      </c>
      <c r="D332" s="319" t="s">
        <v>341</v>
      </c>
      <c r="E332" s="318" t="s">
        <v>540</v>
      </c>
      <c r="F332" s="319" t="s">
        <v>541</v>
      </c>
      <c r="G332" s="318" t="s">
        <v>1205</v>
      </c>
      <c r="H332" s="318" t="s">
        <v>1206</v>
      </c>
      <c r="I332" s="320">
        <v>486.77196580030869</v>
      </c>
      <c r="J332" s="320">
        <v>10</v>
      </c>
      <c r="K332" s="321">
        <v>4867.7196580030868</v>
      </c>
    </row>
    <row r="333" spans="1:11" ht="14.4" customHeight="1" x14ac:dyDescent="0.3">
      <c r="A333" s="316" t="s">
        <v>332</v>
      </c>
      <c r="B333" s="317" t="s">
        <v>334</v>
      </c>
      <c r="C333" s="318" t="s">
        <v>340</v>
      </c>
      <c r="D333" s="319" t="s">
        <v>341</v>
      </c>
      <c r="E333" s="318" t="s">
        <v>540</v>
      </c>
      <c r="F333" s="319" t="s">
        <v>541</v>
      </c>
      <c r="G333" s="318" t="s">
        <v>1207</v>
      </c>
      <c r="H333" s="318" t="s">
        <v>1208</v>
      </c>
      <c r="I333" s="320">
        <v>795.81580834940905</v>
      </c>
      <c r="J333" s="320">
        <v>1</v>
      </c>
      <c r="K333" s="321">
        <v>795.81580834940905</v>
      </c>
    </row>
    <row r="334" spans="1:11" ht="14.4" customHeight="1" x14ac:dyDescent="0.3">
      <c r="A334" s="316" t="s">
        <v>332</v>
      </c>
      <c r="B334" s="317" t="s">
        <v>334</v>
      </c>
      <c r="C334" s="318" t="s">
        <v>340</v>
      </c>
      <c r="D334" s="319" t="s">
        <v>341</v>
      </c>
      <c r="E334" s="318" t="s">
        <v>540</v>
      </c>
      <c r="F334" s="319" t="s">
        <v>541</v>
      </c>
      <c r="G334" s="318" t="s">
        <v>1209</v>
      </c>
      <c r="H334" s="318" t="s">
        <v>1210</v>
      </c>
      <c r="I334" s="320">
        <v>486.77196580030869</v>
      </c>
      <c r="J334" s="320">
        <v>9</v>
      </c>
      <c r="K334" s="321">
        <v>4403.7398290015426</v>
      </c>
    </row>
    <row r="335" spans="1:11" ht="14.4" customHeight="1" x14ac:dyDescent="0.3">
      <c r="A335" s="316" t="s">
        <v>332</v>
      </c>
      <c r="B335" s="317" t="s">
        <v>334</v>
      </c>
      <c r="C335" s="318" t="s">
        <v>340</v>
      </c>
      <c r="D335" s="319" t="s">
        <v>341</v>
      </c>
      <c r="E335" s="318" t="s">
        <v>540</v>
      </c>
      <c r="F335" s="319" t="s">
        <v>541</v>
      </c>
      <c r="G335" s="318" t="s">
        <v>1211</v>
      </c>
      <c r="H335" s="318" t="s">
        <v>1212</v>
      </c>
      <c r="I335" s="320">
        <v>274.67</v>
      </c>
      <c r="J335" s="320">
        <v>1</v>
      </c>
      <c r="K335" s="321">
        <v>274.67</v>
      </c>
    </row>
    <row r="336" spans="1:11" ht="14.4" customHeight="1" x14ac:dyDescent="0.3">
      <c r="A336" s="316" t="s">
        <v>332</v>
      </c>
      <c r="B336" s="317" t="s">
        <v>334</v>
      </c>
      <c r="C336" s="318" t="s">
        <v>340</v>
      </c>
      <c r="D336" s="319" t="s">
        <v>341</v>
      </c>
      <c r="E336" s="318" t="s">
        <v>540</v>
      </c>
      <c r="F336" s="319" t="s">
        <v>541</v>
      </c>
      <c r="G336" s="318" t="s">
        <v>1213</v>
      </c>
      <c r="H336" s="318" t="s">
        <v>1214</v>
      </c>
      <c r="I336" s="320">
        <v>741.73</v>
      </c>
      <c r="J336" s="320">
        <v>2</v>
      </c>
      <c r="K336" s="321">
        <v>1483.46</v>
      </c>
    </row>
    <row r="337" spans="1:11" ht="14.4" customHeight="1" x14ac:dyDescent="0.3">
      <c r="A337" s="316" t="s">
        <v>332</v>
      </c>
      <c r="B337" s="317" t="s">
        <v>334</v>
      </c>
      <c r="C337" s="318" t="s">
        <v>340</v>
      </c>
      <c r="D337" s="319" t="s">
        <v>341</v>
      </c>
      <c r="E337" s="318" t="s">
        <v>540</v>
      </c>
      <c r="F337" s="319" t="s">
        <v>541</v>
      </c>
      <c r="G337" s="318" t="s">
        <v>1215</v>
      </c>
      <c r="H337" s="318" t="s">
        <v>1216</v>
      </c>
      <c r="I337" s="320">
        <v>274.669291084213</v>
      </c>
      <c r="J337" s="320">
        <v>4</v>
      </c>
      <c r="K337" s="321">
        <v>1098.6757878923841</v>
      </c>
    </row>
    <row r="338" spans="1:11" ht="14.4" customHeight="1" x14ac:dyDescent="0.3">
      <c r="A338" s="316" t="s">
        <v>332</v>
      </c>
      <c r="B338" s="317" t="s">
        <v>334</v>
      </c>
      <c r="C338" s="318" t="s">
        <v>340</v>
      </c>
      <c r="D338" s="319" t="s">
        <v>341</v>
      </c>
      <c r="E338" s="318" t="s">
        <v>540</v>
      </c>
      <c r="F338" s="319" t="s">
        <v>541</v>
      </c>
      <c r="G338" s="318" t="s">
        <v>1217</v>
      </c>
      <c r="H338" s="318" t="s">
        <v>1218</v>
      </c>
      <c r="I338" s="320">
        <v>2607.5499443992944</v>
      </c>
      <c r="J338" s="320">
        <v>5</v>
      </c>
      <c r="K338" s="321">
        <v>13037.749721996472</v>
      </c>
    </row>
    <row r="339" spans="1:11" ht="14.4" customHeight="1" x14ac:dyDescent="0.3">
      <c r="A339" s="316" t="s">
        <v>332</v>
      </c>
      <c r="B339" s="317" t="s">
        <v>334</v>
      </c>
      <c r="C339" s="318" t="s">
        <v>340</v>
      </c>
      <c r="D339" s="319" t="s">
        <v>341</v>
      </c>
      <c r="E339" s="318" t="s">
        <v>540</v>
      </c>
      <c r="F339" s="319" t="s">
        <v>541</v>
      </c>
      <c r="G339" s="318" t="s">
        <v>1219</v>
      </c>
      <c r="H339" s="318" t="s">
        <v>1220</v>
      </c>
      <c r="I339" s="320">
        <v>636.46</v>
      </c>
      <c r="J339" s="320">
        <v>1</v>
      </c>
      <c r="K339" s="321">
        <v>636.46</v>
      </c>
    </row>
    <row r="340" spans="1:11" ht="14.4" customHeight="1" x14ac:dyDescent="0.3">
      <c r="A340" s="316" t="s">
        <v>332</v>
      </c>
      <c r="B340" s="317" t="s">
        <v>334</v>
      </c>
      <c r="C340" s="318" t="s">
        <v>340</v>
      </c>
      <c r="D340" s="319" t="s">
        <v>341</v>
      </c>
      <c r="E340" s="318" t="s">
        <v>540</v>
      </c>
      <c r="F340" s="319" t="s">
        <v>541</v>
      </c>
      <c r="G340" s="318" t="s">
        <v>1221</v>
      </c>
      <c r="H340" s="318" t="s">
        <v>1222</v>
      </c>
      <c r="I340" s="320">
        <v>5203</v>
      </c>
      <c r="J340" s="320">
        <v>3</v>
      </c>
      <c r="K340" s="321">
        <v>15609</v>
      </c>
    </row>
    <row r="341" spans="1:11" ht="14.4" customHeight="1" x14ac:dyDescent="0.3">
      <c r="A341" s="316" t="s">
        <v>332</v>
      </c>
      <c r="B341" s="317" t="s">
        <v>334</v>
      </c>
      <c r="C341" s="318" t="s">
        <v>340</v>
      </c>
      <c r="D341" s="319" t="s">
        <v>341</v>
      </c>
      <c r="E341" s="318" t="s">
        <v>540</v>
      </c>
      <c r="F341" s="319" t="s">
        <v>541</v>
      </c>
      <c r="G341" s="318" t="s">
        <v>1223</v>
      </c>
      <c r="H341" s="318" t="s">
        <v>1224</v>
      </c>
      <c r="I341" s="320">
        <v>636.46</v>
      </c>
      <c r="J341" s="320">
        <v>1</v>
      </c>
      <c r="K341" s="321">
        <v>636.46</v>
      </c>
    </row>
    <row r="342" spans="1:11" ht="14.4" customHeight="1" x14ac:dyDescent="0.3">
      <c r="A342" s="316" t="s">
        <v>332</v>
      </c>
      <c r="B342" s="317" t="s">
        <v>334</v>
      </c>
      <c r="C342" s="318" t="s">
        <v>340</v>
      </c>
      <c r="D342" s="319" t="s">
        <v>341</v>
      </c>
      <c r="E342" s="318" t="s">
        <v>540</v>
      </c>
      <c r="F342" s="319" t="s">
        <v>541</v>
      </c>
      <c r="G342" s="318" t="s">
        <v>1225</v>
      </c>
      <c r="H342" s="318" t="s">
        <v>1226</v>
      </c>
      <c r="I342" s="320">
        <v>240.79</v>
      </c>
      <c r="J342" s="320">
        <v>1</v>
      </c>
      <c r="K342" s="321">
        <v>240.79</v>
      </c>
    </row>
    <row r="343" spans="1:11" ht="14.4" customHeight="1" x14ac:dyDescent="0.3">
      <c r="A343" s="316" t="s">
        <v>332</v>
      </c>
      <c r="B343" s="317" t="s">
        <v>334</v>
      </c>
      <c r="C343" s="318" t="s">
        <v>340</v>
      </c>
      <c r="D343" s="319" t="s">
        <v>341</v>
      </c>
      <c r="E343" s="318" t="s">
        <v>540</v>
      </c>
      <c r="F343" s="319" t="s">
        <v>541</v>
      </c>
      <c r="G343" s="318" t="s">
        <v>1227</v>
      </c>
      <c r="H343" s="318" t="s">
        <v>1228</v>
      </c>
      <c r="I343" s="320">
        <v>492.47</v>
      </c>
      <c r="J343" s="320">
        <v>8</v>
      </c>
      <c r="K343" s="321">
        <v>3939.76</v>
      </c>
    </row>
    <row r="344" spans="1:11" ht="14.4" customHeight="1" x14ac:dyDescent="0.3">
      <c r="A344" s="316" t="s">
        <v>332</v>
      </c>
      <c r="B344" s="317" t="s">
        <v>334</v>
      </c>
      <c r="C344" s="318" t="s">
        <v>340</v>
      </c>
      <c r="D344" s="319" t="s">
        <v>341</v>
      </c>
      <c r="E344" s="318" t="s">
        <v>540</v>
      </c>
      <c r="F344" s="319" t="s">
        <v>541</v>
      </c>
      <c r="G344" s="318" t="s">
        <v>1229</v>
      </c>
      <c r="H344" s="318" t="s">
        <v>1230</v>
      </c>
      <c r="I344" s="320">
        <v>1408.73</v>
      </c>
      <c r="J344" s="320">
        <v>1</v>
      </c>
      <c r="K344" s="321">
        <v>1408.73</v>
      </c>
    </row>
    <row r="345" spans="1:11" ht="14.4" customHeight="1" x14ac:dyDescent="0.3">
      <c r="A345" s="316" t="s">
        <v>332</v>
      </c>
      <c r="B345" s="317" t="s">
        <v>334</v>
      </c>
      <c r="C345" s="318" t="s">
        <v>340</v>
      </c>
      <c r="D345" s="319" t="s">
        <v>341</v>
      </c>
      <c r="E345" s="318" t="s">
        <v>540</v>
      </c>
      <c r="F345" s="319" t="s">
        <v>541</v>
      </c>
      <c r="G345" s="318" t="s">
        <v>1231</v>
      </c>
      <c r="H345" s="318" t="s">
        <v>1232</v>
      </c>
      <c r="I345" s="320">
        <v>3388</v>
      </c>
      <c r="J345" s="320">
        <v>6</v>
      </c>
      <c r="K345" s="321">
        <v>20328</v>
      </c>
    </row>
    <row r="346" spans="1:11" ht="14.4" customHeight="1" x14ac:dyDescent="0.3">
      <c r="A346" s="316" t="s">
        <v>332</v>
      </c>
      <c r="B346" s="317" t="s">
        <v>334</v>
      </c>
      <c r="C346" s="318" t="s">
        <v>340</v>
      </c>
      <c r="D346" s="319" t="s">
        <v>341</v>
      </c>
      <c r="E346" s="318" t="s">
        <v>540</v>
      </c>
      <c r="F346" s="319" t="s">
        <v>541</v>
      </c>
      <c r="G346" s="318" t="s">
        <v>1233</v>
      </c>
      <c r="H346" s="318" t="s">
        <v>1234</v>
      </c>
      <c r="I346" s="320">
        <v>274.67</v>
      </c>
      <c r="J346" s="320">
        <v>2</v>
      </c>
      <c r="K346" s="321">
        <v>549.34</v>
      </c>
    </row>
    <row r="347" spans="1:11" ht="14.4" customHeight="1" x14ac:dyDescent="0.3">
      <c r="A347" s="316" t="s">
        <v>332</v>
      </c>
      <c r="B347" s="317" t="s">
        <v>334</v>
      </c>
      <c r="C347" s="318" t="s">
        <v>340</v>
      </c>
      <c r="D347" s="319" t="s">
        <v>341</v>
      </c>
      <c r="E347" s="318" t="s">
        <v>540</v>
      </c>
      <c r="F347" s="319" t="s">
        <v>541</v>
      </c>
      <c r="G347" s="318" t="s">
        <v>1235</v>
      </c>
      <c r="H347" s="318" t="s">
        <v>1236</v>
      </c>
      <c r="I347" s="320">
        <v>1744.8185207980716</v>
      </c>
      <c r="J347" s="320">
        <v>27</v>
      </c>
      <c r="K347" s="321">
        <v>47110.09562394215</v>
      </c>
    </row>
    <row r="348" spans="1:11" ht="14.4" customHeight="1" x14ac:dyDescent="0.3">
      <c r="A348" s="316" t="s">
        <v>332</v>
      </c>
      <c r="B348" s="317" t="s">
        <v>334</v>
      </c>
      <c r="C348" s="318" t="s">
        <v>340</v>
      </c>
      <c r="D348" s="319" t="s">
        <v>341</v>
      </c>
      <c r="E348" s="318" t="s">
        <v>540</v>
      </c>
      <c r="F348" s="319" t="s">
        <v>541</v>
      </c>
      <c r="G348" s="318" t="s">
        <v>1237</v>
      </c>
      <c r="H348" s="318" t="s">
        <v>1238</v>
      </c>
      <c r="I348" s="320">
        <v>5142.4719999999998</v>
      </c>
      <c r="J348" s="320">
        <v>10</v>
      </c>
      <c r="K348" s="321">
        <v>51424.72</v>
      </c>
    </row>
    <row r="349" spans="1:11" ht="14.4" customHeight="1" x14ac:dyDescent="0.3">
      <c r="A349" s="316" t="s">
        <v>332</v>
      </c>
      <c r="B349" s="317" t="s">
        <v>334</v>
      </c>
      <c r="C349" s="318" t="s">
        <v>340</v>
      </c>
      <c r="D349" s="319" t="s">
        <v>341</v>
      </c>
      <c r="E349" s="318" t="s">
        <v>540</v>
      </c>
      <c r="F349" s="319" t="s">
        <v>541</v>
      </c>
      <c r="G349" s="318" t="s">
        <v>1239</v>
      </c>
      <c r="H349" s="318" t="s">
        <v>1240</v>
      </c>
      <c r="I349" s="320">
        <v>26435.431326745864</v>
      </c>
      <c r="J349" s="320">
        <v>9</v>
      </c>
      <c r="K349" s="321">
        <v>237918.88194071277</v>
      </c>
    </row>
    <row r="350" spans="1:11" ht="14.4" customHeight="1" x14ac:dyDescent="0.3">
      <c r="A350" s="316" t="s">
        <v>332</v>
      </c>
      <c r="B350" s="317" t="s">
        <v>334</v>
      </c>
      <c r="C350" s="318" t="s">
        <v>340</v>
      </c>
      <c r="D350" s="319" t="s">
        <v>341</v>
      </c>
      <c r="E350" s="318" t="s">
        <v>540</v>
      </c>
      <c r="F350" s="319" t="s">
        <v>541</v>
      </c>
      <c r="G350" s="318" t="s">
        <v>1241</v>
      </c>
      <c r="H350" s="318" t="s">
        <v>1242</v>
      </c>
      <c r="I350" s="320">
        <v>834.89874982680897</v>
      </c>
      <c r="J350" s="320">
        <v>1</v>
      </c>
      <c r="K350" s="321">
        <v>834.89874982680897</v>
      </c>
    </row>
    <row r="351" spans="1:11" ht="14.4" customHeight="1" x14ac:dyDescent="0.3">
      <c r="A351" s="316" t="s">
        <v>332</v>
      </c>
      <c r="B351" s="317" t="s">
        <v>334</v>
      </c>
      <c r="C351" s="318" t="s">
        <v>340</v>
      </c>
      <c r="D351" s="319" t="s">
        <v>341</v>
      </c>
      <c r="E351" s="318" t="s">
        <v>540</v>
      </c>
      <c r="F351" s="319" t="s">
        <v>541</v>
      </c>
      <c r="G351" s="318" t="s">
        <v>1243</v>
      </c>
      <c r="H351" s="318" t="s">
        <v>1244</v>
      </c>
      <c r="I351" s="320">
        <v>3551.350043927263</v>
      </c>
      <c r="J351" s="320">
        <v>10</v>
      </c>
      <c r="K351" s="321">
        <v>35513.500504378135</v>
      </c>
    </row>
    <row r="352" spans="1:11" ht="14.4" customHeight="1" x14ac:dyDescent="0.3">
      <c r="A352" s="316" t="s">
        <v>332</v>
      </c>
      <c r="B352" s="317" t="s">
        <v>334</v>
      </c>
      <c r="C352" s="318" t="s">
        <v>340</v>
      </c>
      <c r="D352" s="319" t="s">
        <v>341</v>
      </c>
      <c r="E352" s="318" t="s">
        <v>540</v>
      </c>
      <c r="F352" s="319" t="s">
        <v>541</v>
      </c>
      <c r="G352" s="318" t="s">
        <v>1245</v>
      </c>
      <c r="H352" s="318" t="s">
        <v>1246</v>
      </c>
      <c r="I352" s="320">
        <v>8067.9342857142847</v>
      </c>
      <c r="J352" s="320">
        <v>30</v>
      </c>
      <c r="K352" s="321">
        <v>241646.68</v>
      </c>
    </row>
    <row r="353" spans="1:11" ht="14.4" customHeight="1" x14ac:dyDescent="0.3">
      <c r="A353" s="316" t="s">
        <v>332</v>
      </c>
      <c r="B353" s="317" t="s">
        <v>334</v>
      </c>
      <c r="C353" s="318" t="s">
        <v>340</v>
      </c>
      <c r="D353" s="319" t="s">
        <v>341</v>
      </c>
      <c r="E353" s="318" t="s">
        <v>540</v>
      </c>
      <c r="F353" s="319" t="s">
        <v>541</v>
      </c>
      <c r="G353" s="318" t="s">
        <v>1247</v>
      </c>
      <c r="H353" s="318" t="s">
        <v>1248</v>
      </c>
      <c r="I353" s="320">
        <v>3457.3733333333334</v>
      </c>
      <c r="J353" s="320">
        <v>3</v>
      </c>
      <c r="K353" s="321">
        <v>10372.120000000001</v>
      </c>
    </row>
    <row r="354" spans="1:11" ht="14.4" customHeight="1" x14ac:dyDescent="0.3">
      <c r="A354" s="316" t="s">
        <v>332</v>
      </c>
      <c r="B354" s="317" t="s">
        <v>334</v>
      </c>
      <c r="C354" s="318" t="s">
        <v>340</v>
      </c>
      <c r="D354" s="319" t="s">
        <v>341</v>
      </c>
      <c r="E354" s="318" t="s">
        <v>540</v>
      </c>
      <c r="F354" s="319" t="s">
        <v>541</v>
      </c>
      <c r="G354" s="318" t="s">
        <v>1249</v>
      </c>
      <c r="H354" s="318" t="s">
        <v>1250</v>
      </c>
      <c r="I354" s="320">
        <v>2341.3500008363121</v>
      </c>
      <c r="J354" s="320">
        <v>20</v>
      </c>
      <c r="K354" s="321">
        <v>46826.999604649391</v>
      </c>
    </row>
    <row r="355" spans="1:11" ht="14.4" customHeight="1" x14ac:dyDescent="0.3">
      <c r="A355" s="316" t="s">
        <v>332</v>
      </c>
      <c r="B355" s="317" t="s">
        <v>334</v>
      </c>
      <c r="C355" s="318" t="s">
        <v>340</v>
      </c>
      <c r="D355" s="319" t="s">
        <v>341</v>
      </c>
      <c r="E355" s="318" t="s">
        <v>540</v>
      </c>
      <c r="F355" s="319" t="s">
        <v>541</v>
      </c>
      <c r="G355" s="318" t="s">
        <v>1251</v>
      </c>
      <c r="H355" s="318" t="s">
        <v>1252</v>
      </c>
      <c r="I355" s="320">
        <v>611.04999999999995</v>
      </c>
      <c r="J355" s="320">
        <v>1</v>
      </c>
      <c r="K355" s="321">
        <v>611.04999999999995</v>
      </c>
    </row>
    <row r="356" spans="1:11" ht="14.4" customHeight="1" x14ac:dyDescent="0.3">
      <c r="A356" s="316" t="s">
        <v>332</v>
      </c>
      <c r="B356" s="317" t="s">
        <v>334</v>
      </c>
      <c r="C356" s="318" t="s">
        <v>340</v>
      </c>
      <c r="D356" s="319" t="s">
        <v>341</v>
      </c>
      <c r="E356" s="318" t="s">
        <v>540</v>
      </c>
      <c r="F356" s="319" t="s">
        <v>541</v>
      </c>
      <c r="G356" s="318" t="s">
        <v>1253</v>
      </c>
      <c r="H356" s="318" t="s">
        <v>1254</v>
      </c>
      <c r="I356" s="320">
        <v>119.78985769490669</v>
      </c>
      <c r="J356" s="320">
        <v>35</v>
      </c>
      <c r="K356" s="321">
        <v>4192.645596750961</v>
      </c>
    </row>
    <row r="357" spans="1:11" ht="14.4" customHeight="1" x14ac:dyDescent="0.3">
      <c r="A357" s="316" t="s">
        <v>332</v>
      </c>
      <c r="B357" s="317" t="s">
        <v>334</v>
      </c>
      <c r="C357" s="318" t="s">
        <v>340</v>
      </c>
      <c r="D357" s="319" t="s">
        <v>341</v>
      </c>
      <c r="E357" s="318" t="s">
        <v>540</v>
      </c>
      <c r="F357" s="319" t="s">
        <v>541</v>
      </c>
      <c r="G357" s="318" t="s">
        <v>1255</v>
      </c>
      <c r="H357" s="318" t="s">
        <v>1256</v>
      </c>
      <c r="I357" s="320">
        <v>274.66362052043723</v>
      </c>
      <c r="J357" s="320">
        <v>7</v>
      </c>
      <c r="K357" s="321">
        <v>1922.65108485614</v>
      </c>
    </row>
    <row r="358" spans="1:11" ht="14.4" customHeight="1" x14ac:dyDescent="0.3">
      <c r="A358" s="316" t="s">
        <v>332</v>
      </c>
      <c r="B358" s="317" t="s">
        <v>334</v>
      </c>
      <c r="C358" s="318" t="s">
        <v>340</v>
      </c>
      <c r="D358" s="319" t="s">
        <v>341</v>
      </c>
      <c r="E358" s="318" t="s">
        <v>540</v>
      </c>
      <c r="F358" s="319" t="s">
        <v>541</v>
      </c>
      <c r="G358" s="318" t="s">
        <v>1257</v>
      </c>
      <c r="H358" s="318" t="s">
        <v>1258</v>
      </c>
      <c r="I358" s="320">
        <v>17.566256774185035</v>
      </c>
      <c r="J358" s="320">
        <v>1180</v>
      </c>
      <c r="K358" s="321">
        <v>20756.098061731947</v>
      </c>
    </row>
    <row r="359" spans="1:11" ht="14.4" customHeight="1" x14ac:dyDescent="0.3">
      <c r="A359" s="316" t="s">
        <v>332</v>
      </c>
      <c r="B359" s="317" t="s">
        <v>334</v>
      </c>
      <c r="C359" s="318" t="s">
        <v>340</v>
      </c>
      <c r="D359" s="319" t="s">
        <v>341</v>
      </c>
      <c r="E359" s="318" t="s">
        <v>540</v>
      </c>
      <c r="F359" s="319" t="s">
        <v>541</v>
      </c>
      <c r="G359" s="318" t="s">
        <v>1259</v>
      </c>
      <c r="H359" s="318" t="s">
        <v>1260</v>
      </c>
      <c r="I359" s="320">
        <v>25.007907700754199</v>
      </c>
      <c r="J359" s="320">
        <v>620</v>
      </c>
      <c r="K359" s="321">
        <v>15530.592039703097</v>
      </c>
    </row>
    <row r="360" spans="1:11" ht="14.4" customHeight="1" x14ac:dyDescent="0.3">
      <c r="A360" s="316" t="s">
        <v>332</v>
      </c>
      <c r="B360" s="317" t="s">
        <v>334</v>
      </c>
      <c r="C360" s="318" t="s">
        <v>340</v>
      </c>
      <c r="D360" s="319" t="s">
        <v>341</v>
      </c>
      <c r="E360" s="318" t="s">
        <v>540</v>
      </c>
      <c r="F360" s="319" t="s">
        <v>541</v>
      </c>
      <c r="G360" s="318" t="s">
        <v>1261</v>
      </c>
      <c r="H360" s="318" t="s">
        <v>1262</v>
      </c>
      <c r="I360" s="320">
        <v>9.6901245550888451</v>
      </c>
      <c r="J360" s="320">
        <v>11180</v>
      </c>
      <c r="K360" s="321">
        <v>108294.75837249124</v>
      </c>
    </row>
    <row r="361" spans="1:11" ht="14.4" customHeight="1" x14ac:dyDescent="0.3">
      <c r="A361" s="316" t="s">
        <v>332</v>
      </c>
      <c r="B361" s="317" t="s">
        <v>334</v>
      </c>
      <c r="C361" s="318" t="s">
        <v>340</v>
      </c>
      <c r="D361" s="319" t="s">
        <v>341</v>
      </c>
      <c r="E361" s="318" t="s">
        <v>540</v>
      </c>
      <c r="F361" s="319" t="s">
        <v>541</v>
      </c>
      <c r="G361" s="318" t="s">
        <v>1263</v>
      </c>
      <c r="H361" s="318" t="s">
        <v>1264</v>
      </c>
      <c r="I361" s="320">
        <v>10.285000048477581</v>
      </c>
      <c r="J361" s="320">
        <v>11960</v>
      </c>
      <c r="K361" s="321">
        <v>123008.60041287253</v>
      </c>
    </row>
    <row r="362" spans="1:11" ht="14.4" customHeight="1" x14ac:dyDescent="0.3">
      <c r="A362" s="316" t="s">
        <v>332</v>
      </c>
      <c r="B362" s="317" t="s">
        <v>334</v>
      </c>
      <c r="C362" s="318" t="s">
        <v>340</v>
      </c>
      <c r="D362" s="319" t="s">
        <v>341</v>
      </c>
      <c r="E362" s="318" t="s">
        <v>540</v>
      </c>
      <c r="F362" s="319" t="s">
        <v>541</v>
      </c>
      <c r="G362" s="318" t="s">
        <v>1265</v>
      </c>
      <c r="H362" s="318" t="s">
        <v>1266</v>
      </c>
      <c r="I362" s="320">
        <v>9.0280235795359154</v>
      </c>
      <c r="J362" s="320">
        <v>10880</v>
      </c>
      <c r="K362" s="321">
        <v>98201.180309943054</v>
      </c>
    </row>
    <row r="363" spans="1:11" ht="14.4" customHeight="1" x14ac:dyDescent="0.3">
      <c r="A363" s="316" t="s">
        <v>332</v>
      </c>
      <c r="B363" s="317" t="s">
        <v>334</v>
      </c>
      <c r="C363" s="318" t="s">
        <v>340</v>
      </c>
      <c r="D363" s="319" t="s">
        <v>341</v>
      </c>
      <c r="E363" s="318" t="s">
        <v>540</v>
      </c>
      <c r="F363" s="319" t="s">
        <v>541</v>
      </c>
      <c r="G363" s="318" t="s">
        <v>1267</v>
      </c>
      <c r="H363" s="318" t="s">
        <v>1268</v>
      </c>
      <c r="I363" s="320">
        <v>129.47</v>
      </c>
      <c r="J363" s="320">
        <v>1</v>
      </c>
      <c r="K363" s="321">
        <v>129.47</v>
      </c>
    </row>
    <row r="364" spans="1:11" ht="14.4" customHeight="1" x14ac:dyDescent="0.3">
      <c r="A364" s="316" t="s">
        <v>332</v>
      </c>
      <c r="B364" s="317" t="s">
        <v>334</v>
      </c>
      <c r="C364" s="318" t="s">
        <v>340</v>
      </c>
      <c r="D364" s="319" t="s">
        <v>341</v>
      </c>
      <c r="E364" s="318" t="s">
        <v>540</v>
      </c>
      <c r="F364" s="319" t="s">
        <v>541</v>
      </c>
      <c r="G364" s="318" t="s">
        <v>1269</v>
      </c>
      <c r="H364" s="318" t="s">
        <v>1270</v>
      </c>
      <c r="I364" s="320">
        <v>55.6604664862299</v>
      </c>
      <c r="J364" s="320">
        <v>2</v>
      </c>
      <c r="K364" s="321">
        <v>111.3209329724598</v>
      </c>
    </row>
    <row r="365" spans="1:11" ht="14.4" customHeight="1" x14ac:dyDescent="0.3">
      <c r="A365" s="316" t="s">
        <v>332</v>
      </c>
      <c r="B365" s="317" t="s">
        <v>334</v>
      </c>
      <c r="C365" s="318" t="s">
        <v>340</v>
      </c>
      <c r="D365" s="319" t="s">
        <v>341</v>
      </c>
      <c r="E365" s="318" t="s">
        <v>540</v>
      </c>
      <c r="F365" s="319" t="s">
        <v>541</v>
      </c>
      <c r="G365" s="318" t="s">
        <v>1271</v>
      </c>
      <c r="H365" s="318" t="s">
        <v>1272</v>
      </c>
      <c r="I365" s="320">
        <v>201.58761426035551</v>
      </c>
      <c r="J365" s="320">
        <v>2</v>
      </c>
      <c r="K365" s="321">
        <v>403.17522852071102</v>
      </c>
    </row>
    <row r="366" spans="1:11" ht="14.4" customHeight="1" x14ac:dyDescent="0.3">
      <c r="A366" s="316" t="s">
        <v>332</v>
      </c>
      <c r="B366" s="317" t="s">
        <v>334</v>
      </c>
      <c r="C366" s="318" t="s">
        <v>340</v>
      </c>
      <c r="D366" s="319" t="s">
        <v>341</v>
      </c>
      <c r="E366" s="318" t="s">
        <v>540</v>
      </c>
      <c r="F366" s="319" t="s">
        <v>541</v>
      </c>
      <c r="G366" s="318" t="s">
        <v>1273</v>
      </c>
      <c r="H366" s="318" t="s">
        <v>1274</v>
      </c>
      <c r="I366" s="320">
        <v>283.15750381766139</v>
      </c>
      <c r="J366" s="320">
        <v>49</v>
      </c>
      <c r="K366" s="321">
        <v>13838.977843134973</v>
      </c>
    </row>
    <row r="367" spans="1:11" ht="14.4" customHeight="1" x14ac:dyDescent="0.3">
      <c r="A367" s="316" t="s">
        <v>332</v>
      </c>
      <c r="B367" s="317" t="s">
        <v>334</v>
      </c>
      <c r="C367" s="318" t="s">
        <v>340</v>
      </c>
      <c r="D367" s="319" t="s">
        <v>341</v>
      </c>
      <c r="E367" s="318" t="s">
        <v>540</v>
      </c>
      <c r="F367" s="319" t="s">
        <v>541</v>
      </c>
      <c r="G367" s="318" t="s">
        <v>1275</v>
      </c>
      <c r="H367" s="318" t="s">
        <v>1276</v>
      </c>
      <c r="I367" s="320">
        <v>24.86550043824424</v>
      </c>
      <c r="J367" s="320">
        <v>220</v>
      </c>
      <c r="K367" s="321">
        <v>5470.4100964137324</v>
      </c>
    </row>
    <row r="368" spans="1:11" ht="14.4" customHeight="1" x14ac:dyDescent="0.3">
      <c r="A368" s="316" t="s">
        <v>332</v>
      </c>
      <c r="B368" s="317" t="s">
        <v>334</v>
      </c>
      <c r="C368" s="318" t="s">
        <v>340</v>
      </c>
      <c r="D368" s="319" t="s">
        <v>341</v>
      </c>
      <c r="E368" s="318" t="s">
        <v>540</v>
      </c>
      <c r="F368" s="319" t="s">
        <v>541</v>
      </c>
      <c r="G368" s="318" t="s">
        <v>1277</v>
      </c>
      <c r="H368" s="318" t="s">
        <v>1278</v>
      </c>
      <c r="I368" s="320">
        <v>33.51538687508269</v>
      </c>
      <c r="J368" s="320">
        <v>7200</v>
      </c>
      <c r="K368" s="321">
        <v>241046.52209296339</v>
      </c>
    </row>
    <row r="369" spans="1:11" ht="14.4" customHeight="1" x14ac:dyDescent="0.3">
      <c r="A369" s="316" t="s">
        <v>332</v>
      </c>
      <c r="B369" s="317" t="s">
        <v>334</v>
      </c>
      <c r="C369" s="318" t="s">
        <v>340</v>
      </c>
      <c r="D369" s="319" t="s">
        <v>341</v>
      </c>
      <c r="E369" s="318" t="s">
        <v>540</v>
      </c>
      <c r="F369" s="319" t="s">
        <v>541</v>
      </c>
      <c r="G369" s="318" t="s">
        <v>1279</v>
      </c>
      <c r="H369" s="318" t="s">
        <v>1280</v>
      </c>
      <c r="I369" s="320">
        <v>98.740417963244099</v>
      </c>
      <c r="J369" s="320">
        <v>2</v>
      </c>
      <c r="K369" s="321">
        <v>197.4808359264882</v>
      </c>
    </row>
    <row r="370" spans="1:11" ht="14.4" customHeight="1" x14ac:dyDescent="0.3">
      <c r="A370" s="316" t="s">
        <v>332</v>
      </c>
      <c r="B370" s="317" t="s">
        <v>334</v>
      </c>
      <c r="C370" s="318" t="s">
        <v>340</v>
      </c>
      <c r="D370" s="319" t="s">
        <v>341</v>
      </c>
      <c r="E370" s="318" t="s">
        <v>540</v>
      </c>
      <c r="F370" s="319" t="s">
        <v>541</v>
      </c>
      <c r="G370" s="318" t="s">
        <v>1281</v>
      </c>
      <c r="H370" s="318" t="s">
        <v>1282</v>
      </c>
      <c r="I370" s="320">
        <v>1694</v>
      </c>
      <c r="J370" s="320">
        <v>3</v>
      </c>
      <c r="K370" s="321">
        <v>5082</v>
      </c>
    </row>
    <row r="371" spans="1:11" ht="14.4" customHeight="1" x14ac:dyDescent="0.3">
      <c r="A371" s="316" t="s">
        <v>332</v>
      </c>
      <c r="B371" s="317" t="s">
        <v>334</v>
      </c>
      <c r="C371" s="318" t="s">
        <v>340</v>
      </c>
      <c r="D371" s="319" t="s">
        <v>341</v>
      </c>
      <c r="E371" s="318" t="s">
        <v>540</v>
      </c>
      <c r="F371" s="319" t="s">
        <v>541</v>
      </c>
      <c r="G371" s="318" t="s">
        <v>1283</v>
      </c>
      <c r="H371" s="318" t="s">
        <v>1284</v>
      </c>
      <c r="I371" s="320">
        <v>348.481351161156</v>
      </c>
      <c r="J371" s="320">
        <v>1</v>
      </c>
      <c r="K371" s="321">
        <v>348.481351161156</v>
      </c>
    </row>
    <row r="372" spans="1:11" ht="14.4" customHeight="1" x14ac:dyDescent="0.3">
      <c r="A372" s="316" t="s">
        <v>332</v>
      </c>
      <c r="B372" s="317" t="s">
        <v>334</v>
      </c>
      <c r="C372" s="318" t="s">
        <v>340</v>
      </c>
      <c r="D372" s="319" t="s">
        <v>341</v>
      </c>
      <c r="E372" s="318" t="s">
        <v>540</v>
      </c>
      <c r="F372" s="319" t="s">
        <v>541</v>
      </c>
      <c r="G372" s="318" t="s">
        <v>1285</v>
      </c>
      <c r="H372" s="318" t="s">
        <v>1286</v>
      </c>
      <c r="I372" s="320">
        <v>62.919993888369682</v>
      </c>
      <c r="J372" s="320">
        <v>21</v>
      </c>
      <c r="K372" s="321">
        <v>1321.3196211500785</v>
      </c>
    </row>
    <row r="373" spans="1:11" ht="14.4" customHeight="1" x14ac:dyDescent="0.3">
      <c r="A373" s="316" t="s">
        <v>332</v>
      </c>
      <c r="B373" s="317" t="s">
        <v>334</v>
      </c>
      <c r="C373" s="318" t="s">
        <v>340</v>
      </c>
      <c r="D373" s="319" t="s">
        <v>341</v>
      </c>
      <c r="E373" s="318" t="s">
        <v>540</v>
      </c>
      <c r="F373" s="319" t="s">
        <v>541</v>
      </c>
      <c r="G373" s="318" t="s">
        <v>1287</v>
      </c>
      <c r="H373" s="318" t="s">
        <v>1288</v>
      </c>
      <c r="I373" s="320">
        <v>12.244515159834034</v>
      </c>
      <c r="J373" s="320">
        <v>30700</v>
      </c>
      <c r="K373" s="321">
        <v>375936.59632514487</v>
      </c>
    </row>
    <row r="374" spans="1:11" ht="14.4" customHeight="1" x14ac:dyDescent="0.3">
      <c r="A374" s="316" t="s">
        <v>332</v>
      </c>
      <c r="B374" s="317" t="s">
        <v>334</v>
      </c>
      <c r="C374" s="318" t="s">
        <v>340</v>
      </c>
      <c r="D374" s="319" t="s">
        <v>341</v>
      </c>
      <c r="E374" s="318" t="s">
        <v>540</v>
      </c>
      <c r="F374" s="319" t="s">
        <v>541</v>
      </c>
      <c r="G374" s="318" t="s">
        <v>1289</v>
      </c>
      <c r="H374" s="318" t="s">
        <v>1290</v>
      </c>
      <c r="I374" s="320">
        <v>130.68</v>
      </c>
      <c r="J374" s="320">
        <v>1</v>
      </c>
      <c r="K374" s="321">
        <v>130.68</v>
      </c>
    </row>
    <row r="375" spans="1:11" ht="14.4" customHeight="1" x14ac:dyDescent="0.3">
      <c r="A375" s="316" t="s">
        <v>332</v>
      </c>
      <c r="B375" s="317" t="s">
        <v>334</v>
      </c>
      <c r="C375" s="318" t="s">
        <v>340</v>
      </c>
      <c r="D375" s="319" t="s">
        <v>341</v>
      </c>
      <c r="E375" s="318" t="s">
        <v>540</v>
      </c>
      <c r="F375" s="319" t="s">
        <v>541</v>
      </c>
      <c r="G375" s="318" t="s">
        <v>1291</v>
      </c>
      <c r="H375" s="318" t="s">
        <v>1292</v>
      </c>
      <c r="I375" s="320">
        <v>3884.1</v>
      </c>
      <c r="J375" s="320">
        <v>1</v>
      </c>
      <c r="K375" s="321">
        <v>3884.1</v>
      </c>
    </row>
    <row r="376" spans="1:11" ht="14.4" customHeight="1" x14ac:dyDescent="0.3">
      <c r="A376" s="316" t="s">
        <v>332</v>
      </c>
      <c r="B376" s="317" t="s">
        <v>334</v>
      </c>
      <c r="C376" s="318" t="s">
        <v>340</v>
      </c>
      <c r="D376" s="319" t="s">
        <v>341</v>
      </c>
      <c r="E376" s="318" t="s">
        <v>540</v>
      </c>
      <c r="F376" s="319" t="s">
        <v>541</v>
      </c>
      <c r="G376" s="318" t="s">
        <v>1293</v>
      </c>
      <c r="H376" s="318" t="s">
        <v>1294</v>
      </c>
      <c r="I376" s="320">
        <v>300.08029118890425</v>
      </c>
      <c r="J376" s="320">
        <v>4</v>
      </c>
      <c r="K376" s="321">
        <v>1200.321164755617</v>
      </c>
    </row>
    <row r="377" spans="1:11" ht="14.4" customHeight="1" x14ac:dyDescent="0.3">
      <c r="A377" s="316" t="s">
        <v>332</v>
      </c>
      <c r="B377" s="317" t="s">
        <v>334</v>
      </c>
      <c r="C377" s="318" t="s">
        <v>340</v>
      </c>
      <c r="D377" s="319" t="s">
        <v>341</v>
      </c>
      <c r="E377" s="318" t="s">
        <v>540</v>
      </c>
      <c r="F377" s="319" t="s">
        <v>541</v>
      </c>
      <c r="G377" s="318" t="s">
        <v>1295</v>
      </c>
      <c r="H377" s="318" t="s">
        <v>1296</v>
      </c>
      <c r="I377" s="320">
        <v>9793.74</v>
      </c>
      <c r="J377" s="320">
        <v>1</v>
      </c>
      <c r="K377" s="321">
        <v>9793.74</v>
      </c>
    </row>
    <row r="378" spans="1:11" ht="14.4" customHeight="1" x14ac:dyDescent="0.3">
      <c r="A378" s="316" t="s">
        <v>332</v>
      </c>
      <c r="B378" s="317" t="s">
        <v>334</v>
      </c>
      <c r="C378" s="318" t="s">
        <v>340</v>
      </c>
      <c r="D378" s="319" t="s">
        <v>341</v>
      </c>
      <c r="E378" s="318" t="s">
        <v>540</v>
      </c>
      <c r="F378" s="319" t="s">
        <v>541</v>
      </c>
      <c r="G378" s="318" t="s">
        <v>1297</v>
      </c>
      <c r="H378" s="318" t="s">
        <v>1298</v>
      </c>
      <c r="I378" s="320">
        <v>5196.95</v>
      </c>
      <c r="J378" s="320">
        <v>1</v>
      </c>
      <c r="K378" s="321">
        <v>5196.95</v>
      </c>
    </row>
    <row r="379" spans="1:11" ht="14.4" customHeight="1" x14ac:dyDescent="0.3">
      <c r="A379" s="316" t="s">
        <v>332</v>
      </c>
      <c r="B379" s="317" t="s">
        <v>334</v>
      </c>
      <c r="C379" s="318" t="s">
        <v>340</v>
      </c>
      <c r="D379" s="319" t="s">
        <v>341</v>
      </c>
      <c r="E379" s="318" t="s">
        <v>540</v>
      </c>
      <c r="F379" s="319" t="s">
        <v>541</v>
      </c>
      <c r="G379" s="318" t="s">
        <v>1299</v>
      </c>
      <c r="H379" s="318" t="s">
        <v>1300</v>
      </c>
      <c r="I379" s="320">
        <v>1028.5</v>
      </c>
      <c r="J379" s="320">
        <v>2</v>
      </c>
      <c r="K379" s="321">
        <v>2057</v>
      </c>
    </row>
    <row r="380" spans="1:11" ht="14.4" customHeight="1" x14ac:dyDescent="0.3">
      <c r="A380" s="316" t="s">
        <v>332</v>
      </c>
      <c r="B380" s="317" t="s">
        <v>334</v>
      </c>
      <c r="C380" s="318" t="s">
        <v>340</v>
      </c>
      <c r="D380" s="319" t="s">
        <v>341</v>
      </c>
      <c r="E380" s="318" t="s">
        <v>540</v>
      </c>
      <c r="F380" s="319" t="s">
        <v>541</v>
      </c>
      <c r="G380" s="318" t="s">
        <v>1301</v>
      </c>
      <c r="H380" s="318" t="s">
        <v>1302</v>
      </c>
      <c r="I380" s="320">
        <v>984.94</v>
      </c>
      <c r="J380" s="320">
        <v>1</v>
      </c>
      <c r="K380" s="321">
        <v>984.94</v>
      </c>
    </row>
    <row r="381" spans="1:11" ht="14.4" customHeight="1" x14ac:dyDescent="0.3">
      <c r="A381" s="316" t="s">
        <v>332</v>
      </c>
      <c r="B381" s="317" t="s">
        <v>334</v>
      </c>
      <c r="C381" s="318" t="s">
        <v>340</v>
      </c>
      <c r="D381" s="319" t="s">
        <v>341</v>
      </c>
      <c r="E381" s="318" t="s">
        <v>540</v>
      </c>
      <c r="F381" s="319" t="s">
        <v>541</v>
      </c>
      <c r="G381" s="318" t="s">
        <v>1303</v>
      </c>
      <c r="H381" s="318" t="s">
        <v>1304</v>
      </c>
      <c r="I381" s="320">
        <v>510.62</v>
      </c>
      <c r="J381" s="320">
        <v>1</v>
      </c>
      <c r="K381" s="321">
        <v>510.62</v>
      </c>
    </row>
    <row r="382" spans="1:11" ht="14.4" customHeight="1" x14ac:dyDescent="0.3">
      <c r="A382" s="316" t="s">
        <v>332</v>
      </c>
      <c r="B382" s="317" t="s">
        <v>334</v>
      </c>
      <c r="C382" s="318" t="s">
        <v>340</v>
      </c>
      <c r="D382" s="319" t="s">
        <v>341</v>
      </c>
      <c r="E382" s="318" t="s">
        <v>540</v>
      </c>
      <c r="F382" s="319" t="s">
        <v>541</v>
      </c>
      <c r="G382" s="318" t="s">
        <v>1305</v>
      </c>
      <c r="H382" s="318" t="s">
        <v>1306</v>
      </c>
      <c r="I382" s="320">
        <v>510.62</v>
      </c>
      <c r="J382" s="320">
        <v>1</v>
      </c>
      <c r="K382" s="321">
        <v>510.62</v>
      </c>
    </row>
    <row r="383" spans="1:11" ht="14.4" customHeight="1" x14ac:dyDescent="0.3">
      <c r="A383" s="316" t="s">
        <v>332</v>
      </c>
      <c r="B383" s="317" t="s">
        <v>334</v>
      </c>
      <c r="C383" s="318" t="s">
        <v>340</v>
      </c>
      <c r="D383" s="319" t="s">
        <v>341</v>
      </c>
      <c r="E383" s="318" t="s">
        <v>540</v>
      </c>
      <c r="F383" s="319" t="s">
        <v>541</v>
      </c>
      <c r="G383" s="318" t="s">
        <v>1307</v>
      </c>
      <c r="H383" s="318" t="s">
        <v>1308</v>
      </c>
      <c r="I383" s="320">
        <v>15.523414798211403</v>
      </c>
      <c r="J383" s="320">
        <v>17280</v>
      </c>
      <c r="K383" s="321">
        <v>268184.40313375241</v>
      </c>
    </row>
    <row r="384" spans="1:11" ht="14.4" customHeight="1" x14ac:dyDescent="0.3">
      <c r="A384" s="316" t="s">
        <v>332</v>
      </c>
      <c r="B384" s="317" t="s">
        <v>334</v>
      </c>
      <c r="C384" s="318" t="s">
        <v>340</v>
      </c>
      <c r="D384" s="319" t="s">
        <v>341</v>
      </c>
      <c r="E384" s="318" t="s">
        <v>540</v>
      </c>
      <c r="F384" s="319" t="s">
        <v>541</v>
      </c>
      <c r="G384" s="318" t="s">
        <v>1309</v>
      </c>
      <c r="H384" s="318" t="s">
        <v>1310</v>
      </c>
      <c r="I384" s="320">
        <v>435.6</v>
      </c>
      <c r="J384" s="320">
        <v>1</v>
      </c>
      <c r="K384" s="321">
        <v>435.6</v>
      </c>
    </row>
    <row r="385" spans="1:11" ht="14.4" customHeight="1" x14ac:dyDescent="0.3">
      <c r="A385" s="316" t="s">
        <v>332</v>
      </c>
      <c r="B385" s="317" t="s">
        <v>334</v>
      </c>
      <c r="C385" s="318" t="s">
        <v>340</v>
      </c>
      <c r="D385" s="319" t="s">
        <v>341</v>
      </c>
      <c r="E385" s="318" t="s">
        <v>540</v>
      </c>
      <c r="F385" s="319" t="s">
        <v>541</v>
      </c>
      <c r="G385" s="318" t="s">
        <v>1311</v>
      </c>
      <c r="H385" s="318" t="s">
        <v>1312</v>
      </c>
      <c r="I385" s="320">
        <v>636.46</v>
      </c>
      <c r="J385" s="320">
        <v>1</v>
      </c>
      <c r="K385" s="321">
        <v>636.46</v>
      </c>
    </row>
    <row r="386" spans="1:11" ht="14.4" customHeight="1" x14ac:dyDescent="0.3">
      <c r="A386" s="316" t="s">
        <v>332</v>
      </c>
      <c r="B386" s="317" t="s">
        <v>334</v>
      </c>
      <c r="C386" s="318" t="s">
        <v>340</v>
      </c>
      <c r="D386" s="319" t="s">
        <v>341</v>
      </c>
      <c r="E386" s="318" t="s">
        <v>540</v>
      </c>
      <c r="F386" s="319" t="s">
        <v>541</v>
      </c>
      <c r="G386" s="318" t="s">
        <v>1313</v>
      </c>
      <c r="H386" s="318" t="s">
        <v>1314</v>
      </c>
      <c r="I386" s="320">
        <v>903.87</v>
      </c>
      <c r="J386" s="320">
        <v>1</v>
      </c>
      <c r="K386" s="321">
        <v>903.87</v>
      </c>
    </row>
    <row r="387" spans="1:11" ht="14.4" customHeight="1" x14ac:dyDescent="0.3">
      <c r="A387" s="316" t="s">
        <v>332</v>
      </c>
      <c r="B387" s="317" t="s">
        <v>334</v>
      </c>
      <c r="C387" s="318" t="s">
        <v>340</v>
      </c>
      <c r="D387" s="319" t="s">
        <v>341</v>
      </c>
      <c r="E387" s="318" t="s">
        <v>540</v>
      </c>
      <c r="F387" s="319" t="s">
        <v>541</v>
      </c>
      <c r="G387" s="318" t="s">
        <v>1315</v>
      </c>
      <c r="H387" s="318" t="s">
        <v>1316</v>
      </c>
      <c r="I387" s="320">
        <v>510.62</v>
      </c>
      <c r="J387" s="320">
        <v>1</v>
      </c>
      <c r="K387" s="321">
        <v>510.62</v>
      </c>
    </row>
    <row r="388" spans="1:11" ht="14.4" customHeight="1" x14ac:dyDescent="0.3">
      <c r="A388" s="316" t="s">
        <v>332</v>
      </c>
      <c r="B388" s="317" t="s">
        <v>334</v>
      </c>
      <c r="C388" s="318" t="s">
        <v>340</v>
      </c>
      <c r="D388" s="319" t="s">
        <v>341</v>
      </c>
      <c r="E388" s="318" t="s">
        <v>540</v>
      </c>
      <c r="F388" s="319" t="s">
        <v>541</v>
      </c>
      <c r="G388" s="318" t="s">
        <v>1317</v>
      </c>
      <c r="H388" s="318" t="s">
        <v>1318</v>
      </c>
      <c r="I388" s="320">
        <v>510.62</v>
      </c>
      <c r="J388" s="320">
        <v>2</v>
      </c>
      <c r="K388" s="321">
        <v>1021.24</v>
      </c>
    </row>
    <row r="389" spans="1:11" ht="14.4" customHeight="1" x14ac:dyDescent="0.3">
      <c r="A389" s="316" t="s">
        <v>332</v>
      </c>
      <c r="B389" s="317" t="s">
        <v>334</v>
      </c>
      <c r="C389" s="318" t="s">
        <v>340</v>
      </c>
      <c r="D389" s="319" t="s">
        <v>341</v>
      </c>
      <c r="E389" s="318" t="s">
        <v>540</v>
      </c>
      <c r="F389" s="319" t="s">
        <v>541</v>
      </c>
      <c r="G389" s="318" t="s">
        <v>1319</v>
      </c>
      <c r="H389" s="318" t="s">
        <v>1320</v>
      </c>
      <c r="I389" s="320">
        <v>510.62</v>
      </c>
      <c r="J389" s="320">
        <v>2</v>
      </c>
      <c r="K389" s="321">
        <v>1021.24</v>
      </c>
    </row>
    <row r="390" spans="1:11" ht="14.4" customHeight="1" x14ac:dyDescent="0.3">
      <c r="A390" s="316" t="s">
        <v>332</v>
      </c>
      <c r="B390" s="317" t="s">
        <v>334</v>
      </c>
      <c r="C390" s="318" t="s">
        <v>340</v>
      </c>
      <c r="D390" s="319" t="s">
        <v>341</v>
      </c>
      <c r="E390" s="318" t="s">
        <v>540</v>
      </c>
      <c r="F390" s="319" t="s">
        <v>541</v>
      </c>
      <c r="G390" s="318" t="s">
        <v>1321</v>
      </c>
      <c r="H390" s="318" t="s">
        <v>1322</v>
      </c>
      <c r="I390" s="320">
        <v>510.62</v>
      </c>
      <c r="J390" s="320">
        <v>1</v>
      </c>
      <c r="K390" s="321">
        <v>510.62</v>
      </c>
    </row>
    <row r="391" spans="1:11" ht="14.4" customHeight="1" x14ac:dyDescent="0.3">
      <c r="A391" s="316" t="s">
        <v>332</v>
      </c>
      <c r="B391" s="317" t="s">
        <v>334</v>
      </c>
      <c r="C391" s="318" t="s">
        <v>340</v>
      </c>
      <c r="D391" s="319" t="s">
        <v>341</v>
      </c>
      <c r="E391" s="318" t="s">
        <v>540</v>
      </c>
      <c r="F391" s="319" t="s">
        <v>541</v>
      </c>
      <c r="G391" s="318" t="s">
        <v>1323</v>
      </c>
      <c r="H391" s="318" t="s">
        <v>1324</v>
      </c>
      <c r="I391" s="320">
        <v>510.62</v>
      </c>
      <c r="J391" s="320">
        <v>1</v>
      </c>
      <c r="K391" s="321">
        <v>510.62</v>
      </c>
    </row>
    <row r="392" spans="1:11" ht="14.4" customHeight="1" x14ac:dyDescent="0.3">
      <c r="A392" s="316" t="s">
        <v>332</v>
      </c>
      <c r="B392" s="317" t="s">
        <v>334</v>
      </c>
      <c r="C392" s="318" t="s">
        <v>340</v>
      </c>
      <c r="D392" s="319" t="s">
        <v>341</v>
      </c>
      <c r="E392" s="318" t="s">
        <v>540</v>
      </c>
      <c r="F392" s="319" t="s">
        <v>541</v>
      </c>
      <c r="G392" s="318" t="s">
        <v>1325</v>
      </c>
      <c r="H392" s="318" t="s">
        <v>1326</v>
      </c>
      <c r="I392" s="320">
        <v>510.62</v>
      </c>
      <c r="J392" s="320">
        <v>1</v>
      </c>
      <c r="K392" s="321">
        <v>510.62</v>
      </c>
    </row>
    <row r="393" spans="1:11" ht="14.4" customHeight="1" x14ac:dyDescent="0.3">
      <c r="A393" s="316" t="s">
        <v>332</v>
      </c>
      <c r="B393" s="317" t="s">
        <v>334</v>
      </c>
      <c r="C393" s="318" t="s">
        <v>340</v>
      </c>
      <c r="D393" s="319" t="s">
        <v>341</v>
      </c>
      <c r="E393" s="318" t="s">
        <v>540</v>
      </c>
      <c r="F393" s="319" t="s">
        <v>541</v>
      </c>
      <c r="G393" s="318" t="s">
        <v>1327</v>
      </c>
      <c r="H393" s="318" t="s">
        <v>1328</v>
      </c>
      <c r="I393" s="320">
        <v>510.62</v>
      </c>
      <c r="J393" s="320">
        <v>1</v>
      </c>
      <c r="K393" s="321">
        <v>510.62</v>
      </c>
    </row>
    <row r="394" spans="1:11" ht="14.4" customHeight="1" x14ac:dyDescent="0.3">
      <c r="A394" s="316" t="s">
        <v>332</v>
      </c>
      <c r="B394" s="317" t="s">
        <v>334</v>
      </c>
      <c r="C394" s="318" t="s">
        <v>340</v>
      </c>
      <c r="D394" s="319" t="s">
        <v>341</v>
      </c>
      <c r="E394" s="318" t="s">
        <v>540</v>
      </c>
      <c r="F394" s="319" t="s">
        <v>541</v>
      </c>
      <c r="G394" s="318" t="s">
        <v>1329</v>
      </c>
      <c r="H394" s="318" t="s">
        <v>1330</v>
      </c>
      <c r="I394" s="320">
        <v>510.62</v>
      </c>
      <c r="J394" s="320">
        <v>1</v>
      </c>
      <c r="K394" s="321">
        <v>510.62</v>
      </c>
    </row>
    <row r="395" spans="1:11" ht="14.4" customHeight="1" x14ac:dyDescent="0.3">
      <c r="A395" s="316" t="s">
        <v>332</v>
      </c>
      <c r="B395" s="317" t="s">
        <v>334</v>
      </c>
      <c r="C395" s="318" t="s">
        <v>340</v>
      </c>
      <c r="D395" s="319" t="s">
        <v>341</v>
      </c>
      <c r="E395" s="318" t="s">
        <v>540</v>
      </c>
      <c r="F395" s="319" t="s">
        <v>541</v>
      </c>
      <c r="G395" s="318" t="s">
        <v>1331</v>
      </c>
      <c r="H395" s="318" t="s">
        <v>1332</v>
      </c>
      <c r="I395" s="320">
        <v>9528.75</v>
      </c>
      <c r="J395" s="320">
        <v>2</v>
      </c>
      <c r="K395" s="321">
        <v>19057.5</v>
      </c>
    </row>
    <row r="396" spans="1:11" ht="14.4" customHeight="1" x14ac:dyDescent="0.3">
      <c r="A396" s="316" t="s">
        <v>332</v>
      </c>
      <c r="B396" s="317" t="s">
        <v>334</v>
      </c>
      <c r="C396" s="318" t="s">
        <v>340</v>
      </c>
      <c r="D396" s="319" t="s">
        <v>341</v>
      </c>
      <c r="E396" s="318" t="s">
        <v>540</v>
      </c>
      <c r="F396" s="319" t="s">
        <v>541</v>
      </c>
      <c r="G396" s="318" t="s">
        <v>1333</v>
      </c>
      <c r="H396" s="318" t="s">
        <v>1334</v>
      </c>
      <c r="I396" s="320">
        <v>9.6479499999999998</v>
      </c>
      <c r="J396" s="320">
        <v>400</v>
      </c>
      <c r="K396" s="321">
        <v>3859.1800000000003</v>
      </c>
    </row>
    <row r="397" spans="1:11" ht="14.4" customHeight="1" x14ac:dyDescent="0.3">
      <c r="A397" s="316" t="s">
        <v>332</v>
      </c>
      <c r="B397" s="317" t="s">
        <v>334</v>
      </c>
      <c r="C397" s="318" t="s">
        <v>340</v>
      </c>
      <c r="D397" s="319" t="s">
        <v>341</v>
      </c>
      <c r="E397" s="318" t="s">
        <v>540</v>
      </c>
      <c r="F397" s="319" t="s">
        <v>541</v>
      </c>
      <c r="G397" s="318" t="s">
        <v>1335</v>
      </c>
      <c r="H397" s="318" t="s">
        <v>1336</v>
      </c>
      <c r="I397" s="320">
        <v>9.6800000887990478</v>
      </c>
      <c r="J397" s="320">
        <v>5610</v>
      </c>
      <c r="K397" s="321">
        <v>54304.800506899999</v>
      </c>
    </row>
    <row r="398" spans="1:11" ht="14.4" customHeight="1" x14ac:dyDescent="0.3">
      <c r="A398" s="316" t="s">
        <v>332</v>
      </c>
      <c r="B398" s="317" t="s">
        <v>334</v>
      </c>
      <c r="C398" s="318" t="s">
        <v>340</v>
      </c>
      <c r="D398" s="319" t="s">
        <v>341</v>
      </c>
      <c r="E398" s="318" t="s">
        <v>540</v>
      </c>
      <c r="F398" s="319" t="s">
        <v>541</v>
      </c>
      <c r="G398" s="318" t="s">
        <v>1337</v>
      </c>
      <c r="H398" s="318" t="s">
        <v>1338</v>
      </c>
      <c r="I398" s="320">
        <v>9.6800000339643741</v>
      </c>
      <c r="J398" s="320">
        <v>2450</v>
      </c>
      <c r="K398" s="321">
        <v>23716.000124400915</v>
      </c>
    </row>
    <row r="399" spans="1:11" ht="14.4" customHeight="1" x14ac:dyDescent="0.3">
      <c r="A399" s="316" t="s">
        <v>332</v>
      </c>
      <c r="B399" s="317" t="s">
        <v>334</v>
      </c>
      <c r="C399" s="318" t="s">
        <v>340</v>
      </c>
      <c r="D399" s="319" t="s">
        <v>341</v>
      </c>
      <c r="E399" s="318" t="s">
        <v>540</v>
      </c>
      <c r="F399" s="319" t="s">
        <v>541</v>
      </c>
      <c r="G399" s="318" t="s">
        <v>1339</v>
      </c>
      <c r="H399" s="318" t="s">
        <v>1340</v>
      </c>
      <c r="I399" s="320">
        <v>29947.806394557803</v>
      </c>
      <c r="J399" s="320">
        <v>3</v>
      </c>
      <c r="K399" s="321">
        <v>89843.41918367341</v>
      </c>
    </row>
    <row r="400" spans="1:11" ht="14.4" customHeight="1" x14ac:dyDescent="0.3">
      <c r="A400" s="316" t="s">
        <v>332</v>
      </c>
      <c r="B400" s="317" t="s">
        <v>334</v>
      </c>
      <c r="C400" s="318" t="s">
        <v>340</v>
      </c>
      <c r="D400" s="319" t="s">
        <v>341</v>
      </c>
      <c r="E400" s="318" t="s">
        <v>540</v>
      </c>
      <c r="F400" s="319" t="s">
        <v>541</v>
      </c>
      <c r="G400" s="318" t="s">
        <v>1341</v>
      </c>
      <c r="H400" s="318" t="s">
        <v>1342</v>
      </c>
      <c r="I400" s="320">
        <v>52.877001580189997</v>
      </c>
      <c r="J400" s="320">
        <v>20</v>
      </c>
      <c r="K400" s="321">
        <v>1057.5400316037999</v>
      </c>
    </row>
    <row r="401" spans="1:11" ht="14.4" customHeight="1" x14ac:dyDescent="0.3">
      <c r="A401" s="316" t="s">
        <v>332</v>
      </c>
      <c r="B401" s="317" t="s">
        <v>334</v>
      </c>
      <c r="C401" s="318" t="s">
        <v>340</v>
      </c>
      <c r="D401" s="319" t="s">
        <v>341</v>
      </c>
      <c r="E401" s="318" t="s">
        <v>540</v>
      </c>
      <c r="F401" s="319" t="s">
        <v>541</v>
      </c>
      <c r="G401" s="318" t="s">
        <v>1343</v>
      </c>
      <c r="H401" s="318" t="s">
        <v>1344</v>
      </c>
      <c r="I401" s="320">
        <v>3223.4687362298546</v>
      </c>
      <c r="J401" s="320">
        <v>18</v>
      </c>
      <c r="K401" s="321">
        <v>58022.415878206062</v>
      </c>
    </row>
    <row r="402" spans="1:11" ht="14.4" customHeight="1" x14ac:dyDescent="0.3">
      <c r="A402" s="316" t="s">
        <v>332</v>
      </c>
      <c r="B402" s="317" t="s">
        <v>334</v>
      </c>
      <c r="C402" s="318" t="s">
        <v>340</v>
      </c>
      <c r="D402" s="319" t="s">
        <v>341</v>
      </c>
      <c r="E402" s="318" t="s">
        <v>540</v>
      </c>
      <c r="F402" s="319" t="s">
        <v>541</v>
      </c>
      <c r="G402" s="318" t="s">
        <v>1345</v>
      </c>
      <c r="H402" s="318" t="s">
        <v>1346</v>
      </c>
      <c r="I402" s="320">
        <v>22990</v>
      </c>
      <c r="J402" s="320">
        <v>10</v>
      </c>
      <c r="K402" s="321">
        <v>229900</v>
      </c>
    </row>
    <row r="403" spans="1:11" ht="14.4" customHeight="1" x14ac:dyDescent="0.3">
      <c r="A403" s="316" t="s">
        <v>332</v>
      </c>
      <c r="B403" s="317" t="s">
        <v>334</v>
      </c>
      <c r="C403" s="318" t="s">
        <v>340</v>
      </c>
      <c r="D403" s="319" t="s">
        <v>341</v>
      </c>
      <c r="E403" s="318" t="s">
        <v>540</v>
      </c>
      <c r="F403" s="319" t="s">
        <v>541</v>
      </c>
      <c r="G403" s="318" t="s">
        <v>1347</v>
      </c>
      <c r="H403" s="318" t="s">
        <v>1348</v>
      </c>
      <c r="I403" s="320">
        <v>6374.5814529448653</v>
      </c>
      <c r="J403" s="320">
        <v>2</v>
      </c>
      <c r="K403" s="321">
        <v>12749.162905889731</v>
      </c>
    </row>
    <row r="404" spans="1:11" ht="14.4" customHeight="1" x14ac:dyDescent="0.3">
      <c r="A404" s="316" t="s">
        <v>332</v>
      </c>
      <c r="B404" s="317" t="s">
        <v>334</v>
      </c>
      <c r="C404" s="318" t="s">
        <v>340</v>
      </c>
      <c r="D404" s="319" t="s">
        <v>341</v>
      </c>
      <c r="E404" s="318" t="s">
        <v>540</v>
      </c>
      <c r="F404" s="319" t="s">
        <v>541</v>
      </c>
      <c r="G404" s="318" t="s">
        <v>1349</v>
      </c>
      <c r="H404" s="318" t="s">
        <v>1350</v>
      </c>
      <c r="I404" s="320">
        <v>16499.540878753192</v>
      </c>
      <c r="J404" s="320">
        <v>12</v>
      </c>
      <c r="K404" s="321">
        <v>197994.49054503831</v>
      </c>
    </row>
    <row r="405" spans="1:11" ht="14.4" customHeight="1" x14ac:dyDescent="0.3">
      <c r="A405" s="316" t="s">
        <v>332</v>
      </c>
      <c r="B405" s="317" t="s">
        <v>334</v>
      </c>
      <c r="C405" s="318" t="s">
        <v>340</v>
      </c>
      <c r="D405" s="319" t="s">
        <v>341</v>
      </c>
      <c r="E405" s="318" t="s">
        <v>540</v>
      </c>
      <c r="F405" s="319" t="s">
        <v>541</v>
      </c>
      <c r="G405" s="318" t="s">
        <v>1351</v>
      </c>
      <c r="H405" s="318" t="s">
        <v>1352</v>
      </c>
      <c r="I405" s="320">
        <v>5445</v>
      </c>
      <c r="J405" s="320">
        <v>1</v>
      </c>
      <c r="K405" s="321">
        <v>5445</v>
      </c>
    </row>
    <row r="406" spans="1:11" ht="14.4" customHeight="1" x14ac:dyDescent="0.3">
      <c r="A406" s="316" t="s">
        <v>332</v>
      </c>
      <c r="B406" s="317" t="s">
        <v>334</v>
      </c>
      <c r="C406" s="318" t="s">
        <v>340</v>
      </c>
      <c r="D406" s="319" t="s">
        <v>341</v>
      </c>
      <c r="E406" s="318" t="s">
        <v>540</v>
      </c>
      <c r="F406" s="319" t="s">
        <v>541</v>
      </c>
      <c r="G406" s="318" t="s">
        <v>1353</v>
      </c>
      <c r="H406" s="318" t="s">
        <v>1354</v>
      </c>
      <c r="I406" s="320">
        <v>5445</v>
      </c>
      <c r="J406" s="320">
        <v>1</v>
      </c>
      <c r="K406" s="321">
        <v>5445</v>
      </c>
    </row>
    <row r="407" spans="1:11" ht="14.4" customHeight="1" x14ac:dyDescent="0.3">
      <c r="A407" s="316" t="s">
        <v>332</v>
      </c>
      <c r="B407" s="317" t="s">
        <v>334</v>
      </c>
      <c r="C407" s="318" t="s">
        <v>340</v>
      </c>
      <c r="D407" s="319" t="s">
        <v>341</v>
      </c>
      <c r="E407" s="318" t="s">
        <v>540</v>
      </c>
      <c r="F407" s="319" t="s">
        <v>541</v>
      </c>
      <c r="G407" s="318" t="s">
        <v>1355</v>
      </c>
      <c r="H407" s="318" t="s">
        <v>1356</v>
      </c>
      <c r="I407" s="320">
        <v>1739.74</v>
      </c>
      <c r="J407" s="320">
        <v>1</v>
      </c>
      <c r="K407" s="321">
        <v>1739.74</v>
      </c>
    </row>
    <row r="408" spans="1:11" ht="14.4" customHeight="1" x14ac:dyDescent="0.3">
      <c r="A408" s="316" t="s">
        <v>332</v>
      </c>
      <c r="B408" s="317" t="s">
        <v>334</v>
      </c>
      <c r="C408" s="318" t="s">
        <v>340</v>
      </c>
      <c r="D408" s="319" t="s">
        <v>341</v>
      </c>
      <c r="E408" s="318" t="s">
        <v>540</v>
      </c>
      <c r="F408" s="319" t="s">
        <v>541</v>
      </c>
      <c r="G408" s="318" t="s">
        <v>1357</v>
      </c>
      <c r="H408" s="318" t="s">
        <v>1358</v>
      </c>
      <c r="I408" s="320">
        <v>3095.6636464673002</v>
      </c>
      <c r="J408" s="320">
        <v>5</v>
      </c>
      <c r="K408" s="321">
        <v>15478.3182323365</v>
      </c>
    </row>
    <row r="409" spans="1:11" ht="14.4" customHeight="1" x14ac:dyDescent="0.3">
      <c r="A409" s="316" t="s">
        <v>332</v>
      </c>
      <c r="B409" s="317" t="s">
        <v>334</v>
      </c>
      <c r="C409" s="318" t="s">
        <v>340</v>
      </c>
      <c r="D409" s="319" t="s">
        <v>341</v>
      </c>
      <c r="E409" s="318" t="s">
        <v>540</v>
      </c>
      <c r="F409" s="319" t="s">
        <v>541</v>
      </c>
      <c r="G409" s="318" t="s">
        <v>1359</v>
      </c>
      <c r="H409" s="318" t="s">
        <v>1360</v>
      </c>
      <c r="I409" s="320">
        <v>3702.6</v>
      </c>
      <c r="J409" s="320">
        <v>1</v>
      </c>
      <c r="K409" s="321">
        <v>3702.6</v>
      </c>
    </row>
    <row r="410" spans="1:11" ht="14.4" customHeight="1" x14ac:dyDescent="0.3">
      <c r="A410" s="316" t="s">
        <v>332</v>
      </c>
      <c r="B410" s="317" t="s">
        <v>334</v>
      </c>
      <c r="C410" s="318" t="s">
        <v>340</v>
      </c>
      <c r="D410" s="319" t="s">
        <v>341</v>
      </c>
      <c r="E410" s="318" t="s">
        <v>540</v>
      </c>
      <c r="F410" s="319" t="s">
        <v>541</v>
      </c>
      <c r="G410" s="318" t="s">
        <v>1361</v>
      </c>
      <c r="H410" s="318" t="s">
        <v>1362</v>
      </c>
      <c r="I410" s="320">
        <v>2418.79</v>
      </c>
      <c r="J410" s="320">
        <v>1</v>
      </c>
      <c r="K410" s="321">
        <v>2418.79</v>
      </c>
    </row>
    <row r="411" spans="1:11" ht="14.4" customHeight="1" x14ac:dyDescent="0.3">
      <c r="A411" s="316" t="s">
        <v>332</v>
      </c>
      <c r="B411" s="317" t="s">
        <v>334</v>
      </c>
      <c r="C411" s="318" t="s">
        <v>340</v>
      </c>
      <c r="D411" s="319" t="s">
        <v>341</v>
      </c>
      <c r="E411" s="318" t="s">
        <v>540</v>
      </c>
      <c r="F411" s="319" t="s">
        <v>541</v>
      </c>
      <c r="G411" s="318" t="s">
        <v>1363</v>
      </c>
      <c r="H411" s="318" t="s">
        <v>1364</v>
      </c>
      <c r="I411" s="320">
        <v>5299.8003497871696</v>
      </c>
      <c r="J411" s="320">
        <v>2</v>
      </c>
      <c r="K411" s="321">
        <v>10599.600699574339</v>
      </c>
    </row>
    <row r="412" spans="1:11" ht="14.4" customHeight="1" x14ac:dyDescent="0.3">
      <c r="A412" s="316" t="s">
        <v>332</v>
      </c>
      <c r="B412" s="317" t="s">
        <v>334</v>
      </c>
      <c r="C412" s="318" t="s">
        <v>340</v>
      </c>
      <c r="D412" s="319" t="s">
        <v>341</v>
      </c>
      <c r="E412" s="318" t="s">
        <v>540</v>
      </c>
      <c r="F412" s="319" t="s">
        <v>541</v>
      </c>
      <c r="G412" s="318" t="s">
        <v>1365</v>
      </c>
      <c r="H412" s="318" t="s">
        <v>1366</v>
      </c>
      <c r="I412" s="320">
        <v>10649.2208838318</v>
      </c>
      <c r="J412" s="320">
        <v>2</v>
      </c>
      <c r="K412" s="321">
        <v>21298.4417676636</v>
      </c>
    </row>
    <row r="413" spans="1:11" ht="14.4" customHeight="1" x14ac:dyDescent="0.3">
      <c r="A413" s="316" t="s">
        <v>332</v>
      </c>
      <c r="B413" s="317" t="s">
        <v>334</v>
      </c>
      <c r="C413" s="318" t="s">
        <v>340</v>
      </c>
      <c r="D413" s="319" t="s">
        <v>341</v>
      </c>
      <c r="E413" s="318" t="s">
        <v>540</v>
      </c>
      <c r="F413" s="319" t="s">
        <v>541</v>
      </c>
      <c r="G413" s="318" t="s">
        <v>1367</v>
      </c>
      <c r="H413" s="318" t="s">
        <v>1368</v>
      </c>
      <c r="I413" s="320">
        <v>1368.6</v>
      </c>
      <c r="J413" s="320">
        <v>1</v>
      </c>
      <c r="K413" s="321">
        <v>1368.6</v>
      </c>
    </row>
    <row r="414" spans="1:11" ht="14.4" customHeight="1" x14ac:dyDescent="0.3">
      <c r="A414" s="316" t="s">
        <v>332</v>
      </c>
      <c r="B414" s="317" t="s">
        <v>334</v>
      </c>
      <c r="C414" s="318" t="s">
        <v>340</v>
      </c>
      <c r="D414" s="319" t="s">
        <v>341</v>
      </c>
      <c r="E414" s="318" t="s">
        <v>540</v>
      </c>
      <c r="F414" s="319" t="s">
        <v>541</v>
      </c>
      <c r="G414" s="318" t="s">
        <v>1369</v>
      </c>
      <c r="H414" s="318" t="s">
        <v>1370</v>
      </c>
      <c r="I414" s="320">
        <v>0.63280000000000003</v>
      </c>
      <c r="J414" s="320">
        <v>500</v>
      </c>
      <c r="K414" s="321">
        <v>316.40000000000003</v>
      </c>
    </row>
    <row r="415" spans="1:11" ht="14.4" customHeight="1" x14ac:dyDescent="0.3">
      <c r="A415" s="316" t="s">
        <v>332</v>
      </c>
      <c r="B415" s="317" t="s">
        <v>334</v>
      </c>
      <c r="C415" s="318" t="s">
        <v>340</v>
      </c>
      <c r="D415" s="319" t="s">
        <v>341</v>
      </c>
      <c r="E415" s="318" t="s">
        <v>540</v>
      </c>
      <c r="F415" s="319" t="s">
        <v>541</v>
      </c>
      <c r="G415" s="318" t="s">
        <v>1371</v>
      </c>
      <c r="H415" s="318" t="s">
        <v>1372</v>
      </c>
      <c r="I415" s="320">
        <v>5322.79</v>
      </c>
      <c r="J415" s="320">
        <v>1</v>
      </c>
      <c r="K415" s="321">
        <v>5322.79</v>
      </c>
    </row>
    <row r="416" spans="1:11" ht="14.4" customHeight="1" x14ac:dyDescent="0.3">
      <c r="A416" s="316" t="s">
        <v>332</v>
      </c>
      <c r="B416" s="317" t="s">
        <v>334</v>
      </c>
      <c r="C416" s="318" t="s">
        <v>340</v>
      </c>
      <c r="D416" s="319" t="s">
        <v>341</v>
      </c>
      <c r="E416" s="318" t="s">
        <v>540</v>
      </c>
      <c r="F416" s="319" t="s">
        <v>541</v>
      </c>
      <c r="G416" s="318" t="s">
        <v>1373</v>
      </c>
      <c r="H416" s="318" t="s">
        <v>1374</v>
      </c>
      <c r="I416" s="320">
        <v>3906.79000000001</v>
      </c>
      <c r="J416" s="320">
        <v>1</v>
      </c>
      <c r="K416" s="321">
        <v>3906.79000000001</v>
      </c>
    </row>
    <row r="417" spans="1:11" ht="14.4" customHeight="1" x14ac:dyDescent="0.3">
      <c r="A417" s="316" t="s">
        <v>332</v>
      </c>
      <c r="B417" s="317" t="s">
        <v>334</v>
      </c>
      <c r="C417" s="318" t="s">
        <v>340</v>
      </c>
      <c r="D417" s="319" t="s">
        <v>341</v>
      </c>
      <c r="E417" s="318" t="s">
        <v>540</v>
      </c>
      <c r="F417" s="319" t="s">
        <v>541</v>
      </c>
      <c r="G417" s="318" t="s">
        <v>1375</v>
      </c>
      <c r="H417" s="318" t="s">
        <v>1376</v>
      </c>
      <c r="I417" s="320">
        <v>140.70000000000002</v>
      </c>
      <c r="J417" s="320">
        <v>3</v>
      </c>
      <c r="K417" s="321">
        <v>462.29999999999995</v>
      </c>
    </row>
    <row r="418" spans="1:11" ht="14.4" customHeight="1" x14ac:dyDescent="0.3">
      <c r="A418" s="316" t="s">
        <v>332</v>
      </c>
      <c r="B418" s="317" t="s">
        <v>334</v>
      </c>
      <c r="C418" s="318" t="s">
        <v>340</v>
      </c>
      <c r="D418" s="319" t="s">
        <v>341</v>
      </c>
      <c r="E418" s="318" t="s">
        <v>540</v>
      </c>
      <c r="F418" s="319" t="s">
        <v>541</v>
      </c>
      <c r="G418" s="318" t="s">
        <v>1377</v>
      </c>
      <c r="H418" s="318" t="s">
        <v>1378</v>
      </c>
      <c r="I418" s="320">
        <v>653.4</v>
      </c>
      <c r="J418" s="320">
        <v>1</v>
      </c>
      <c r="K418" s="321">
        <v>653.4</v>
      </c>
    </row>
    <row r="419" spans="1:11" ht="14.4" customHeight="1" x14ac:dyDescent="0.3">
      <c r="A419" s="316" t="s">
        <v>332</v>
      </c>
      <c r="B419" s="317" t="s">
        <v>334</v>
      </c>
      <c r="C419" s="318" t="s">
        <v>340</v>
      </c>
      <c r="D419" s="319" t="s">
        <v>341</v>
      </c>
      <c r="E419" s="318" t="s">
        <v>540</v>
      </c>
      <c r="F419" s="319" t="s">
        <v>541</v>
      </c>
      <c r="G419" s="318" t="s">
        <v>1379</v>
      </c>
      <c r="H419" s="318" t="s">
        <v>1380</v>
      </c>
      <c r="I419" s="320">
        <v>1185.99999999999</v>
      </c>
      <c r="J419" s="320">
        <v>1</v>
      </c>
      <c r="K419" s="321">
        <v>1185.99999999999</v>
      </c>
    </row>
    <row r="420" spans="1:11" ht="14.4" customHeight="1" x14ac:dyDescent="0.3">
      <c r="A420" s="316" t="s">
        <v>332</v>
      </c>
      <c r="B420" s="317" t="s">
        <v>334</v>
      </c>
      <c r="C420" s="318" t="s">
        <v>340</v>
      </c>
      <c r="D420" s="319" t="s">
        <v>341</v>
      </c>
      <c r="E420" s="318" t="s">
        <v>540</v>
      </c>
      <c r="F420" s="319" t="s">
        <v>541</v>
      </c>
      <c r="G420" s="318" t="s">
        <v>1381</v>
      </c>
      <c r="H420" s="318" t="s">
        <v>1382</v>
      </c>
      <c r="I420" s="320">
        <v>13103.09</v>
      </c>
      <c r="J420" s="320">
        <v>1</v>
      </c>
      <c r="K420" s="321">
        <v>13103.09</v>
      </c>
    </row>
    <row r="421" spans="1:11" ht="14.4" customHeight="1" x14ac:dyDescent="0.3">
      <c r="A421" s="316" t="s">
        <v>332</v>
      </c>
      <c r="B421" s="317" t="s">
        <v>334</v>
      </c>
      <c r="C421" s="318" t="s">
        <v>340</v>
      </c>
      <c r="D421" s="319" t="s">
        <v>341</v>
      </c>
      <c r="E421" s="318" t="s">
        <v>540</v>
      </c>
      <c r="F421" s="319" t="s">
        <v>541</v>
      </c>
      <c r="G421" s="318" t="s">
        <v>1383</v>
      </c>
      <c r="H421" s="318" t="s">
        <v>1384</v>
      </c>
      <c r="I421" s="320">
        <v>5808</v>
      </c>
      <c r="J421" s="320">
        <v>2</v>
      </c>
      <c r="K421" s="321">
        <v>11616</v>
      </c>
    </row>
    <row r="422" spans="1:11" ht="14.4" customHeight="1" x14ac:dyDescent="0.3">
      <c r="A422" s="316" t="s">
        <v>332</v>
      </c>
      <c r="B422" s="317" t="s">
        <v>334</v>
      </c>
      <c r="C422" s="318" t="s">
        <v>340</v>
      </c>
      <c r="D422" s="319" t="s">
        <v>341</v>
      </c>
      <c r="E422" s="318" t="s">
        <v>540</v>
      </c>
      <c r="F422" s="319" t="s">
        <v>541</v>
      </c>
      <c r="G422" s="318" t="s">
        <v>1385</v>
      </c>
      <c r="H422" s="318" t="s">
        <v>1386</v>
      </c>
      <c r="I422" s="320">
        <v>5808</v>
      </c>
      <c r="J422" s="320">
        <v>2</v>
      </c>
      <c r="K422" s="321">
        <v>11616</v>
      </c>
    </row>
    <row r="423" spans="1:11" ht="14.4" customHeight="1" x14ac:dyDescent="0.3">
      <c r="A423" s="316" t="s">
        <v>332</v>
      </c>
      <c r="B423" s="317" t="s">
        <v>334</v>
      </c>
      <c r="C423" s="318" t="s">
        <v>340</v>
      </c>
      <c r="D423" s="319" t="s">
        <v>341</v>
      </c>
      <c r="E423" s="318" t="s">
        <v>540</v>
      </c>
      <c r="F423" s="319" t="s">
        <v>541</v>
      </c>
      <c r="G423" s="318" t="s">
        <v>1387</v>
      </c>
      <c r="H423" s="318" t="s">
        <v>1388</v>
      </c>
      <c r="I423" s="320">
        <v>66550</v>
      </c>
      <c r="J423" s="320">
        <v>2</v>
      </c>
      <c r="K423" s="321">
        <v>133100</v>
      </c>
    </row>
    <row r="424" spans="1:11" ht="14.4" customHeight="1" x14ac:dyDescent="0.3">
      <c r="A424" s="316" t="s">
        <v>332</v>
      </c>
      <c r="B424" s="317" t="s">
        <v>334</v>
      </c>
      <c r="C424" s="318" t="s">
        <v>340</v>
      </c>
      <c r="D424" s="319" t="s">
        <v>341</v>
      </c>
      <c r="E424" s="318" t="s">
        <v>540</v>
      </c>
      <c r="F424" s="319" t="s">
        <v>541</v>
      </c>
      <c r="G424" s="318" t="s">
        <v>1389</v>
      </c>
      <c r="H424" s="318" t="s">
        <v>1390</v>
      </c>
      <c r="I424" s="320">
        <v>31460</v>
      </c>
      <c r="J424" s="320">
        <v>1</v>
      </c>
      <c r="K424" s="321">
        <v>31460</v>
      </c>
    </row>
    <row r="425" spans="1:11" ht="14.4" customHeight="1" x14ac:dyDescent="0.3">
      <c r="A425" s="316" t="s">
        <v>332</v>
      </c>
      <c r="B425" s="317" t="s">
        <v>334</v>
      </c>
      <c r="C425" s="318" t="s">
        <v>340</v>
      </c>
      <c r="D425" s="319" t="s">
        <v>341</v>
      </c>
      <c r="E425" s="318" t="s">
        <v>540</v>
      </c>
      <c r="F425" s="319" t="s">
        <v>541</v>
      </c>
      <c r="G425" s="318" t="s">
        <v>1391</v>
      </c>
      <c r="H425" s="318" t="s">
        <v>1392</v>
      </c>
      <c r="I425" s="320">
        <v>3414.62</v>
      </c>
      <c r="J425" s="320">
        <v>2</v>
      </c>
      <c r="K425" s="321">
        <v>6829.24</v>
      </c>
    </row>
    <row r="426" spans="1:11" ht="14.4" customHeight="1" x14ac:dyDescent="0.3">
      <c r="A426" s="316" t="s">
        <v>332</v>
      </c>
      <c r="B426" s="317" t="s">
        <v>334</v>
      </c>
      <c r="C426" s="318" t="s">
        <v>340</v>
      </c>
      <c r="D426" s="319" t="s">
        <v>341</v>
      </c>
      <c r="E426" s="318" t="s">
        <v>540</v>
      </c>
      <c r="F426" s="319" t="s">
        <v>541</v>
      </c>
      <c r="G426" s="318" t="s">
        <v>1393</v>
      </c>
      <c r="H426" s="318" t="s">
        <v>1394</v>
      </c>
      <c r="I426" s="320">
        <v>3.9373</v>
      </c>
      <c r="J426" s="320">
        <v>500</v>
      </c>
      <c r="K426" s="321">
        <v>1968.65</v>
      </c>
    </row>
    <row r="427" spans="1:11" ht="14.4" customHeight="1" x14ac:dyDescent="0.3">
      <c r="A427" s="316" t="s">
        <v>332</v>
      </c>
      <c r="B427" s="317" t="s">
        <v>334</v>
      </c>
      <c r="C427" s="318" t="s">
        <v>340</v>
      </c>
      <c r="D427" s="319" t="s">
        <v>341</v>
      </c>
      <c r="E427" s="318" t="s">
        <v>540</v>
      </c>
      <c r="F427" s="319" t="s">
        <v>541</v>
      </c>
      <c r="G427" s="318" t="s">
        <v>1395</v>
      </c>
      <c r="H427" s="318" t="s">
        <v>1396</v>
      </c>
      <c r="I427" s="320">
        <v>636.46</v>
      </c>
      <c r="J427" s="320">
        <v>1</v>
      </c>
      <c r="K427" s="321">
        <v>636.46</v>
      </c>
    </row>
    <row r="428" spans="1:11" ht="14.4" customHeight="1" x14ac:dyDescent="0.3">
      <c r="A428" s="316" t="s">
        <v>332</v>
      </c>
      <c r="B428" s="317" t="s">
        <v>334</v>
      </c>
      <c r="C428" s="318" t="s">
        <v>340</v>
      </c>
      <c r="D428" s="319" t="s">
        <v>341</v>
      </c>
      <c r="E428" s="318" t="s">
        <v>540</v>
      </c>
      <c r="F428" s="319" t="s">
        <v>541</v>
      </c>
      <c r="G428" s="318" t="s">
        <v>1397</v>
      </c>
      <c r="H428" s="318" t="s">
        <v>1398</v>
      </c>
      <c r="I428" s="320">
        <v>510.59509414446302</v>
      </c>
      <c r="J428" s="320">
        <v>1</v>
      </c>
      <c r="K428" s="321">
        <v>510.59509414446302</v>
      </c>
    </row>
    <row r="429" spans="1:11" ht="14.4" customHeight="1" x14ac:dyDescent="0.3">
      <c r="A429" s="316" t="s">
        <v>332</v>
      </c>
      <c r="B429" s="317" t="s">
        <v>334</v>
      </c>
      <c r="C429" s="318" t="s">
        <v>340</v>
      </c>
      <c r="D429" s="319" t="s">
        <v>341</v>
      </c>
      <c r="E429" s="318" t="s">
        <v>540</v>
      </c>
      <c r="F429" s="319" t="s">
        <v>541</v>
      </c>
      <c r="G429" s="318" t="s">
        <v>1399</v>
      </c>
      <c r="H429" s="318" t="s">
        <v>1400</v>
      </c>
      <c r="I429" s="320">
        <v>3828.645</v>
      </c>
      <c r="J429" s="320">
        <v>1</v>
      </c>
      <c r="K429" s="321">
        <v>3828.645</v>
      </c>
    </row>
    <row r="430" spans="1:11" ht="14.4" customHeight="1" x14ac:dyDescent="0.3">
      <c r="A430" s="316" t="s">
        <v>332</v>
      </c>
      <c r="B430" s="317" t="s">
        <v>334</v>
      </c>
      <c r="C430" s="318" t="s">
        <v>340</v>
      </c>
      <c r="D430" s="319" t="s">
        <v>341</v>
      </c>
      <c r="E430" s="318" t="s">
        <v>540</v>
      </c>
      <c r="F430" s="319" t="s">
        <v>541</v>
      </c>
      <c r="G430" s="318" t="s">
        <v>1401</v>
      </c>
      <c r="H430" s="318" t="s">
        <v>1402</v>
      </c>
      <c r="I430" s="320">
        <v>3828.645</v>
      </c>
      <c r="J430" s="320">
        <v>1</v>
      </c>
      <c r="K430" s="321">
        <v>3828.645</v>
      </c>
    </row>
    <row r="431" spans="1:11" ht="14.4" customHeight="1" x14ac:dyDescent="0.3">
      <c r="A431" s="316" t="s">
        <v>332</v>
      </c>
      <c r="B431" s="317" t="s">
        <v>334</v>
      </c>
      <c r="C431" s="318" t="s">
        <v>340</v>
      </c>
      <c r="D431" s="319" t="s">
        <v>341</v>
      </c>
      <c r="E431" s="318" t="s">
        <v>540</v>
      </c>
      <c r="F431" s="319" t="s">
        <v>541</v>
      </c>
      <c r="G431" s="318" t="s">
        <v>1403</v>
      </c>
      <c r="H431" s="318" t="s">
        <v>1404</v>
      </c>
      <c r="I431" s="320">
        <v>348.8</v>
      </c>
      <c r="J431" s="320">
        <v>9</v>
      </c>
      <c r="K431" s="321">
        <v>2976</v>
      </c>
    </row>
    <row r="432" spans="1:11" ht="14.4" customHeight="1" x14ac:dyDescent="0.3">
      <c r="A432" s="316" t="s">
        <v>332</v>
      </c>
      <c r="B432" s="317" t="s">
        <v>334</v>
      </c>
      <c r="C432" s="318" t="s">
        <v>340</v>
      </c>
      <c r="D432" s="319" t="s">
        <v>341</v>
      </c>
      <c r="E432" s="318" t="s">
        <v>540</v>
      </c>
      <c r="F432" s="319" t="s">
        <v>541</v>
      </c>
      <c r="G432" s="318" t="s">
        <v>1405</v>
      </c>
      <c r="H432" s="318" t="s">
        <v>1406</v>
      </c>
      <c r="I432" s="320">
        <v>107.5</v>
      </c>
      <c r="J432" s="320">
        <v>4</v>
      </c>
      <c r="K432" s="321">
        <v>430</v>
      </c>
    </row>
    <row r="433" spans="1:11" ht="14.4" customHeight="1" x14ac:dyDescent="0.3">
      <c r="A433" s="316" t="s">
        <v>332</v>
      </c>
      <c r="B433" s="317" t="s">
        <v>334</v>
      </c>
      <c r="C433" s="318" t="s">
        <v>340</v>
      </c>
      <c r="D433" s="319" t="s">
        <v>341</v>
      </c>
      <c r="E433" s="318" t="s">
        <v>540</v>
      </c>
      <c r="F433" s="319" t="s">
        <v>541</v>
      </c>
      <c r="G433" s="318" t="s">
        <v>1407</v>
      </c>
      <c r="H433" s="318" t="s">
        <v>1408</v>
      </c>
      <c r="I433" s="320">
        <v>146.06</v>
      </c>
      <c r="J433" s="320">
        <v>9</v>
      </c>
      <c r="K433" s="321">
        <v>1226.0999999999999</v>
      </c>
    </row>
    <row r="434" spans="1:11" ht="14.4" customHeight="1" x14ac:dyDescent="0.3">
      <c r="A434" s="316" t="s">
        <v>332</v>
      </c>
      <c r="B434" s="317" t="s">
        <v>334</v>
      </c>
      <c r="C434" s="318" t="s">
        <v>340</v>
      </c>
      <c r="D434" s="319" t="s">
        <v>341</v>
      </c>
      <c r="E434" s="318" t="s">
        <v>540</v>
      </c>
      <c r="F434" s="319" t="s">
        <v>541</v>
      </c>
      <c r="G434" s="318" t="s">
        <v>1409</v>
      </c>
      <c r="H434" s="318" t="s">
        <v>1410</v>
      </c>
      <c r="I434" s="320">
        <v>218.22499999999999</v>
      </c>
      <c r="J434" s="320">
        <v>2</v>
      </c>
      <c r="K434" s="321">
        <v>436.45</v>
      </c>
    </row>
    <row r="435" spans="1:11" ht="14.4" customHeight="1" x14ac:dyDescent="0.3">
      <c r="A435" s="316" t="s">
        <v>332</v>
      </c>
      <c r="B435" s="317" t="s">
        <v>334</v>
      </c>
      <c r="C435" s="318" t="s">
        <v>340</v>
      </c>
      <c r="D435" s="319" t="s">
        <v>341</v>
      </c>
      <c r="E435" s="318" t="s">
        <v>540</v>
      </c>
      <c r="F435" s="319" t="s">
        <v>541</v>
      </c>
      <c r="G435" s="318" t="s">
        <v>1411</v>
      </c>
      <c r="H435" s="318" t="s">
        <v>1412</v>
      </c>
      <c r="I435" s="320">
        <v>2420</v>
      </c>
      <c r="J435" s="320">
        <v>2</v>
      </c>
      <c r="K435" s="321">
        <v>4840</v>
      </c>
    </row>
    <row r="436" spans="1:11" ht="14.4" customHeight="1" x14ac:dyDescent="0.3">
      <c r="A436" s="316" t="s">
        <v>332</v>
      </c>
      <c r="B436" s="317" t="s">
        <v>334</v>
      </c>
      <c r="C436" s="318" t="s">
        <v>340</v>
      </c>
      <c r="D436" s="319" t="s">
        <v>341</v>
      </c>
      <c r="E436" s="318" t="s">
        <v>540</v>
      </c>
      <c r="F436" s="319" t="s">
        <v>541</v>
      </c>
      <c r="G436" s="318" t="s">
        <v>1413</v>
      </c>
      <c r="H436" s="318" t="s">
        <v>1414</v>
      </c>
      <c r="I436" s="320">
        <v>2420</v>
      </c>
      <c r="J436" s="320">
        <v>6</v>
      </c>
      <c r="K436" s="321">
        <v>14520</v>
      </c>
    </row>
    <row r="437" spans="1:11" ht="14.4" customHeight="1" x14ac:dyDescent="0.3">
      <c r="A437" s="316" t="s">
        <v>332</v>
      </c>
      <c r="B437" s="317" t="s">
        <v>334</v>
      </c>
      <c r="C437" s="318" t="s">
        <v>340</v>
      </c>
      <c r="D437" s="319" t="s">
        <v>341</v>
      </c>
      <c r="E437" s="318" t="s">
        <v>540</v>
      </c>
      <c r="F437" s="319" t="s">
        <v>541</v>
      </c>
      <c r="G437" s="318" t="s">
        <v>1415</v>
      </c>
      <c r="H437" s="318" t="s">
        <v>1416</v>
      </c>
      <c r="I437" s="320">
        <v>15.865520210838421</v>
      </c>
      <c r="J437" s="320">
        <v>540</v>
      </c>
      <c r="K437" s="321">
        <v>8614.474128674723</v>
      </c>
    </row>
    <row r="438" spans="1:11" ht="14.4" customHeight="1" x14ac:dyDescent="0.3">
      <c r="A438" s="316" t="s">
        <v>332</v>
      </c>
      <c r="B438" s="317" t="s">
        <v>334</v>
      </c>
      <c r="C438" s="318" t="s">
        <v>340</v>
      </c>
      <c r="D438" s="319" t="s">
        <v>341</v>
      </c>
      <c r="E438" s="318" t="s">
        <v>540</v>
      </c>
      <c r="F438" s="319" t="s">
        <v>541</v>
      </c>
      <c r="G438" s="318" t="s">
        <v>1417</v>
      </c>
      <c r="H438" s="318" t="s">
        <v>1418</v>
      </c>
      <c r="I438" s="320">
        <v>2553.1</v>
      </c>
      <c r="J438" s="320">
        <v>1</v>
      </c>
      <c r="K438" s="321">
        <v>2553.1</v>
      </c>
    </row>
    <row r="439" spans="1:11" ht="14.4" customHeight="1" x14ac:dyDescent="0.3">
      <c r="A439" s="316" t="s">
        <v>332</v>
      </c>
      <c r="B439" s="317" t="s">
        <v>334</v>
      </c>
      <c r="C439" s="318" t="s">
        <v>340</v>
      </c>
      <c r="D439" s="319" t="s">
        <v>341</v>
      </c>
      <c r="E439" s="318" t="s">
        <v>540</v>
      </c>
      <c r="F439" s="319" t="s">
        <v>541</v>
      </c>
      <c r="G439" s="318" t="s">
        <v>1419</v>
      </c>
      <c r="H439" s="318" t="s">
        <v>1420</v>
      </c>
      <c r="I439" s="320">
        <v>2553.1</v>
      </c>
      <c r="J439" s="320">
        <v>1</v>
      </c>
      <c r="K439" s="321">
        <v>2553.1</v>
      </c>
    </row>
    <row r="440" spans="1:11" ht="14.4" customHeight="1" x14ac:dyDescent="0.3">
      <c r="A440" s="316" t="s">
        <v>332</v>
      </c>
      <c r="B440" s="317" t="s">
        <v>334</v>
      </c>
      <c r="C440" s="318" t="s">
        <v>340</v>
      </c>
      <c r="D440" s="319" t="s">
        <v>341</v>
      </c>
      <c r="E440" s="318" t="s">
        <v>540</v>
      </c>
      <c r="F440" s="319" t="s">
        <v>541</v>
      </c>
      <c r="G440" s="318" t="s">
        <v>1421</v>
      </c>
      <c r="H440" s="318" t="s">
        <v>1422</v>
      </c>
      <c r="I440" s="320">
        <v>2553.1</v>
      </c>
      <c r="J440" s="320">
        <v>1</v>
      </c>
      <c r="K440" s="321">
        <v>2553.1</v>
      </c>
    </row>
    <row r="441" spans="1:11" ht="14.4" customHeight="1" x14ac:dyDescent="0.3">
      <c r="A441" s="316" t="s">
        <v>332</v>
      </c>
      <c r="B441" s="317" t="s">
        <v>334</v>
      </c>
      <c r="C441" s="318" t="s">
        <v>340</v>
      </c>
      <c r="D441" s="319" t="s">
        <v>341</v>
      </c>
      <c r="E441" s="318" t="s">
        <v>540</v>
      </c>
      <c r="F441" s="319" t="s">
        <v>541</v>
      </c>
      <c r="G441" s="318" t="s">
        <v>1423</v>
      </c>
      <c r="H441" s="318" t="s">
        <v>1424</v>
      </c>
      <c r="I441" s="320">
        <v>2553.1</v>
      </c>
      <c r="J441" s="320">
        <v>1</v>
      </c>
      <c r="K441" s="321">
        <v>2553.1</v>
      </c>
    </row>
    <row r="442" spans="1:11" ht="14.4" customHeight="1" x14ac:dyDescent="0.3">
      <c r="A442" s="316" t="s">
        <v>332</v>
      </c>
      <c r="B442" s="317" t="s">
        <v>334</v>
      </c>
      <c r="C442" s="318" t="s">
        <v>340</v>
      </c>
      <c r="D442" s="319" t="s">
        <v>341</v>
      </c>
      <c r="E442" s="318" t="s">
        <v>540</v>
      </c>
      <c r="F442" s="319" t="s">
        <v>541</v>
      </c>
      <c r="G442" s="318" t="s">
        <v>1425</v>
      </c>
      <c r="H442" s="318" t="s">
        <v>1426</v>
      </c>
      <c r="I442" s="320">
        <v>2553.1</v>
      </c>
      <c r="J442" s="320">
        <v>1</v>
      </c>
      <c r="K442" s="321">
        <v>2553.1</v>
      </c>
    </row>
    <row r="443" spans="1:11" ht="14.4" customHeight="1" x14ac:dyDescent="0.3">
      <c r="A443" s="316" t="s">
        <v>332</v>
      </c>
      <c r="B443" s="317" t="s">
        <v>334</v>
      </c>
      <c r="C443" s="318" t="s">
        <v>340</v>
      </c>
      <c r="D443" s="319" t="s">
        <v>341</v>
      </c>
      <c r="E443" s="318" t="s">
        <v>540</v>
      </c>
      <c r="F443" s="319" t="s">
        <v>541</v>
      </c>
      <c r="G443" s="318" t="s">
        <v>1427</v>
      </c>
      <c r="H443" s="318" t="s">
        <v>1428</v>
      </c>
      <c r="I443" s="320">
        <v>2553.1</v>
      </c>
      <c r="J443" s="320">
        <v>1</v>
      </c>
      <c r="K443" s="321">
        <v>2553.1</v>
      </c>
    </row>
    <row r="444" spans="1:11" ht="14.4" customHeight="1" x14ac:dyDescent="0.3">
      <c r="A444" s="316" t="s">
        <v>332</v>
      </c>
      <c r="B444" s="317" t="s">
        <v>334</v>
      </c>
      <c r="C444" s="318" t="s">
        <v>340</v>
      </c>
      <c r="D444" s="319" t="s">
        <v>341</v>
      </c>
      <c r="E444" s="318" t="s">
        <v>540</v>
      </c>
      <c r="F444" s="319" t="s">
        <v>541</v>
      </c>
      <c r="G444" s="318" t="s">
        <v>1429</v>
      </c>
      <c r="H444" s="318" t="s">
        <v>1430</v>
      </c>
      <c r="I444" s="320">
        <v>1045.35849056604</v>
      </c>
      <c r="J444" s="320">
        <v>1</v>
      </c>
      <c r="K444" s="321">
        <v>1045.35849056604</v>
      </c>
    </row>
    <row r="445" spans="1:11" ht="14.4" customHeight="1" x14ac:dyDescent="0.3">
      <c r="A445" s="316" t="s">
        <v>332</v>
      </c>
      <c r="B445" s="317" t="s">
        <v>334</v>
      </c>
      <c r="C445" s="318" t="s">
        <v>340</v>
      </c>
      <c r="D445" s="319" t="s">
        <v>341</v>
      </c>
      <c r="E445" s="318" t="s">
        <v>540</v>
      </c>
      <c r="F445" s="319" t="s">
        <v>541</v>
      </c>
      <c r="G445" s="318" t="s">
        <v>1431</v>
      </c>
      <c r="H445" s="318" t="s">
        <v>1432</v>
      </c>
      <c r="I445" s="320">
        <v>1006.64150943396</v>
      </c>
      <c r="J445" s="320">
        <v>1</v>
      </c>
      <c r="K445" s="321">
        <v>1006.64150943396</v>
      </c>
    </row>
    <row r="446" spans="1:11" ht="14.4" customHeight="1" x14ac:dyDescent="0.3">
      <c r="A446" s="316" t="s">
        <v>332</v>
      </c>
      <c r="B446" s="317" t="s">
        <v>334</v>
      </c>
      <c r="C446" s="318" t="s">
        <v>340</v>
      </c>
      <c r="D446" s="319" t="s">
        <v>341</v>
      </c>
      <c r="E446" s="318" t="s">
        <v>540</v>
      </c>
      <c r="F446" s="319" t="s">
        <v>541</v>
      </c>
      <c r="G446" s="318" t="s">
        <v>1433</v>
      </c>
      <c r="H446" s="318" t="s">
        <v>1434</v>
      </c>
      <c r="I446" s="320">
        <v>1045.35849056604</v>
      </c>
      <c r="J446" s="320">
        <v>1</v>
      </c>
      <c r="K446" s="321">
        <v>1045.35849056604</v>
      </c>
    </row>
    <row r="447" spans="1:11" ht="14.4" customHeight="1" x14ac:dyDescent="0.3">
      <c r="A447" s="316" t="s">
        <v>332</v>
      </c>
      <c r="B447" s="317" t="s">
        <v>334</v>
      </c>
      <c r="C447" s="318" t="s">
        <v>340</v>
      </c>
      <c r="D447" s="319" t="s">
        <v>341</v>
      </c>
      <c r="E447" s="318" t="s">
        <v>540</v>
      </c>
      <c r="F447" s="319" t="s">
        <v>541</v>
      </c>
      <c r="G447" s="318" t="s">
        <v>1435</v>
      </c>
      <c r="H447" s="318" t="s">
        <v>1436</v>
      </c>
      <c r="I447" s="320">
        <v>1006.64150943396</v>
      </c>
      <c r="J447" s="320">
        <v>1</v>
      </c>
      <c r="K447" s="321">
        <v>1006.64150943396</v>
      </c>
    </row>
    <row r="448" spans="1:11" ht="14.4" customHeight="1" x14ac:dyDescent="0.3">
      <c r="A448" s="316" t="s">
        <v>332</v>
      </c>
      <c r="B448" s="317" t="s">
        <v>334</v>
      </c>
      <c r="C448" s="318" t="s">
        <v>340</v>
      </c>
      <c r="D448" s="319" t="s">
        <v>341</v>
      </c>
      <c r="E448" s="318" t="s">
        <v>540</v>
      </c>
      <c r="F448" s="319" t="s">
        <v>541</v>
      </c>
      <c r="G448" s="318" t="s">
        <v>1437</v>
      </c>
      <c r="H448" s="318" t="s">
        <v>1438</v>
      </c>
      <c r="I448" s="320">
        <v>2591.8200000000002</v>
      </c>
      <c r="J448" s="320">
        <v>1</v>
      </c>
      <c r="K448" s="321">
        <v>2591.8200000000002</v>
      </c>
    </row>
    <row r="449" spans="1:11" ht="14.4" customHeight="1" x14ac:dyDescent="0.3">
      <c r="A449" s="316" t="s">
        <v>332</v>
      </c>
      <c r="B449" s="317" t="s">
        <v>334</v>
      </c>
      <c r="C449" s="318" t="s">
        <v>340</v>
      </c>
      <c r="D449" s="319" t="s">
        <v>341</v>
      </c>
      <c r="E449" s="318" t="s">
        <v>540</v>
      </c>
      <c r="F449" s="319" t="s">
        <v>541</v>
      </c>
      <c r="G449" s="318" t="s">
        <v>1439</v>
      </c>
      <c r="H449" s="318" t="s">
        <v>1440</v>
      </c>
      <c r="I449" s="320">
        <v>3828.6477434221802</v>
      </c>
      <c r="J449" s="320">
        <v>1</v>
      </c>
      <c r="K449" s="321">
        <v>3828.6477434221802</v>
      </c>
    </row>
    <row r="450" spans="1:11" ht="14.4" customHeight="1" x14ac:dyDescent="0.3">
      <c r="A450" s="316" t="s">
        <v>332</v>
      </c>
      <c r="B450" s="317" t="s">
        <v>334</v>
      </c>
      <c r="C450" s="318" t="s">
        <v>340</v>
      </c>
      <c r="D450" s="319" t="s">
        <v>341</v>
      </c>
      <c r="E450" s="318" t="s">
        <v>540</v>
      </c>
      <c r="F450" s="319" t="s">
        <v>541</v>
      </c>
      <c r="G450" s="318" t="s">
        <v>1441</v>
      </c>
      <c r="H450" s="318" t="s">
        <v>1442</v>
      </c>
      <c r="I450" s="320">
        <v>3717.7849999999999</v>
      </c>
      <c r="J450" s="320">
        <v>2</v>
      </c>
      <c r="K450" s="321">
        <v>7435.57</v>
      </c>
    </row>
    <row r="451" spans="1:11" ht="14.4" customHeight="1" x14ac:dyDescent="0.3">
      <c r="A451" s="316" t="s">
        <v>332</v>
      </c>
      <c r="B451" s="317" t="s">
        <v>334</v>
      </c>
      <c r="C451" s="318" t="s">
        <v>340</v>
      </c>
      <c r="D451" s="319" t="s">
        <v>341</v>
      </c>
      <c r="E451" s="318" t="s">
        <v>540</v>
      </c>
      <c r="F451" s="319" t="s">
        <v>541</v>
      </c>
      <c r="G451" s="318" t="s">
        <v>1443</v>
      </c>
      <c r="H451" s="318" t="s">
        <v>1444</v>
      </c>
      <c r="I451" s="320">
        <v>3717.7849999999999</v>
      </c>
      <c r="J451" s="320">
        <v>2</v>
      </c>
      <c r="K451" s="321">
        <v>7435.57</v>
      </c>
    </row>
    <row r="452" spans="1:11" ht="14.4" customHeight="1" x14ac:dyDescent="0.3">
      <c r="A452" s="316" t="s">
        <v>332</v>
      </c>
      <c r="B452" s="317" t="s">
        <v>334</v>
      </c>
      <c r="C452" s="318" t="s">
        <v>340</v>
      </c>
      <c r="D452" s="319" t="s">
        <v>341</v>
      </c>
      <c r="E452" s="318" t="s">
        <v>540</v>
      </c>
      <c r="F452" s="319" t="s">
        <v>541</v>
      </c>
      <c r="G452" s="318" t="s">
        <v>1445</v>
      </c>
      <c r="H452" s="318" t="s">
        <v>1446</v>
      </c>
      <c r="I452" s="320">
        <v>1040.6043676993399</v>
      </c>
      <c r="J452" s="320">
        <v>1</v>
      </c>
      <c r="K452" s="321">
        <v>1040.6043676993399</v>
      </c>
    </row>
    <row r="453" spans="1:11" ht="14.4" customHeight="1" x14ac:dyDescent="0.3">
      <c r="A453" s="316" t="s">
        <v>332</v>
      </c>
      <c r="B453" s="317" t="s">
        <v>334</v>
      </c>
      <c r="C453" s="318" t="s">
        <v>340</v>
      </c>
      <c r="D453" s="319" t="s">
        <v>341</v>
      </c>
      <c r="E453" s="318" t="s">
        <v>540</v>
      </c>
      <c r="F453" s="319" t="s">
        <v>541</v>
      </c>
      <c r="G453" s="318" t="s">
        <v>1447</v>
      </c>
      <c r="H453" s="318" t="s">
        <v>1448</v>
      </c>
      <c r="I453" s="320">
        <v>45.352007364395568</v>
      </c>
      <c r="J453" s="320">
        <v>70</v>
      </c>
      <c r="K453" s="321">
        <v>3174.6406619552281</v>
      </c>
    </row>
    <row r="454" spans="1:11" ht="14.4" customHeight="1" x14ac:dyDescent="0.3">
      <c r="A454" s="316" t="s">
        <v>332</v>
      </c>
      <c r="B454" s="317" t="s">
        <v>334</v>
      </c>
      <c r="C454" s="318" t="s">
        <v>340</v>
      </c>
      <c r="D454" s="319" t="s">
        <v>341</v>
      </c>
      <c r="E454" s="318" t="s">
        <v>540</v>
      </c>
      <c r="F454" s="319" t="s">
        <v>541</v>
      </c>
      <c r="G454" s="318" t="s">
        <v>1449</v>
      </c>
      <c r="H454" s="318" t="s">
        <v>1450</v>
      </c>
      <c r="I454" s="320">
        <v>965.90000000000202</v>
      </c>
      <c r="J454" s="320">
        <v>1</v>
      </c>
      <c r="K454" s="321">
        <v>965.90000000000202</v>
      </c>
    </row>
    <row r="455" spans="1:11" ht="14.4" customHeight="1" x14ac:dyDescent="0.3">
      <c r="A455" s="316" t="s">
        <v>332</v>
      </c>
      <c r="B455" s="317" t="s">
        <v>334</v>
      </c>
      <c r="C455" s="318" t="s">
        <v>340</v>
      </c>
      <c r="D455" s="319" t="s">
        <v>341</v>
      </c>
      <c r="E455" s="318" t="s">
        <v>540</v>
      </c>
      <c r="F455" s="319" t="s">
        <v>541</v>
      </c>
      <c r="G455" s="318" t="s">
        <v>1451</v>
      </c>
      <c r="H455" s="318" t="s">
        <v>1452</v>
      </c>
      <c r="I455" s="320">
        <v>274.68031367715503</v>
      </c>
      <c r="J455" s="320">
        <v>2</v>
      </c>
      <c r="K455" s="321">
        <v>549.36062735431005</v>
      </c>
    </row>
    <row r="456" spans="1:11" ht="14.4" customHeight="1" x14ac:dyDescent="0.3">
      <c r="A456" s="316" t="s">
        <v>332</v>
      </c>
      <c r="B456" s="317" t="s">
        <v>334</v>
      </c>
      <c r="C456" s="318" t="s">
        <v>340</v>
      </c>
      <c r="D456" s="319" t="s">
        <v>341</v>
      </c>
      <c r="E456" s="318" t="s">
        <v>540</v>
      </c>
      <c r="F456" s="319" t="s">
        <v>541</v>
      </c>
      <c r="G456" s="318" t="s">
        <v>1453</v>
      </c>
      <c r="H456" s="318" t="s">
        <v>1454</v>
      </c>
      <c r="I456" s="320">
        <v>510.62036936923198</v>
      </c>
      <c r="J456" s="320">
        <v>1</v>
      </c>
      <c r="K456" s="321">
        <v>510.62036936923198</v>
      </c>
    </row>
    <row r="457" spans="1:11" ht="14.4" customHeight="1" x14ac:dyDescent="0.3">
      <c r="A457" s="316" t="s">
        <v>332</v>
      </c>
      <c r="B457" s="317" t="s">
        <v>334</v>
      </c>
      <c r="C457" s="318" t="s">
        <v>340</v>
      </c>
      <c r="D457" s="319" t="s">
        <v>341</v>
      </c>
      <c r="E457" s="318" t="s">
        <v>540</v>
      </c>
      <c r="F457" s="319" t="s">
        <v>541</v>
      </c>
      <c r="G457" s="318" t="s">
        <v>1455</v>
      </c>
      <c r="H457" s="318" t="s">
        <v>1456</v>
      </c>
      <c r="I457" s="320">
        <v>2553.1</v>
      </c>
      <c r="J457" s="320">
        <v>1</v>
      </c>
      <c r="K457" s="321">
        <v>2553.1</v>
      </c>
    </row>
    <row r="458" spans="1:11" ht="14.4" customHeight="1" x14ac:dyDescent="0.3">
      <c r="A458" s="316" t="s">
        <v>332</v>
      </c>
      <c r="B458" s="317" t="s">
        <v>334</v>
      </c>
      <c r="C458" s="318" t="s">
        <v>340</v>
      </c>
      <c r="D458" s="319" t="s">
        <v>341</v>
      </c>
      <c r="E458" s="318" t="s">
        <v>540</v>
      </c>
      <c r="F458" s="319" t="s">
        <v>541</v>
      </c>
      <c r="G458" s="318" t="s">
        <v>1457</v>
      </c>
      <c r="H458" s="318" t="s">
        <v>1458</v>
      </c>
      <c r="I458" s="320">
        <v>8756.8376155052501</v>
      </c>
      <c r="J458" s="320">
        <v>1</v>
      </c>
      <c r="K458" s="321">
        <v>8756.8376155052501</v>
      </c>
    </row>
    <row r="459" spans="1:11" ht="14.4" customHeight="1" x14ac:dyDescent="0.3">
      <c r="A459" s="316" t="s">
        <v>332</v>
      </c>
      <c r="B459" s="317" t="s">
        <v>334</v>
      </c>
      <c r="C459" s="318" t="s">
        <v>340</v>
      </c>
      <c r="D459" s="319" t="s">
        <v>341</v>
      </c>
      <c r="E459" s="318" t="s">
        <v>540</v>
      </c>
      <c r="F459" s="319" t="s">
        <v>541</v>
      </c>
      <c r="G459" s="318" t="s">
        <v>1459</v>
      </c>
      <c r="H459" s="318" t="s">
        <v>1460</v>
      </c>
      <c r="I459" s="320">
        <v>11999.0576501531</v>
      </c>
      <c r="J459" s="320">
        <v>1</v>
      </c>
      <c r="K459" s="321">
        <v>11999.0576501531</v>
      </c>
    </row>
    <row r="460" spans="1:11" ht="14.4" customHeight="1" x14ac:dyDescent="0.3">
      <c r="A460" s="316" t="s">
        <v>332</v>
      </c>
      <c r="B460" s="317" t="s">
        <v>334</v>
      </c>
      <c r="C460" s="318" t="s">
        <v>340</v>
      </c>
      <c r="D460" s="319" t="s">
        <v>341</v>
      </c>
      <c r="E460" s="318" t="s">
        <v>540</v>
      </c>
      <c r="F460" s="319" t="s">
        <v>541</v>
      </c>
      <c r="G460" s="318" t="s">
        <v>1461</v>
      </c>
      <c r="H460" s="318" t="s">
        <v>1462</v>
      </c>
      <c r="I460" s="320">
        <v>12599.2222842958</v>
      </c>
      <c r="J460" s="320">
        <v>1</v>
      </c>
      <c r="K460" s="321">
        <v>12599.2222842958</v>
      </c>
    </row>
    <row r="461" spans="1:11" ht="14.4" customHeight="1" x14ac:dyDescent="0.3">
      <c r="A461" s="316" t="s">
        <v>332</v>
      </c>
      <c r="B461" s="317" t="s">
        <v>334</v>
      </c>
      <c r="C461" s="318" t="s">
        <v>340</v>
      </c>
      <c r="D461" s="319" t="s">
        <v>341</v>
      </c>
      <c r="E461" s="318" t="s">
        <v>540</v>
      </c>
      <c r="F461" s="319" t="s">
        <v>541</v>
      </c>
      <c r="G461" s="318" t="s">
        <v>1463</v>
      </c>
      <c r="H461" s="318" t="s">
        <v>1464</v>
      </c>
      <c r="I461" s="320">
        <v>4925.4761318297396</v>
      </c>
      <c r="J461" s="320">
        <v>1</v>
      </c>
      <c r="K461" s="321">
        <v>4925.4761318297396</v>
      </c>
    </row>
    <row r="462" spans="1:11" ht="14.4" customHeight="1" x14ac:dyDescent="0.3">
      <c r="A462" s="316" t="s">
        <v>332</v>
      </c>
      <c r="B462" s="317" t="s">
        <v>334</v>
      </c>
      <c r="C462" s="318" t="s">
        <v>340</v>
      </c>
      <c r="D462" s="319" t="s">
        <v>341</v>
      </c>
      <c r="E462" s="318" t="s">
        <v>540</v>
      </c>
      <c r="F462" s="319" t="s">
        <v>541</v>
      </c>
      <c r="G462" s="318" t="s">
        <v>1465</v>
      </c>
      <c r="H462" s="318" t="s">
        <v>1466</v>
      </c>
      <c r="I462" s="320">
        <v>3166.6186508953401</v>
      </c>
      <c r="J462" s="320">
        <v>1</v>
      </c>
      <c r="K462" s="321">
        <v>3166.6186508953401</v>
      </c>
    </row>
    <row r="463" spans="1:11" ht="14.4" customHeight="1" x14ac:dyDescent="0.3">
      <c r="A463" s="316" t="s">
        <v>332</v>
      </c>
      <c r="B463" s="317" t="s">
        <v>334</v>
      </c>
      <c r="C463" s="318" t="s">
        <v>340</v>
      </c>
      <c r="D463" s="319" t="s">
        <v>341</v>
      </c>
      <c r="E463" s="318" t="s">
        <v>540</v>
      </c>
      <c r="F463" s="319" t="s">
        <v>541</v>
      </c>
      <c r="G463" s="318" t="s">
        <v>1467</v>
      </c>
      <c r="H463" s="318" t="s">
        <v>1468</v>
      </c>
      <c r="I463" s="320">
        <v>25172.0300646332</v>
      </c>
      <c r="J463" s="320">
        <v>1</v>
      </c>
      <c r="K463" s="321">
        <v>25172.0300646332</v>
      </c>
    </row>
    <row r="464" spans="1:11" ht="14.4" customHeight="1" x14ac:dyDescent="0.3">
      <c r="A464" s="316" t="s">
        <v>332</v>
      </c>
      <c r="B464" s="317" t="s">
        <v>334</v>
      </c>
      <c r="C464" s="318" t="s">
        <v>340</v>
      </c>
      <c r="D464" s="319" t="s">
        <v>341</v>
      </c>
      <c r="E464" s="318" t="s">
        <v>540</v>
      </c>
      <c r="F464" s="319" t="s">
        <v>541</v>
      </c>
      <c r="G464" s="318" t="s">
        <v>1469</v>
      </c>
      <c r="H464" s="318" t="s">
        <v>1470</v>
      </c>
      <c r="I464" s="320">
        <v>34203.757602687903</v>
      </c>
      <c r="J464" s="320">
        <v>1</v>
      </c>
      <c r="K464" s="321">
        <v>34203.757602687903</v>
      </c>
    </row>
    <row r="465" spans="1:11" ht="14.4" customHeight="1" x14ac:dyDescent="0.3">
      <c r="A465" s="316" t="s">
        <v>332</v>
      </c>
      <c r="B465" s="317" t="s">
        <v>334</v>
      </c>
      <c r="C465" s="318" t="s">
        <v>340</v>
      </c>
      <c r="D465" s="319" t="s">
        <v>341</v>
      </c>
      <c r="E465" s="318" t="s">
        <v>540</v>
      </c>
      <c r="F465" s="319" t="s">
        <v>541</v>
      </c>
      <c r="G465" s="318" t="s">
        <v>1471</v>
      </c>
      <c r="H465" s="318" t="s">
        <v>1472</v>
      </c>
      <c r="I465" s="320">
        <v>199</v>
      </c>
      <c r="J465" s="320">
        <v>3</v>
      </c>
      <c r="K465" s="321">
        <v>597</v>
      </c>
    </row>
    <row r="466" spans="1:11" ht="14.4" customHeight="1" x14ac:dyDescent="0.3">
      <c r="A466" s="316" t="s">
        <v>332</v>
      </c>
      <c r="B466" s="317" t="s">
        <v>334</v>
      </c>
      <c r="C466" s="318" t="s">
        <v>340</v>
      </c>
      <c r="D466" s="319" t="s">
        <v>341</v>
      </c>
      <c r="E466" s="318" t="s">
        <v>540</v>
      </c>
      <c r="F466" s="319" t="s">
        <v>541</v>
      </c>
      <c r="G466" s="318" t="s">
        <v>1473</v>
      </c>
      <c r="H466" s="318" t="s">
        <v>1474</v>
      </c>
      <c r="I466" s="320">
        <v>153</v>
      </c>
      <c r="J466" s="320">
        <v>3</v>
      </c>
      <c r="K466" s="321">
        <v>459</v>
      </c>
    </row>
    <row r="467" spans="1:11" ht="14.4" customHeight="1" x14ac:dyDescent="0.3">
      <c r="A467" s="316" t="s">
        <v>332</v>
      </c>
      <c r="B467" s="317" t="s">
        <v>334</v>
      </c>
      <c r="C467" s="318" t="s">
        <v>340</v>
      </c>
      <c r="D467" s="319" t="s">
        <v>341</v>
      </c>
      <c r="E467" s="318" t="s">
        <v>540</v>
      </c>
      <c r="F467" s="319" t="s">
        <v>541</v>
      </c>
      <c r="G467" s="318" t="s">
        <v>1475</v>
      </c>
      <c r="H467" s="318" t="s">
        <v>1476</v>
      </c>
      <c r="I467" s="320">
        <v>274.66997930644698</v>
      </c>
      <c r="J467" s="320">
        <v>1</v>
      </c>
      <c r="K467" s="321">
        <v>274.66997930644698</v>
      </c>
    </row>
    <row r="468" spans="1:11" ht="14.4" customHeight="1" x14ac:dyDescent="0.3">
      <c r="A468" s="316" t="s">
        <v>332</v>
      </c>
      <c r="B468" s="317" t="s">
        <v>334</v>
      </c>
      <c r="C468" s="318" t="s">
        <v>340</v>
      </c>
      <c r="D468" s="319" t="s">
        <v>341</v>
      </c>
      <c r="E468" s="318" t="s">
        <v>540</v>
      </c>
      <c r="F468" s="319" t="s">
        <v>541</v>
      </c>
      <c r="G468" s="318" t="s">
        <v>1477</v>
      </c>
      <c r="H468" s="318" t="s">
        <v>1478</v>
      </c>
      <c r="I468" s="320">
        <v>344.85</v>
      </c>
      <c r="J468" s="320">
        <v>8</v>
      </c>
      <c r="K468" s="321">
        <v>2758.8</v>
      </c>
    </row>
    <row r="469" spans="1:11" ht="14.4" customHeight="1" x14ac:dyDescent="0.3">
      <c r="A469" s="316" t="s">
        <v>332</v>
      </c>
      <c r="B469" s="317" t="s">
        <v>334</v>
      </c>
      <c r="C469" s="318" t="s">
        <v>340</v>
      </c>
      <c r="D469" s="319" t="s">
        <v>341</v>
      </c>
      <c r="E469" s="318" t="s">
        <v>540</v>
      </c>
      <c r="F469" s="319" t="s">
        <v>541</v>
      </c>
      <c r="G469" s="318" t="s">
        <v>1479</v>
      </c>
      <c r="H469" s="318" t="s">
        <v>1480</v>
      </c>
      <c r="I469" s="320">
        <v>18.14</v>
      </c>
      <c r="J469" s="320">
        <v>120</v>
      </c>
      <c r="K469" s="321">
        <v>2176.8000000000002</v>
      </c>
    </row>
    <row r="470" spans="1:11" ht="14.4" customHeight="1" x14ac:dyDescent="0.3">
      <c r="A470" s="316" t="s">
        <v>332</v>
      </c>
      <c r="B470" s="317" t="s">
        <v>334</v>
      </c>
      <c r="C470" s="318" t="s">
        <v>340</v>
      </c>
      <c r="D470" s="319" t="s">
        <v>341</v>
      </c>
      <c r="E470" s="318" t="s">
        <v>540</v>
      </c>
      <c r="F470" s="319" t="s">
        <v>541</v>
      </c>
      <c r="G470" s="318" t="s">
        <v>1481</v>
      </c>
      <c r="H470" s="318" t="s">
        <v>1482</v>
      </c>
      <c r="I470" s="320">
        <v>12.31</v>
      </c>
      <c r="J470" s="320">
        <v>660</v>
      </c>
      <c r="K470" s="321">
        <v>8124.6</v>
      </c>
    </row>
    <row r="471" spans="1:11" ht="14.4" customHeight="1" x14ac:dyDescent="0.3">
      <c r="A471" s="316" t="s">
        <v>332</v>
      </c>
      <c r="B471" s="317" t="s">
        <v>334</v>
      </c>
      <c r="C471" s="318" t="s">
        <v>340</v>
      </c>
      <c r="D471" s="319" t="s">
        <v>341</v>
      </c>
      <c r="E471" s="318" t="s">
        <v>540</v>
      </c>
      <c r="F471" s="319" t="s">
        <v>541</v>
      </c>
      <c r="G471" s="318" t="s">
        <v>1483</v>
      </c>
      <c r="H471" s="318" t="s">
        <v>1484</v>
      </c>
      <c r="I471" s="320">
        <v>33.659999999999997</v>
      </c>
      <c r="J471" s="320">
        <v>120</v>
      </c>
      <c r="K471" s="321">
        <v>4039.2</v>
      </c>
    </row>
    <row r="472" spans="1:11" ht="14.4" customHeight="1" x14ac:dyDescent="0.3">
      <c r="A472" s="316" t="s">
        <v>332</v>
      </c>
      <c r="B472" s="317" t="s">
        <v>334</v>
      </c>
      <c r="C472" s="318" t="s">
        <v>340</v>
      </c>
      <c r="D472" s="319" t="s">
        <v>341</v>
      </c>
      <c r="E472" s="318" t="s">
        <v>540</v>
      </c>
      <c r="F472" s="319" t="s">
        <v>541</v>
      </c>
      <c r="G472" s="318" t="s">
        <v>1485</v>
      </c>
      <c r="H472" s="318" t="s">
        <v>1486</v>
      </c>
      <c r="I472" s="320">
        <v>12.96</v>
      </c>
      <c r="J472" s="320">
        <v>30</v>
      </c>
      <c r="K472" s="321">
        <v>388.8</v>
      </c>
    </row>
    <row r="473" spans="1:11" ht="14.4" customHeight="1" x14ac:dyDescent="0.3">
      <c r="A473" s="316" t="s">
        <v>332</v>
      </c>
      <c r="B473" s="317" t="s">
        <v>334</v>
      </c>
      <c r="C473" s="318" t="s">
        <v>340</v>
      </c>
      <c r="D473" s="319" t="s">
        <v>341</v>
      </c>
      <c r="E473" s="318" t="s">
        <v>540</v>
      </c>
      <c r="F473" s="319" t="s">
        <v>541</v>
      </c>
      <c r="G473" s="318" t="s">
        <v>1487</v>
      </c>
      <c r="H473" s="318" t="s">
        <v>1488</v>
      </c>
      <c r="I473" s="320">
        <v>25.92</v>
      </c>
      <c r="J473" s="320">
        <v>240</v>
      </c>
      <c r="K473" s="321">
        <v>6220.8</v>
      </c>
    </row>
    <row r="474" spans="1:11" ht="14.4" customHeight="1" x14ac:dyDescent="0.3">
      <c r="A474" s="316" t="s">
        <v>332</v>
      </c>
      <c r="B474" s="317" t="s">
        <v>334</v>
      </c>
      <c r="C474" s="318" t="s">
        <v>340</v>
      </c>
      <c r="D474" s="319" t="s">
        <v>341</v>
      </c>
      <c r="E474" s="318" t="s">
        <v>540</v>
      </c>
      <c r="F474" s="319" t="s">
        <v>541</v>
      </c>
      <c r="G474" s="318" t="s">
        <v>1489</v>
      </c>
      <c r="H474" s="318" t="s">
        <v>1490</v>
      </c>
      <c r="I474" s="320">
        <v>16.2</v>
      </c>
      <c r="J474" s="320">
        <v>100</v>
      </c>
      <c r="K474" s="321">
        <v>1620</v>
      </c>
    </row>
    <row r="475" spans="1:11" ht="14.4" customHeight="1" x14ac:dyDescent="0.3">
      <c r="A475" s="316" t="s">
        <v>332</v>
      </c>
      <c r="B475" s="317" t="s">
        <v>334</v>
      </c>
      <c r="C475" s="318" t="s">
        <v>340</v>
      </c>
      <c r="D475" s="319" t="s">
        <v>341</v>
      </c>
      <c r="E475" s="318" t="s">
        <v>540</v>
      </c>
      <c r="F475" s="319" t="s">
        <v>541</v>
      </c>
      <c r="G475" s="318" t="s">
        <v>1491</v>
      </c>
      <c r="H475" s="318" t="s">
        <v>1492</v>
      </c>
      <c r="I475" s="320">
        <v>9.68</v>
      </c>
      <c r="J475" s="320">
        <v>100</v>
      </c>
      <c r="K475" s="321">
        <v>968</v>
      </c>
    </row>
    <row r="476" spans="1:11" ht="14.4" customHeight="1" x14ac:dyDescent="0.3">
      <c r="A476" s="316" t="s">
        <v>332</v>
      </c>
      <c r="B476" s="317" t="s">
        <v>334</v>
      </c>
      <c r="C476" s="318" t="s">
        <v>340</v>
      </c>
      <c r="D476" s="319" t="s">
        <v>341</v>
      </c>
      <c r="E476" s="318" t="s">
        <v>540</v>
      </c>
      <c r="F476" s="319" t="s">
        <v>541</v>
      </c>
      <c r="G476" s="318" t="s">
        <v>1493</v>
      </c>
      <c r="H476" s="318" t="s">
        <v>1494</v>
      </c>
      <c r="I476" s="320">
        <v>17.63</v>
      </c>
      <c r="J476" s="320">
        <v>20</v>
      </c>
      <c r="K476" s="321">
        <v>352.6</v>
      </c>
    </row>
    <row r="477" spans="1:11" ht="14.4" customHeight="1" x14ac:dyDescent="0.3">
      <c r="A477" s="316" t="s">
        <v>332</v>
      </c>
      <c r="B477" s="317" t="s">
        <v>334</v>
      </c>
      <c r="C477" s="318" t="s">
        <v>340</v>
      </c>
      <c r="D477" s="319" t="s">
        <v>341</v>
      </c>
      <c r="E477" s="318" t="s">
        <v>540</v>
      </c>
      <c r="F477" s="319" t="s">
        <v>541</v>
      </c>
      <c r="G477" s="318" t="s">
        <v>1495</v>
      </c>
      <c r="H477" s="318" t="s">
        <v>1496</v>
      </c>
      <c r="I477" s="320">
        <v>12.31</v>
      </c>
      <c r="J477" s="320">
        <v>720</v>
      </c>
      <c r="K477" s="321">
        <v>8863.2000000000007</v>
      </c>
    </row>
    <row r="478" spans="1:11" ht="14.4" customHeight="1" x14ac:dyDescent="0.3">
      <c r="A478" s="316" t="s">
        <v>332</v>
      </c>
      <c r="B478" s="317" t="s">
        <v>334</v>
      </c>
      <c r="C478" s="318" t="s">
        <v>340</v>
      </c>
      <c r="D478" s="319" t="s">
        <v>341</v>
      </c>
      <c r="E478" s="318" t="s">
        <v>540</v>
      </c>
      <c r="F478" s="319" t="s">
        <v>541</v>
      </c>
      <c r="G478" s="318" t="s">
        <v>1497</v>
      </c>
      <c r="H478" s="318" t="s">
        <v>1498</v>
      </c>
      <c r="I478" s="320">
        <v>19.43</v>
      </c>
      <c r="J478" s="320">
        <v>20</v>
      </c>
      <c r="K478" s="321">
        <v>388.6</v>
      </c>
    </row>
    <row r="479" spans="1:11" ht="14.4" customHeight="1" x14ac:dyDescent="0.3">
      <c r="A479" s="316" t="s">
        <v>332</v>
      </c>
      <c r="B479" s="317" t="s">
        <v>334</v>
      </c>
      <c r="C479" s="318" t="s">
        <v>340</v>
      </c>
      <c r="D479" s="319" t="s">
        <v>341</v>
      </c>
      <c r="E479" s="318" t="s">
        <v>540</v>
      </c>
      <c r="F479" s="319" t="s">
        <v>541</v>
      </c>
      <c r="G479" s="318" t="s">
        <v>1499</v>
      </c>
      <c r="H479" s="318" t="s">
        <v>1500</v>
      </c>
      <c r="I479" s="320">
        <v>33.659999999999997</v>
      </c>
      <c r="J479" s="320">
        <v>20</v>
      </c>
      <c r="K479" s="321">
        <v>673.2</v>
      </c>
    </row>
    <row r="480" spans="1:11" ht="14.4" customHeight="1" x14ac:dyDescent="0.3">
      <c r="A480" s="316" t="s">
        <v>332</v>
      </c>
      <c r="B480" s="317" t="s">
        <v>334</v>
      </c>
      <c r="C480" s="318" t="s">
        <v>340</v>
      </c>
      <c r="D480" s="319" t="s">
        <v>341</v>
      </c>
      <c r="E480" s="318" t="s">
        <v>540</v>
      </c>
      <c r="F480" s="319" t="s">
        <v>541</v>
      </c>
      <c r="G480" s="318" t="s">
        <v>1501</v>
      </c>
      <c r="H480" s="318" t="s">
        <v>1502</v>
      </c>
      <c r="I480" s="320">
        <v>15.55</v>
      </c>
      <c r="J480" s="320">
        <v>10</v>
      </c>
      <c r="K480" s="321">
        <v>155.5</v>
      </c>
    </row>
    <row r="481" spans="1:11" ht="14.4" customHeight="1" x14ac:dyDescent="0.3">
      <c r="A481" s="316" t="s">
        <v>332</v>
      </c>
      <c r="B481" s="317" t="s">
        <v>334</v>
      </c>
      <c r="C481" s="318" t="s">
        <v>340</v>
      </c>
      <c r="D481" s="319" t="s">
        <v>341</v>
      </c>
      <c r="E481" s="318" t="s">
        <v>540</v>
      </c>
      <c r="F481" s="319" t="s">
        <v>541</v>
      </c>
      <c r="G481" s="318" t="s">
        <v>1503</v>
      </c>
      <c r="H481" s="318" t="s">
        <v>1504</v>
      </c>
      <c r="I481" s="320">
        <v>9.7200000000000006</v>
      </c>
      <c r="J481" s="320">
        <v>220</v>
      </c>
      <c r="K481" s="321">
        <v>2138.4</v>
      </c>
    </row>
    <row r="482" spans="1:11" ht="14.4" customHeight="1" x14ac:dyDescent="0.3">
      <c r="A482" s="316" t="s">
        <v>332</v>
      </c>
      <c r="B482" s="317" t="s">
        <v>334</v>
      </c>
      <c r="C482" s="318" t="s">
        <v>340</v>
      </c>
      <c r="D482" s="319" t="s">
        <v>341</v>
      </c>
      <c r="E482" s="318" t="s">
        <v>540</v>
      </c>
      <c r="F482" s="319" t="s">
        <v>541</v>
      </c>
      <c r="G482" s="318" t="s">
        <v>1505</v>
      </c>
      <c r="H482" s="318" t="s">
        <v>1506</v>
      </c>
      <c r="I482" s="320">
        <v>11.66</v>
      </c>
      <c r="J482" s="320">
        <v>10</v>
      </c>
      <c r="K482" s="321">
        <v>116.6</v>
      </c>
    </row>
    <row r="483" spans="1:11" ht="14.4" customHeight="1" x14ac:dyDescent="0.3">
      <c r="A483" s="316" t="s">
        <v>332</v>
      </c>
      <c r="B483" s="317" t="s">
        <v>334</v>
      </c>
      <c r="C483" s="318" t="s">
        <v>340</v>
      </c>
      <c r="D483" s="319" t="s">
        <v>341</v>
      </c>
      <c r="E483" s="318" t="s">
        <v>540</v>
      </c>
      <c r="F483" s="319" t="s">
        <v>541</v>
      </c>
      <c r="G483" s="318" t="s">
        <v>1507</v>
      </c>
      <c r="H483" s="318" t="s">
        <v>1508</v>
      </c>
      <c r="I483" s="320">
        <v>10.36</v>
      </c>
      <c r="J483" s="320">
        <v>30</v>
      </c>
      <c r="K483" s="321">
        <v>310.8</v>
      </c>
    </row>
    <row r="484" spans="1:11" ht="14.4" customHeight="1" x14ac:dyDescent="0.3">
      <c r="A484" s="316" t="s">
        <v>332</v>
      </c>
      <c r="B484" s="317" t="s">
        <v>334</v>
      </c>
      <c r="C484" s="318" t="s">
        <v>340</v>
      </c>
      <c r="D484" s="319" t="s">
        <v>341</v>
      </c>
      <c r="E484" s="318" t="s">
        <v>540</v>
      </c>
      <c r="F484" s="319" t="s">
        <v>541</v>
      </c>
      <c r="G484" s="318" t="s">
        <v>1509</v>
      </c>
      <c r="H484" s="318" t="s">
        <v>1510</v>
      </c>
      <c r="I484" s="320">
        <v>15.55</v>
      </c>
      <c r="J484" s="320">
        <v>480</v>
      </c>
      <c r="K484" s="321">
        <v>7464</v>
      </c>
    </row>
    <row r="485" spans="1:11" ht="14.4" customHeight="1" x14ac:dyDescent="0.3">
      <c r="A485" s="316" t="s">
        <v>332</v>
      </c>
      <c r="B485" s="317" t="s">
        <v>334</v>
      </c>
      <c r="C485" s="318" t="s">
        <v>340</v>
      </c>
      <c r="D485" s="319" t="s">
        <v>341</v>
      </c>
      <c r="E485" s="318" t="s">
        <v>540</v>
      </c>
      <c r="F485" s="319" t="s">
        <v>541</v>
      </c>
      <c r="G485" s="318" t="s">
        <v>1511</v>
      </c>
      <c r="H485" s="318" t="s">
        <v>1512</v>
      </c>
      <c r="I485" s="320">
        <v>9.06</v>
      </c>
      <c r="J485" s="320">
        <v>200</v>
      </c>
      <c r="K485" s="321">
        <v>1812</v>
      </c>
    </row>
    <row r="486" spans="1:11" ht="14.4" customHeight="1" x14ac:dyDescent="0.3">
      <c r="A486" s="316" t="s">
        <v>332</v>
      </c>
      <c r="B486" s="317" t="s">
        <v>334</v>
      </c>
      <c r="C486" s="318" t="s">
        <v>340</v>
      </c>
      <c r="D486" s="319" t="s">
        <v>341</v>
      </c>
      <c r="E486" s="318" t="s">
        <v>540</v>
      </c>
      <c r="F486" s="319" t="s">
        <v>541</v>
      </c>
      <c r="G486" s="318" t="s">
        <v>1513</v>
      </c>
      <c r="H486" s="318" t="s">
        <v>1514</v>
      </c>
      <c r="I486" s="320">
        <v>10097.34</v>
      </c>
      <c r="J486" s="320">
        <v>1</v>
      </c>
      <c r="K486" s="321">
        <v>10097.34</v>
      </c>
    </row>
    <row r="487" spans="1:11" ht="14.4" customHeight="1" x14ac:dyDescent="0.3">
      <c r="A487" s="316" t="s">
        <v>332</v>
      </c>
      <c r="B487" s="317" t="s">
        <v>334</v>
      </c>
      <c r="C487" s="318" t="s">
        <v>340</v>
      </c>
      <c r="D487" s="319" t="s">
        <v>341</v>
      </c>
      <c r="E487" s="318" t="s">
        <v>540</v>
      </c>
      <c r="F487" s="319" t="s">
        <v>541</v>
      </c>
      <c r="G487" s="318" t="s">
        <v>1515</v>
      </c>
      <c r="H487" s="318" t="s">
        <v>1516</v>
      </c>
      <c r="I487" s="320">
        <v>34618.910000000003</v>
      </c>
      <c r="J487" s="320">
        <v>1</v>
      </c>
      <c r="K487" s="321">
        <v>34618.910000000003</v>
      </c>
    </row>
    <row r="488" spans="1:11" ht="14.4" customHeight="1" x14ac:dyDescent="0.3">
      <c r="A488" s="316" t="s">
        <v>332</v>
      </c>
      <c r="B488" s="317" t="s">
        <v>334</v>
      </c>
      <c r="C488" s="318" t="s">
        <v>340</v>
      </c>
      <c r="D488" s="319" t="s">
        <v>341</v>
      </c>
      <c r="E488" s="318" t="s">
        <v>540</v>
      </c>
      <c r="F488" s="319" t="s">
        <v>541</v>
      </c>
      <c r="G488" s="318" t="s">
        <v>1517</v>
      </c>
      <c r="H488" s="318" t="s">
        <v>1518</v>
      </c>
      <c r="I488" s="320">
        <v>51.79</v>
      </c>
      <c r="J488" s="320">
        <v>10</v>
      </c>
      <c r="K488" s="321">
        <v>517.9</v>
      </c>
    </row>
    <row r="489" spans="1:11" ht="14.4" customHeight="1" x14ac:dyDescent="0.3">
      <c r="A489" s="316" t="s">
        <v>332</v>
      </c>
      <c r="B489" s="317" t="s">
        <v>334</v>
      </c>
      <c r="C489" s="318" t="s">
        <v>340</v>
      </c>
      <c r="D489" s="319" t="s">
        <v>341</v>
      </c>
      <c r="E489" s="318" t="s">
        <v>540</v>
      </c>
      <c r="F489" s="319" t="s">
        <v>541</v>
      </c>
      <c r="G489" s="318" t="s">
        <v>1519</v>
      </c>
      <c r="H489" s="318" t="s">
        <v>1520</v>
      </c>
      <c r="I489" s="320">
        <v>21.05</v>
      </c>
      <c r="J489" s="320">
        <v>108</v>
      </c>
      <c r="K489" s="321">
        <v>2273.4</v>
      </c>
    </row>
    <row r="490" spans="1:11" ht="14.4" customHeight="1" x14ac:dyDescent="0.3">
      <c r="A490" s="316" t="s">
        <v>332</v>
      </c>
      <c r="B490" s="317" t="s">
        <v>334</v>
      </c>
      <c r="C490" s="318" t="s">
        <v>340</v>
      </c>
      <c r="D490" s="319" t="s">
        <v>341</v>
      </c>
      <c r="E490" s="318" t="s">
        <v>540</v>
      </c>
      <c r="F490" s="319" t="s">
        <v>541</v>
      </c>
      <c r="G490" s="318" t="s">
        <v>1521</v>
      </c>
      <c r="H490" s="318" t="s">
        <v>1522</v>
      </c>
      <c r="I490" s="320">
        <v>11.66</v>
      </c>
      <c r="J490" s="320">
        <v>30</v>
      </c>
      <c r="K490" s="321">
        <v>349.8</v>
      </c>
    </row>
    <row r="491" spans="1:11" ht="14.4" customHeight="1" x14ac:dyDescent="0.3">
      <c r="A491" s="316" t="s">
        <v>332</v>
      </c>
      <c r="B491" s="317" t="s">
        <v>334</v>
      </c>
      <c r="C491" s="318" t="s">
        <v>340</v>
      </c>
      <c r="D491" s="319" t="s">
        <v>341</v>
      </c>
      <c r="E491" s="318" t="s">
        <v>540</v>
      </c>
      <c r="F491" s="319" t="s">
        <v>541</v>
      </c>
      <c r="G491" s="318" t="s">
        <v>1523</v>
      </c>
      <c r="H491" s="318" t="s">
        <v>1524</v>
      </c>
      <c r="I491" s="320">
        <v>10.29</v>
      </c>
      <c r="J491" s="320">
        <v>240</v>
      </c>
      <c r="K491" s="321">
        <v>2469.6</v>
      </c>
    </row>
    <row r="492" spans="1:11" ht="14.4" customHeight="1" x14ac:dyDescent="0.3">
      <c r="A492" s="316" t="s">
        <v>332</v>
      </c>
      <c r="B492" s="317" t="s">
        <v>334</v>
      </c>
      <c r="C492" s="318" t="s">
        <v>340</v>
      </c>
      <c r="D492" s="319" t="s">
        <v>341</v>
      </c>
      <c r="E492" s="318" t="s">
        <v>540</v>
      </c>
      <c r="F492" s="319" t="s">
        <v>541</v>
      </c>
      <c r="G492" s="318" t="s">
        <v>1525</v>
      </c>
      <c r="H492" s="318" t="s">
        <v>1526</v>
      </c>
      <c r="I492" s="320">
        <v>16.52</v>
      </c>
      <c r="J492" s="320">
        <v>1296</v>
      </c>
      <c r="K492" s="321">
        <v>21412.38</v>
      </c>
    </row>
    <row r="493" spans="1:11" ht="14.4" customHeight="1" x14ac:dyDescent="0.3">
      <c r="A493" s="316" t="s">
        <v>332</v>
      </c>
      <c r="B493" s="317" t="s">
        <v>334</v>
      </c>
      <c r="C493" s="318" t="s">
        <v>340</v>
      </c>
      <c r="D493" s="319" t="s">
        <v>341</v>
      </c>
      <c r="E493" s="318" t="s">
        <v>540</v>
      </c>
      <c r="F493" s="319" t="s">
        <v>541</v>
      </c>
      <c r="G493" s="318" t="s">
        <v>1527</v>
      </c>
      <c r="H493" s="318" t="s">
        <v>1528</v>
      </c>
      <c r="I493" s="320">
        <v>17.55</v>
      </c>
      <c r="J493" s="320">
        <v>120</v>
      </c>
      <c r="K493" s="321">
        <v>2106</v>
      </c>
    </row>
    <row r="494" spans="1:11" ht="14.4" customHeight="1" x14ac:dyDescent="0.3">
      <c r="A494" s="316" t="s">
        <v>332</v>
      </c>
      <c r="B494" s="317" t="s">
        <v>334</v>
      </c>
      <c r="C494" s="318" t="s">
        <v>340</v>
      </c>
      <c r="D494" s="319" t="s">
        <v>341</v>
      </c>
      <c r="E494" s="318" t="s">
        <v>540</v>
      </c>
      <c r="F494" s="319" t="s">
        <v>541</v>
      </c>
      <c r="G494" s="318" t="s">
        <v>1529</v>
      </c>
      <c r="H494" s="318" t="s">
        <v>1530</v>
      </c>
      <c r="I494" s="320">
        <v>10.37</v>
      </c>
      <c r="J494" s="320">
        <v>300</v>
      </c>
      <c r="K494" s="321">
        <v>3111</v>
      </c>
    </row>
    <row r="495" spans="1:11" ht="14.4" customHeight="1" x14ac:dyDescent="0.3">
      <c r="A495" s="316" t="s">
        <v>332</v>
      </c>
      <c r="B495" s="317" t="s">
        <v>334</v>
      </c>
      <c r="C495" s="318" t="s">
        <v>340</v>
      </c>
      <c r="D495" s="319" t="s">
        <v>341</v>
      </c>
      <c r="E495" s="318" t="s">
        <v>540</v>
      </c>
      <c r="F495" s="319" t="s">
        <v>541</v>
      </c>
      <c r="G495" s="318" t="s">
        <v>1531</v>
      </c>
      <c r="H495" s="318" t="s">
        <v>1532</v>
      </c>
      <c r="I495" s="320">
        <v>11.65</v>
      </c>
      <c r="J495" s="320">
        <v>10</v>
      </c>
      <c r="K495" s="321">
        <v>116.5</v>
      </c>
    </row>
    <row r="496" spans="1:11" ht="14.4" customHeight="1" x14ac:dyDescent="0.3">
      <c r="A496" s="316" t="s">
        <v>332</v>
      </c>
      <c r="B496" s="317" t="s">
        <v>334</v>
      </c>
      <c r="C496" s="318" t="s">
        <v>340</v>
      </c>
      <c r="D496" s="319" t="s">
        <v>341</v>
      </c>
      <c r="E496" s="318" t="s">
        <v>540</v>
      </c>
      <c r="F496" s="319" t="s">
        <v>541</v>
      </c>
      <c r="G496" s="318" t="s">
        <v>1533</v>
      </c>
      <c r="H496" s="318" t="s">
        <v>1534</v>
      </c>
      <c r="I496" s="320">
        <v>18.760000000000002</v>
      </c>
      <c r="J496" s="320">
        <v>108</v>
      </c>
      <c r="K496" s="321">
        <v>2026.08</v>
      </c>
    </row>
    <row r="497" spans="1:11" ht="14.4" customHeight="1" x14ac:dyDescent="0.3">
      <c r="A497" s="316" t="s">
        <v>332</v>
      </c>
      <c r="B497" s="317" t="s">
        <v>334</v>
      </c>
      <c r="C497" s="318" t="s">
        <v>340</v>
      </c>
      <c r="D497" s="319" t="s">
        <v>341</v>
      </c>
      <c r="E497" s="318" t="s">
        <v>540</v>
      </c>
      <c r="F497" s="319" t="s">
        <v>541</v>
      </c>
      <c r="G497" s="318" t="s">
        <v>1535</v>
      </c>
      <c r="H497" s="318" t="s">
        <v>1536</v>
      </c>
      <c r="I497" s="320">
        <v>20.74</v>
      </c>
      <c r="J497" s="320">
        <v>20</v>
      </c>
      <c r="K497" s="321">
        <v>414.8</v>
      </c>
    </row>
    <row r="498" spans="1:11" ht="14.4" customHeight="1" x14ac:dyDescent="0.3">
      <c r="A498" s="316" t="s">
        <v>332</v>
      </c>
      <c r="B498" s="317" t="s">
        <v>334</v>
      </c>
      <c r="C498" s="318" t="s">
        <v>340</v>
      </c>
      <c r="D498" s="319" t="s">
        <v>341</v>
      </c>
      <c r="E498" s="318" t="s">
        <v>540</v>
      </c>
      <c r="F498" s="319" t="s">
        <v>541</v>
      </c>
      <c r="G498" s="318" t="s">
        <v>1537</v>
      </c>
      <c r="H498" s="318" t="s">
        <v>1538</v>
      </c>
      <c r="I498" s="320">
        <v>12.96</v>
      </c>
      <c r="J498" s="320">
        <v>30</v>
      </c>
      <c r="K498" s="321">
        <v>388.8</v>
      </c>
    </row>
    <row r="499" spans="1:11" ht="14.4" customHeight="1" thickBot="1" x14ac:dyDescent="0.35">
      <c r="A499" s="322" t="s">
        <v>332</v>
      </c>
      <c r="B499" s="323" t="s">
        <v>334</v>
      </c>
      <c r="C499" s="324" t="s">
        <v>340</v>
      </c>
      <c r="D499" s="325" t="s">
        <v>341</v>
      </c>
      <c r="E499" s="324" t="s">
        <v>540</v>
      </c>
      <c r="F499" s="325" t="s">
        <v>541</v>
      </c>
      <c r="G499" s="324" t="s">
        <v>1539</v>
      </c>
      <c r="H499" s="324" t="s">
        <v>1540</v>
      </c>
      <c r="I499" s="326">
        <v>9.68</v>
      </c>
      <c r="J499" s="326">
        <v>100</v>
      </c>
      <c r="K499" s="327">
        <v>968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30887889</v>
      </c>
      <c r="C3" s="206">
        <f t="shared" ref="C3:R3" si="0">SUBTOTAL(9,C6:C1048576)</f>
        <v>1</v>
      </c>
      <c r="D3" s="206">
        <f t="shared" si="0"/>
        <v>33703694</v>
      </c>
      <c r="E3" s="206">
        <f t="shared" si="0"/>
        <v>1.0911621056395275</v>
      </c>
      <c r="F3" s="206">
        <f t="shared" si="0"/>
        <v>30367669</v>
      </c>
      <c r="G3" s="208">
        <f>IF(B3&lt;&gt;0,F3/B3,"")</f>
        <v>0.9831578001332496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1"/>
      <c r="B5" s="352">
        <v>2011</v>
      </c>
      <c r="C5" s="353"/>
      <c r="D5" s="353">
        <v>2012</v>
      </c>
      <c r="E5" s="353"/>
      <c r="F5" s="353">
        <v>2013</v>
      </c>
      <c r="G5" s="354" t="s">
        <v>5</v>
      </c>
      <c r="H5" s="352">
        <v>2011</v>
      </c>
      <c r="I5" s="353"/>
      <c r="J5" s="353">
        <v>2012</v>
      </c>
      <c r="K5" s="353"/>
      <c r="L5" s="353">
        <v>2013</v>
      </c>
      <c r="M5" s="354" t="s">
        <v>5</v>
      </c>
      <c r="N5" s="352">
        <v>2011</v>
      </c>
      <c r="O5" s="353"/>
      <c r="P5" s="353">
        <v>2012</v>
      </c>
      <c r="Q5" s="353"/>
      <c r="R5" s="353">
        <v>2013</v>
      </c>
      <c r="S5" s="354" t="s">
        <v>5</v>
      </c>
    </row>
    <row r="6" spans="1:19" ht="14.4" customHeight="1" thickBot="1" x14ac:dyDescent="0.35">
      <c r="A6" s="358" t="s">
        <v>1541</v>
      </c>
      <c r="B6" s="355">
        <v>30887889</v>
      </c>
      <c r="C6" s="356">
        <v>1</v>
      </c>
      <c r="D6" s="355">
        <v>33703694</v>
      </c>
      <c r="E6" s="356">
        <v>1.0911621056395275</v>
      </c>
      <c r="F6" s="355">
        <v>30367669</v>
      </c>
      <c r="G6" s="335">
        <v>0.9831578001332496</v>
      </c>
      <c r="H6" s="355"/>
      <c r="I6" s="356"/>
      <c r="J6" s="355"/>
      <c r="K6" s="356"/>
      <c r="L6" s="355"/>
      <c r="M6" s="335"/>
      <c r="N6" s="355"/>
      <c r="O6" s="356"/>
      <c r="P6" s="355"/>
      <c r="Q6" s="356"/>
      <c r="R6" s="355"/>
      <c r="S6" s="357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154879</v>
      </c>
      <c r="F3" s="149">
        <f t="shared" si="0"/>
        <v>30887889</v>
      </c>
      <c r="G3" s="95"/>
      <c r="H3" s="95"/>
      <c r="I3" s="149">
        <f t="shared" si="0"/>
        <v>158982</v>
      </c>
      <c r="J3" s="149">
        <f t="shared" si="0"/>
        <v>33703694</v>
      </c>
      <c r="K3" s="95"/>
      <c r="L3" s="95"/>
      <c r="M3" s="149">
        <f t="shared" si="0"/>
        <v>141386</v>
      </c>
      <c r="N3" s="149">
        <f t="shared" si="0"/>
        <v>30367669</v>
      </c>
      <c r="O3" s="96">
        <f>IF(F3=0,0,N3/F3)</f>
        <v>0.9831578001332496</v>
      </c>
      <c r="P3" s="150">
        <f>IF(M3=0,0,N3/M3)</f>
        <v>214.78554453764872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59"/>
      <c r="B5" s="360"/>
      <c r="C5" s="361"/>
      <c r="D5" s="362"/>
      <c r="E5" s="363" t="s">
        <v>80</v>
      </c>
      <c r="F5" s="364" t="s">
        <v>17</v>
      </c>
      <c r="G5" s="365"/>
      <c r="H5" s="365"/>
      <c r="I5" s="363" t="s">
        <v>80</v>
      </c>
      <c r="J5" s="364" t="s">
        <v>17</v>
      </c>
      <c r="K5" s="365"/>
      <c r="L5" s="365"/>
      <c r="M5" s="363" t="s">
        <v>80</v>
      </c>
      <c r="N5" s="364" t="s">
        <v>17</v>
      </c>
      <c r="O5" s="366"/>
      <c r="P5" s="367"/>
    </row>
    <row r="6" spans="1:16" ht="14.4" customHeight="1" x14ac:dyDescent="0.3">
      <c r="A6" s="310" t="s">
        <v>1542</v>
      </c>
      <c r="B6" s="311" t="s">
        <v>1543</v>
      </c>
      <c r="C6" s="311" t="s">
        <v>1544</v>
      </c>
      <c r="D6" s="311" t="s">
        <v>1545</v>
      </c>
      <c r="E6" s="314"/>
      <c r="F6" s="314"/>
      <c r="G6" s="311"/>
      <c r="H6" s="311"/>
      <c r="I6" s="314"/>
      <c r="J6" s="314"/>
      <c r="K6" s="311"/>
      <c r="L6" s="311"/>
      <c r="M6" s="314">
        <v>1</v>
      </c>
      <c r="N6" s="314">
        <v>63</v>
      </c>
      <c r="O6" s="333"/>
      <c r="P6" s="315">
        <v>63</v>
      </c>
    </row>
    <row r="7" spans="1:16" ht="14.4" customHeight="1" x14ac:dyDescent="0.3">
      <c r="A7" s="316" t="s">
        <v>1542</v>
      </c>
      <c r="B7" s="317" t="s">
        <v>1543</v>
      </c>
      <c r="C7" s="317" t="s">
        <v>1546</v>
      </c>
      <c r="D7" s="317" t="s">
        <v>1547</v>
      </c>
      <c r="E7" s="320">
        <v>23162</v>
      </c>
      <c r="F7" s="320">
        <v>370592</v>
      </c>
      <c r="G7" s="317">
        <v>1</v>
      </c>
      <c r="H7" s="317">
        <v>16</v>
      </c>
      <c r="I7" s="320">
        <v>23199</v>
      </c>
      <c r="J7" s="320">
        <v>371184</v>
      </c>
      <c r="K7" s="317">
        <v>1.0015974440894568</v>
      </c>
      <c r="L7" s="317">
        <v>16</v>
      </c>
      <c r="M7" s="320">
        <v>19625</v>
      </c>
      <c r="N7" s="320">
        <v>314000</v>
      </c>
      <c r="O7" s="341">
        <v>0.84729297988083929</v>
      </c>
      <c r="P7" s="321">
        <v>16</v>
      </c>
    </row>
    <row r="8" spans="1:16" ht="14.4" customHeight="1" x14ac:dyDescent="0.3">
      <c r="A8" s="316" t="s">
        <v>1542</v>
      </c>
      <c r="B8" s="317" t="s">
        <v>1543</v>
      </c>
      <c r="C8" s="317" t="s">
        <v>1548</v>
      </c>
      <c r="D8" s="317" t="s">
        <v>1549</v>
      </c>
      <c r="E8" s="320">
        <v>3758</v>
      </c>
      <c r="F8" s="320">
        <v>1063514</v>
      </c>
      <c r="G8" s="317">
        <v>1</v>
      </c>
      <c r="H8" s="317">
        <v>283</v>
      </c>
      <c r="I8" s="320">
        <v>3475</v>
      </c>
      <c r="J8" s="320">
        <v>983425</v>
      </c>
      <c r="K8" s="317">
        <v>0.92469398616285259</v>
      </c>
      <c r="L8" s="317">
        <v>283</v>
      </c>
      <c r="M8" s="320">
        <v>2833</v>
      </c>
      <c r="N8" s="320">
        <v>801739</v>
      </c>
      <c r="O8" s="341">
        <v>0.75385843533794572</v>
      </c>
      <c r="P8" s="321">
        <v>283</v>
      </c>
    </row>
    <row r="9" spans="1:16" ht="14.4" customHeight="1" x14ac:dyDescent="0.3">
      <c r="A9" s="316" t="s">
        <v>1542</v>
      </c>
      <c r="B9" s="317" t="s">
        <v>1543</v>
      </c>
      <c r="C9" s="317" t="s">
        <v>1550</v>
      </c>
      <c r="D9" s="317" t="s">
        <v>1551</v>
      </c>
      <c r="E9" s="320">
        <v>26161</v>
      </c>
      <c r="F9" s="320">
        <v>12714246</v>
      </c>
      <c r="G9" s="317">
        <v>1</v>
      </c>
      <c r="H9" s="317">
        <v>486</v>
      </c>
      <c r="I9" s="320">
        <v>30541</v>
      </c>
      <c r="J9" s="320">
        <v>14842926</v>
      </c>
      <c r="K9" s="317">
        <v>1.1674247926302512</v>
      </c>
      <c r="L9" s="317">
        <v>486</v>
      </c>
      <c r="M9" s="320">
        <v>26782</v>
      </c>
      <c r="N9" s="320">
        <v>13016052</v>
      </c>
      <c r="O9" s="341">
        <v>1.0237376247085357</v>
      </c>
      <c r="P9" s="321">
        <v>486</v>
      </c>
    </row>
    <row r="10" spans="1:16" ht="14.4" customHeight="1" x14ac:dyDescent="0.3">
      <c r="A10" s="316" t="s">
        <v>1542</v>
      </c>
      <c r="B10" s="317" t="s">
        <v>1543</v>
      </c>
      <c r="C10" s="317" t="s">
        <v>1552</v>
      </c>
      <c r="D10" s="317" t="s">
        <v>1553</v>
      </c>
      <c r="E10" s="320">
        <v>1853</v>
      </c>
      <c r="F10" s="320">
        <v>433602</v>
      </c>
      <c r="G10" s="317">
        <v>1</v>
      </c>
      <c r="H10" s="317">
        <v>234</v>
      </c>
      <c r="I10" s="320">
        <v>2948</v>
      </c>
      <c r="J10" s="320">
        <v>689832</v>
      </c>
      <c r="K10" s="317">
        <v>1.5909336211548839</v>
      </c>
      <c r="L10" s="317">
        <v>234</v>
      </c>
      <c r="M10" s="320">
        <v>1601</v>
      </c>
      <c r="N10" s="320">
        <v>374634</v>
      </c>
      <c r="O10" s="341">
        <v>0.86400431732325955</v>
      </c>
      <c r="P10" s="321">
        <v>234</v>
      </c>
    </row>
    <row r="11" spans="1:16" ht="14.4" customHeight="1" x14ac:dyDescent="0.3">
      <c r="A11" s="316" t="s">
        <v>1542</v>
      </c>
      <c r="B11" s="317" t="s">
        <v>1543</v>
      </c>
      <c r="C11" s="317" t="s">
        <v>1554</v>
      </c>
      <c r="D11" s="317" t="s">
        <v>1555</v>
      </c>
      <c r="E11" s="320">
        <v>658</v>
      </c>
      <c r="F11" s="320">
        <v>46718</v>
      </c>
      <c r="G11" s="317">
        <v>1</v>
      </c>
      <c r="H11" s="317">
        <v>71</v>
      </c>
      <c r="I11" s="320">
        <v>713</v>
      </c>
      <c r="J11" s="320">
        <v>50623</v>
      </c>
      <c r="K11" s="317">
        <v>1.0835866261398177</v>
      </c>
      <c r="L11" s="317">
        <v>71</v>
      </c>
      <c r="M11" s="320">
        <v>715</v>
      </c>
      <c r="N11" s="320">
        <v>51480</v>
      </c>
      <c r="O11" s="341">
        <v>1.1019307333361874</v>
      </c>
      <c r="P11" s="321">
        <v>72</v>
      </c>
    </row>
    <row r="12" spans="1:16" ht="14.4" customHeight="1" x14ac:dyDescent="0.3">
      <c r="A12" s="316" t="s">
        <v>1542</v>
      </c>
      <c r="B12" s="317" t="s">
        <v>1543</v>
      </c>
      <c r="C12" s="317" t="s">
        <v>1556</v>
      </c>
      <c r="D12" s="317" t="s">
        <v>1557</v>
      </c>
      <c r="E12" s="320">
        <v>3540</v>
      </c>
      <c r="F12" s="320">
        <v>1352280</v>
      </c>
      <c r="G12" s="317">
        <v>1</v>
      </c>
      <c r="H12" s="317">
        <v>382</v>
      </c>
      <c r="I12" s="320">
        <v>2485</v>
      </c>
      <c r="J12" s="320">
        <v>949270</v>
      </c>
      <c r="K12" s="317">
        <v>0.70197740112994356</v>
      </c>
      <c r="L12" s="317">
        <v>382</v>
      </c>
      <c r="M12" s="320">
        <v>2010</v>
      </c>
      <c r="N12" s="320">
        <v>767820</v>
      </c>
      <c r="O12" s="341">
        <v>0.56779661016949157</v>
      </c>
      <c r="P12" s="321">
        <v>382</v>
      </c>
    </row>
    <row r="13" spans="1:16" ht="14.4" customHeight="1" x14ac:dyDescent="0.3">
      <c r="A13" s="316" t="s">
        <v>1542</v>
      </c>
      <c r="B13" s="317" t="s">
        <v>1543</v>
      </c>
      <c r="C13" s="317" t="s">
        <v>1558</v>
      </c>
      <c r="D13" s="317" t="s">
        <v>1559</v>
      </c>
      <c r="E13" s="320">
        <v>72</v>
      </c>
      <c r="F13" s="320">
        <v>69192</v>
      </c>
      <c r="G13" s="317">
        <v>1</v>
      </c>
      <c r="H13" s="317">
        <v>961</v>
      </c>
      <c r="I13" s="320">
        <v>52</v>
      </c>
      <c r="J13" s="320">
        <v>49972</v>
      </c>
      <c r="K13" s="317">
        <v>0.72222222222222221</v>
      </c>
      <c r="L13" s="317">
        <v>961</v>
      </c>
      <c r="M13" s="320">
        <v>30</v>
      </c>
      <c r="N13" s="320">
        <v>28830</v>
      </c>
      <c r="O13" s="341">
        <v>0.41666666666666669</v>
      </c>
      <c r="P13" s="321">
        <v>961</v>
      </c>
    </row>
    <row r="14" spans="1:16" ht="14.4" customHeight="1" x14ac:dyDescent="0.3">
      <c r="A14" s="316" t="s">
        <v>1542</v>
      </c>
      <c r="B14" s="317" t="s">
        <v>1543</v>
      </c>
      <c r="C14" s="317" t="s">
        <v>1560</v>
      </c>
      <c r="D14" s="317" t="s">
        <v>1561</v>
      </c>
      <c r="E14" s="320">
        <v>252</v>
      </c>
      <c r="F14" s="320">
        <v>423360</v>
      </c>
      <c r="G14" s="317">
        <v>1</v>
      </c>
      <c r="H14" s="317">
        <v>1680</v>
      </c>
      <c r="I14" s="320">
        <v>251</v>
      </c>
      <c r="J14" s="320">
        <v>424441</v>
      </c>
      <c r="K14" s="317">
        <v>1.0025533824640966</v>
      </c>
      <c r="L14" s="317">
        <v>1691</v>
      </c>
      <c r="M14" s="320">
        <v>238</v>
      </c>
      <c r="N14" s="320">
        <v>405790</v>
      </c>
      <c r="O14" s="341">
        <v>0.95849867724867721</v>
      </c>
      <c r="P14" s="321">
        <v>1705</v>
      </c>
    </row>
    <row r="15" spans="1:16" ht="14.4" customHeight="1" x14ac:dyDescent="0.3">
      <c r="A15" s="316" t="s">
        <v>1542</v>
      </c>
      <c r="B15" s="317" t="s">
        <v>1543</v>
      </c>
      <c r="C15" s="317" t="s">
        <v>1562</v>
      </c>
      <c r="D15" s="317" t="s">
        <v>1563</v>
      </c>
      <c r="E15" s="320">
        <v>4516</v>
      </c>
      <c r="F15" s="320">
        <v>316120</v>
      </c>
      <c r="G15" s="317">
        <v>1</v>
      </c>
      <c r="H15" s="317">
        <v>70</v>
      </c>
      <c r="I15" s="320">
        <v>4615</v>
      </c>
      <c r="J15" s="320">
        <v>323050</v>
      </c>
      <c r="K15" s="317">
        <v>1.0219220549158547</v>
      </c>
      <c r="L15" s="317">
        <v>70</v>
      </c>
      <c r="M15" s="320">
        <v>4412</v>
      </c>
      <c r="N15" s="320">
        <v>313252</v>
      </c>
      <c r="O15" s="341">
        <v>0.99092749588763762</v>
      </c>
      <c r="P15" s="321">
        <v>71</v>
      </c>
    </row>
    <row r="16" spans="1:16" ht="14.4" customHeight="1" x14ac:dyDescent="0.3">
      <c r="A16" s="316" t="s">
        <v>1542</v>
      </c>
      <c r="B16" s="317" t="s">
        <v>1543</v>
      </c>
      <c r="C16" s="317" t="s">
        <v>1564</v>
      </c>
      <c r="D16" s="317" t="s">
        <v>1565</v>
      </c>
      <c r="E16" s="320">
        <v>2874</v>
      </c>
      <c r="F16" s="320">
        <v>112086</v>
      </c>
      <c r="G16" s="317">
        <v>1</v>
      </c>
      <c r="H16" s="317">
        <v>39</v>
      </c>
      <c r="I16" s="320">
        <v>2555</v>
      </c>
      <c r="J16" s="320">
        <v>102200</v>
      </c>
      <c r="K16" s="317">
        <v>0.91179986795853185</v>
      </c>
      <c r="L16" s="317">
        <v>40</v>
      </c>
      <c r="M16" s="320">
        <v>2710</v>
      </c>
      <c r="N16" s="320">
        <v>108400</v>
      </c>
      <c r="O16" s="341">
        <v>0.96711453705190653</v>
      </c>
      <c r="P16" s="321">
        <v>40</v>
      </c>
    </row>
    <row r="17" spans="1:16" ht="14.4" customHeight="1" x14ac:dyDescent="0.3">
      <c r="A17" s="316" t="s">
        <v>1542</v>
      </c>
      <c r="B17" s="317" t="s">
        <v>1543</v>
      </c>
      <c r="C17" s="317" t="s">
        <v>1566</v>
      </c>
      <c r="D17" s="317" t="s">
        <v>1567</v>
      </c>
      <c r="E17" s="320">
        <v>2307</v>
      </c>
      <c r="F17" s="320">
        <v>216858</v>
      </c>
      <c r="G17" s="317">
        <v>1</v>
      </c>
      <c r="H17" s="317">
        <v>94</v>
      </c>
      <c r="I17" s="320">
        <v>2222</v>
      </c>
      <c r="J17" s="320">
        <v>211090</v>
      </c>
      <c r="K17" s="317">
        <v>0.97340194966291305</v>
      </c>
      <c r="L17" s="317">
        <v>95</v>
      </c>
      <c r="M17" s="320">
        <v>2160</v>
      </c>
      <c r="N17" s="320">
        <v>207360</v>
      </c>
      <c r="O17" s="341">
        <v>0.95620175414326425</v>
      </c>
      <c r="P17" s="321">
        <v>96</v>
      </c>
    </row>
    <row r="18" spans="1:16" ht="14.4" customHeight="1" x14ac:dyDescent="0.3">
      <c r="A18" s="316" t="s">
        <v>1542</v>
      </c>
      <c r="B18" s="317" t="s">
        <v>1543</v>
      </c>
      <c r="C18" s="317" t="s">
        <v>1568</v>
      </c>
      <c r="D18" s="317" t="s">
        <v>1569</v>
      </c>
      <c r="E18" s="320">
        <v>5758</v>
      </c>
      <c r="F18" s="320">
        <v>374270</v>
      </c>
      <c r="G18" s="317">
        <v>1</v>
      </c>
      <c r="H18" s="317">
        <v>65</v>
      </c>
      <c r="I18" s="320">
        <v>6790</v>
      </c>
      <c r="J18" s="320">
        <v>441350</v>
      </c>
      <c r="K18" s="317">
        <v>1.1792288989232373</v>
      </c>
      <c r="L18" s="317">
        <v>65</v>
      </c>
      <c r="M18" s="320">
        <v>5963</v>
      </c>
      <c r="N18" s="320">
        <v>393558</v>
      </c>
      <c r="O18" s="341">
        <v>1.0515349881101879</v>
      </c>
      <c r="P18" s="321">
        <v>66</v>
      </c>
    </row>
    <row r="19" spans="1:16" ht="14.4" customHeight="1" x14ac:dyDescent="0.3">
      <c r="A19" s="316" t="s">
        <v>1542</v>
      </c>
      <c r="B19" s="317" t="s">
        <v>1543</v>
      </c>
      <c r="C19" s="317" t="s">
        <v>1570</v>
      </c>
      <c r="D19" s="317" t="s">
        <v>1571</v>
      </c>
      <c r="E19" s="320">
        <v>3951</v>
      </c>
      <c r="F19" s="320">
        <v>150138</v>
      </c>
      <c r="G19" s="317">
        <v>1</v>
      </c>
      <c r="H19" s="317">
        <v>38</v>
      </c>
      <c r="I19" s="320">
        <v>4295</v>
      </c>
      <c r="J19" s="320">
        <v>167505</v>
      </c>
      <c r="K19" s="317">
        <v>1.1156735803061184</v>
      </c>
      <c r="L19" s="317">
        <v>39</v>
      </c>
      <c r="M19" s="320">
        <v>3652</v>
      </c>
      <c r="N19" s="320">
        <v>142428</v>
      </c>
      <c r="O19" s="341">
        <v>0.9486472445350278</v>
      </c>
      <c r="P19" s="321">
        <v>39</v>
      </c>
    </row>
    <row r="20" spans="1:16" ht="14.4" customHeight="1" x14ac:dyDescent="0.3">
      <c r="A20" s="316" t="s">
        <v>1542</v>
      </c>
      <c r="B20" s="317" t="s">
        <v>1543</v>
      </c>
      <c r="C20" s="317" t="s">
        <v>1572</v>
      </c>
      <c r="D20" s="317" t="s">
        <v>1573</v>
      </c>
      <c r="E20" s="320">
        <v>388</v>
      </c>
      <c r="F20" s="320">
        <v>39188</v>
      </c>
      <c r="G20" s="317">
        <v>1</v>
      </c>
      <c r="H20" s="317">
        <v>101</v>
      </c>
      <c r="I20" s="320">
        <v>343</v>
      </c>
      <c r="J20" s="320">
        <v>34643</v>
      </c>
      <c r="K20" s="317">
        <v>0.884020618556701</v>
      </c>
      <c r="L20" s="317">
        <v>101</v>
      </c>
      <c r="M20" s="320">
        <v>490</v>
      </c>
      <c r="N20" s="320">
        <v>49980</v>
      </c>
      <c r="O20" s="341">
        <v>1.2753904256405022</v>
      </c>
      <c r="P20" s="321">
        <v>102</v>
      </c>
    </row>
    <row r="21" spans="1:16" ht="14.4" customHeight="1" x14ac:dyDescent="0.3">
      <c r="A21" s="316" t="s">
        <v>1542</v>
      </c>
      <c r="B21" s="317" t="s">
        <v>1543</v>
      </c>
      <c r="C21" s="317" t="s">
        <v>1574</v>
      </c>
      <c r="D21" s="317" t="s">
        <v>1575</v>
      </c>
      <c r="E21" s="320">
        <v>1996</v>
      </c>
      <c r="F21" s="320">
        <v>431136</v>
      </c>
      <c r="G21" s="317">
        <v>1</v>
      </c>
      <c r="H21" s="317">
        <v>216</v>
      </c>
      <c r="I21" s="320">
        <v>2165</v>
      </c>
      <c r="J21" s="320">
        <v>469805</v>
      </c>
      <c r="K21" s="317">
        <v>1.0896909559860462</v>
      </c>
      <c r="L21" s="317">
        <v>217</v>
      </c>
      <c r="M21" s="320">
        <v>1972</v>
      </c>
      <c r="N21" s="320">
        <v>431868</v>
      </c>
      <c r="O21" s="341">
        <v>1.0016978401246939</v>
      </c>
      <c r="P21" s="321">
        <v>219</v>
      </c>
    </row>
    <row r="22" spans="1:16" ht="14.4" customHeight="1" x14ac:dyDescent="0.3">
      <c r="A22" s="316" t="s">
        <v>1542</v>
      </c>
      <c r="B22" s="317" t="s">
        <v>1543</v>
      </c>
      <c r="C22" s="317" t="s">
        <v>1576</v>
      </c>
      <c r="D22" s="317" t="s">
        <v>1577</v>
      </c>
      <c r="E22" s="320">
        <v>3346</v>
      </c>
      <c r="F22" s="320">
        <v>1067374</v>
      </c>
      <c r="G22" s="317">
        <v>1</v>
      </c>
      <c r="H22" s="317">
        <v>319</v>
      </c>
      <c r="I22" s="320">
        <v>3627</v>
      </c>
      <c r="J22" s="320">
        <v>1157013</v>
      </c>
      <c r="K22" s="317">
        <v>1.0839808726838016</v>
      </c>
      <c r="L22" s="317">
        <v>319</v>
      </c>
      <c r="M22" s="320">
        <v>3443</v>
      </c>
      <c r="N22" s="320">
        <v>1101760</v>
      </c>
      <c r="O22" s="341">
        <v>1.0322155120885463</v>
      </c>
      <c r="P22" s="321">
        <v>320</v>
      </c>
    </row>
    <row r="23" spans="1:16" ht="14.4" customHeight="1" x14ac:dyDescent="0.3">
      <c r="A23" s="316" t="s">
        <v>1542</v>
      </c>
      <c r="B23" s="317" t="s">
        <v>1543</v>
      </c>
      <c r="C23" s="317" t="s">
        <v>1578</v>
      </c>
      <c r="D23" s="317" t="s">
        <v>1579</v>
      </c>
      <c r="E23" s="320">
        <v>1385</v>
      </c>
      <c r="F23" s="320">
        <v>29085</v>
      </c>
      <c r="G23" s="317">
        <v>1</v>
      </c>
      <c r="H23" s="317">
        <v>21</v>
      </c>
      <c r="I23" s="320">
        <v>1265</v>
      </c>
      <c r="J23" s="320">
        <v>26565</v>
      </c>
      <c r="K23" s="317">
        <v>0.91335740072202165</v>
      </c>
      <c r="L23" s="317">
        <v>21</v>
      </c>
      <c r="M23" s="320">
        <v>1218</v>
      </c>
      <c r="N23" s="320">
        <v>25578</v>
      </c>
      <c r="O23" s="341">
        <v>0.8794223826714801</v>
      </c>
      <c r="P23" s="321">
        <v>21</v>
      </c>
    </row>
    <row r="24" spans="1:16" ht="14.4" customHeight="1" x14ac:dyDescent="0.3">
      <c r="A24" s="316" t="s">
        <v>1542</v>
      </c>
      <c r="B24" s="317" t="s">
        <v>1543</v>
      </c>
      <c r="C24" s="317" t="s">
        <v>1580</v>
      </c>
      <c r="D24" s="317" t="s">
        <v>1581</v>
      </c>
      <c r="E24" s="320">
        <v>680</v>
      </c>
      <c r="F24" s="320">
        <v>64600</v>
      </c>
      <c r="G24" s="317">
        <v>1</v>
      </c>
      <c r="H24" s="317">
        <v>95</v>
      </c>
      <c r="I24" s="320">
        <v>693</v>
      </c>
      <c r="J24" s="320">
        <v>65835</v>
      </c>
      <c r="K24" s="317">
        <v>1.0191176470588235</v>
      </c>
      <c r="L24" s="317">
        <v>95</v>
      </c>
      <c r="M24" s="320">
        <v>524</v>
      </c>
      <c r="N24" s="320">
        <v>50304</v>
      </c>
      <c r="O24" s="341">
        <v>0.77869969040247677</v>
      </c>
      <c r="P24" s="321">
        <v>96</v>
      </c>
    </row>
    <row r="25" spans="1:16" ht="14.4" customHeight="1" x14ac:dyDescent="0.3">
      <c r="A25" s="316" t="s">
        <v>1542</v>
      </c>
      <c r="B25" s="317" t="s">
        <v>1543</v>
      </c>
      <c r="C25" s="317" t="s">
        <v>1582</v>
      </c>
      <c r="D25" s="317" t="s">
        <v>1583</v>
      </c>
      <c r="E25" s="320">
        <v>5762</v>
      </c>
      <c r="F25" s="320">
        <v>691440</v>
      </c>
      <c r="G25" s="317">
        <v>1</v>
      </c>
      <c r="H25" s="317">
        <v>120</v>
      </c>
      <c r="I25" s="320">
        <v>5724</v>
      </c>
      <c r="J25" s="320">
        <v>692604</v>
      </c>
      <c r="K25" s="317">
        <v>1.0016834432488719</v>
      </c>
      <c r="L25" s="317">
        <v>121</v>
      </c>
      <c r="M25" s="320">
        <v>5217</v>
      </c>
      <c r="N25" s="320">
        <v>636474</v>
      </c>
      <c r="O25" s="341">
        <v>0.92050503297466157</v>
      </c>
      <c r="P25" s="321">
        <v>122</v>
      </c>
    </row>
    <row r="26" spans="1:16" ht="14.4" customHeight="1" x14ac:dyDescent="0.3">
      <c r="A26" s="316" t="s">
        <v>1542</v>
      </c>
      <c r="B26" s="317" t="s">
        <v>1543</v>
      </c>
      <c r="C26" s="317" t="s">
        <v>1584</v>
      </c>
      <c r="D26" s="317" t="s">
        <v>1585</v>
      </c>
      <c r="E26" s="320">
        <v>997</v>
      </c>
      <c r="F26" s="320">
        <v>242271</v>
      </c>
      <c r="G26" s="317">
        <v>1</v>
      </c>
      <c r="H26" s="317">
        <v>243</v>
      </c>
      <c r="I26" s="320">
        <v>832</v>
      </c>
      <c r="J26" s="320">
        <v>203008</v>
      </c>
      <c r="K26" s="317">
        <v>0.83793768135682767</v>
      </c>
      <c r="L26" s="317">
        <v>244</v>
      </c>
      <c r="M26" s="320">
        <v>862</v>
      </c>
      <c r="N26" s="320">
        <v>211190</v>
      </c>
      <c r="O26" s="341">
        <v>0.87170977954439455</v>
      </c>
      <c r="P26" s="321">
        <v>245</v>
      </c>
    </row>
    <row r="27" spans="1:16" ht="14.4" customHeight="1" x14ac:dyDescent="0.3">
      <c r="A27" s="316" t="s">
        <v>1542</v>
      </c>
      <c r="B27" s="317" t="s">
        <v>1543</v>
      </c>
      <c r="C27" s="317" t="s">
        <v>1586</v>
      </c>
      <c r="D27" s="317" t="s">
        <v>1587</v>
      </c>
      <c r="E27" s="320">
        <v>8876</v>
      </c>
      <c r="F27" s="320">
        <v>985236</v>
      </c>
      <c r="G27" s="317">
        <v>1</v>
      </c>
      <c r="H27" s="317">
        <v>111</v>
      </c>
      <c r="I27" s="320">
        <v>9696</v>
      </c>
      <c r="J27" s="320">
        <v>1085952</v>
      </c>
      <c r="K27" s="317">
        <v>1.1022252536448121</v>
      </c>
      <c r="L27" s="317">
        <v>112</v>
      </c>
      <c r="M27" s="320">
        <v>9363</v>
      </c>
      <c r="N27" s="320">
        <v>1058019</v>
      </c>
      <c r="O27" s="341">
        <v>1.0738736708768255</v>
      </c>
      <c r="P27" s="321">
        <v>113</v>
      </c>
    </row>
    <row r="28" spans="1:16" ht="14.4" customHeight="1" x14ac:dyDescent="0.3">
      <c r="A28" s="316" t="s">
        <v>1542</v>
      </c>
      <c r="B28" s="317" t="s">
        <v>1543</v>
      </c>
      <c r="C28" s="317" t="s">
        <v>1588</v>
      </c>
      <c r="D28" s="317" t="s">
        <v>1589</v>
      </c>
      <c r="E28" s="320">
        <v>652</v>
      </c>
      <c r="F28" s="320">
        <v>54116</v>
      </c>
      <c r="G28" s="317">
        <v>1</v>
      </c>
      <c r="H28" s="317">
        <v>83</v>
      </c>
      <c r="I28" s="320">
        <v>676</v>
      </c>
      <c r="J28" s="320">
        <v>56108</v>
      </c>
      <c r="K28" s="317">
        <v>1.0368098159509203</v>
      </c>
      <c r="L28" s="317">
        <v>83</v>
      </c>
      <c r="M28" s="320">
        <v>713</v>
      </c>
      <c r="N28" s="320">
        <v>59892</v>
      </c>
      <c r="O28" s="341">
        <v>1.106733683199054</v>
      </c>
      <c r="P28" s="321">
        <v>84</v>
      </c>
    </row>
    <row r="29" spans="1:16" ht="14.4" customHeight="1" x14ac:dyDescent="0.3">
      <c r="A29" s="316" t="s">
        <v>1542</v>
      </c>
      <c r="B29" s="317" t="s">
        <v>1543</v>
      </c>
      <c r="C29" s="317" t="s">
        <v>1590</v>
      </c>
      <c r="D29" s="317" t="s">
        <v>1591</v>
      </c>
      <c r="E29" s="320">
        <v>20</v>
      </c>
      <c r="F29" s="320">
        <v>8060</v>
      </c>
      <c r="G29" s="317">
        <v>1</v>
      </c>
      <c r="H29" s="317">
        <v>403</v>
      </c>
      <c r="I29" s="320">
        <v>19</v>
      </c>
      <c r="J29" s="320">
        <v>7676</v>
      </c>
      <c r="K29" s="317">
        <v>0.95235732009925556</v>
      </c>
      <c r="L29" s="317">
        <v>404</v>
      </c>
      <c r="M29" s="320"/>
      <c r="N29" s="320"/>
      <c r="O29" s="341"/>
      <c r="P29" s="321"/>
    </row>
    <row r="30" spans="1:16" ht="14.4" customHeight="1" x14ac:dyDescent="0.3">
      <c r="A30" s="316" t="s">
        <v>1542</v>
      </c>
      <c r="B30" s="317" t="s">
        <v>1543</v>
      </c>
      <c r="C30" s="317" t="s">
        <v>1592</v>
      </c>
      <c r="D30" s="317" t="s">
        <v>1593</v>
      </c>
      <c r="E30" s="320">
        <v>364</v>
      </c>
      <c r="F30" s="320">
        <v>422968</v>
      </c>
      <c r="G30" s="317">
        <v>1</v>
      </c>
      <c r="H30" s="317">
        <v>1162</v>
      </c>
      <c r="I30" s="320">
        <v>955</v>
      </c>
      <c r="J30" s="320">
        <v>1111620</v>
      </c>
      <c r="K30" s="317">
        <v>2.628142081670481</v>
      </c>
      <c r="L30" s="317">
        <v>1164</v>
      </c>
      <c r="M30" s="320">
        <v>1232</v>
      </c>
      <c r="N30" s="320">
        <v>1435280</v>
      </c>
      <c r="O30" s="341">
        <v>3.3933536343174899</v>
      </c>
      <c r="P30" s="321">
        <v>1165</v>
      </c>
    </row>
    <row r="31" spans="1:16" ht="14.4" customHeight="1" x14ac:dyDescent="0.3">
      <c r="A31" s="316" t="s">
        <v>1542</v>
      </c>
      <c r="B31" s="317" t="s">
        <v>1543</v>
      </c>
      <c r="C31" s="317" t="s">
        <v>1594</v>
      </c>
      <c r="D31" s="317" t="s">
        <v>1595</v>
      </c>
      <c r="E31" s="320">
        <v>1030</v>
      </c>
      <c r="F31" s="320">
        <v>504700</v>
      </c>
      <c r="G31" s="317">
        <v>1</v>
      </c>
      <c r="H31" s="317">
        <v>490</v>
      </c>
      <c r="I31" s="320">
        <v>1442</v>
      </c>
      <c r="J31" s="320">
        <v>706580</v>
      </c>
      <c r="K31" s="317">
        <v>1.4</v>
      </c>
      <c r="L31" s="317">
        <v>490</v>
      </c>
      <c r="M31" s="320">
        <v>1488</v>
      </c>
      <c r="N31" s="320">
        <v>729120</v>
      </c>
      <c r="O31" s="341">
        <v>1.4446601941747572</v>
      </c>
      <c r="P31" s="321">
        <v>490</v>
      </c>
    </row>
    <row r="32" spans="1:16" ht="14.4" customHeight="1" x14ac:dyDescent="0.3">
      <c r="A32" s="316" t="s">
        <v>1542</v>
      </c>
      <c r="B32" s="317" t="s">
        <v>1543</v>
      </c>
      <c r="C32" s="317" t="s">
        <v>1596</v>
      </c>
      <c r="D32" s="317" t="s">
        <v>1597</v>
      </c>
      <c r="E32" s="320">
        <v>21788</v>
      </c>
      <c r="F32" s="320">
        <v>827944</v>
      </c>
      <c r="G32" s="317">
        <v>1</v>
      </c>
      <c r="H32" s="317">
        <v>38</v>
      </c>
      <c r="I32" s="320">
        <v>19094</v>
      </c>
      <c r="J32" s="320">
        <v>744666</v>
      </c>
      <c r="K32" s="317">
        <v>0.89941590252480841</v>
      </c>
      <c r="L32" s="317">
        <v>39</v>
      </c>
      <c r="M32" s="320">
        <v>17814</v>
      </c>
      <c r="N32" s="320">
        <v>694746</v>
      </c>
      <c r="O32" s="341">
        <v>0.83912196960180885</v>
      </c>
      <c r="P32" s="321">
        <v>39</v>
      </c>
    </row>
    <row r="33" spans="1:16" ht="14.4" customHeight="1" x14ac:dyDescent="0.3">
      <c r="A33" s="316" t="s">
        <v>1542</v>
      </c>
      <c r="B33" s="317" t="s">
        <v>1543</v>
      </c>
      <c r="C33" s="317" t="s">
        <v>1598</v>
      </c>
      <c r="D33" s="317" t="s">
        <v>1599</v>
      </c>
      <c r="E33" s="320">
        <v>22</v>
      </c>
      <c r="F33" s="320">
        <v>594</v>
      </c>
      <c r="G33" s="317">
        <v>1</v>
      </c>
      <c r="H33" s="317">
        <v>27</v>
      </c>
      <c r="I33" s="320">
        <v>39</v>
      </c>
      <c r="J33" s="320">
        <v>1053</v>
      </c>
      <c r="K33" s="317">
        <v>1.7727272727272727</v>
      </c>
      <c r="L33" s="317">
        <v>27</v>
      </c>
      <c r="M33" s="320">
        <v>16</v>
      </c>
      <c r="N33" s="320">
        <v>432</v>
      </c>
      <c r="O33" s="341">
        <v>0.72727272727272729</v>
      </c>
      <c r="P33" s="321">
        <v>27</v>
      </c>
    </row>
    <row r="34" spans="1:16" ht="14.4" customHeight="1" x14ac:dyDescent="0.3">
      <c r="A34" s="316" t="s">
        <v>1542</v>
      </c>
      <c r="B34" s="317" t="s">
        <v>1543</v>
      </c>
      <c r="C34" s="317" t="s">
        <v>1600</v>
      </c>
      <c r="D34" s="317" t="s">
        <v>1601</v>
      </c>
      <c r="E34" s="320">
        <v>367</v>
      </c>
      <c r="F34" s="320">
        <v>74501</v>
      </c>
      <c r="G34" s="317">
        <v>1</v>
      </c>
      <c r="H34" s="317">
        <v>203</v>
      </c>
      <c r="I34" s="320">
        <v>1118</v>
      </c>
      <c r="J34" s="320">
        <v>228072</v>
      </c>
      <c r="K34" s="317">
        <v>3.0613280358652903</v>
      </c>
      <c r="L34" s="317">
        <v>204</v>
      </c>
      <c r="M34" s="320">
        <v>918</v>
      </c>
      <c r="N34" s="320">
        <v>188190</v>
      </c>
      <c r="O34" s="341">
        <v>2.526006362330707</v>
      </c>
      <c r="P34" s="321">
        <v>205</v>
      </c>
    </row>
    <row r="35" spans="1:16" ht="14.4" customHeight="1" x14ac:dyDescent="0.3">
      <c r="A35" s="316" t="s">
        <v>1542</v>
      </c>
      <c r="B35" s="317" t="s">
        <v>1543</v>
      </c>
      <c r="C35" s="317" t="s">
        <v>1602</v>
      </c>
      <c r="D35" s="317" t="s">
        <v>1603</v>
      </c>
      <c r="E35" s="320">
        <v>6107</v>
      </c>
      <c r="F35" s="320">
        <v>2711508</v>
      </c>
      <c r="G35" s="317">
        <v>1</v>
      </c>
      <c r="H35" s="317">
        <v>444</v>
      </c>
      <c r="I35" s="320">
        <v>5847</v>
      </c>
      <c r="J35" s="320">
        <v>2596068</v>
      </c>
      <c r="K35" s="317">
        <v>0.95742590469952515</v>
      </c>
      <c r="L35" s="317">
        <v>444</v>
      </c>
      <c r="M35" s="320">
        <v>5271</v>
      </c>
      <c r="N35" s="320">
        <v>2340324</v>
      </c>
      <c r="O35" s="341">
        <v>0.86310790895693468</v>
      </c>
      <c r="P35" s="321">
        <v>444</v>
      </c>
    </row>
    <row r="36" spans="1:16" ht="14.4" customHeight="1" x14ac:dyDescent="0.3">
      <c r="A36" s="316" t="s">
        <v>1542</v>
      </c>
      <c r="B36" s="317" t="s">
        <v>1543</v>
      </c>
      <c r="C36" s="317" t="s">
        <v>1604</v>
      </c>
      <c r="D36" s="317" t="s">
        <v>1605</v>
      </c>
      <c r="E36" s="320">
        <v>469</v>
      </c>
      <c r="F36" s="320">
        <v>60970</v>
      </c>
      <c r="G36" s="317">
        <v>1</v>
      </c>
      <c r="H36" s="317">
        <v>130</v>
      </c>
      <c r="I36" s="320">
        <v>426</v>
      </c>
      <c r="J36" s="320">
        <v>55806</v>
      </c>
      <c r="K36" s="317">
        <v>0.91530260783992123</v>
      </c>
      <c r="L36" s="317">
        <v>131</v>
      </c>
      <c r="M36" s="320">
        <v>566</v>
      </c>
      <c r="N36" s="320">
        <v>75278</v>
      </c>
      <c r="O36" s="341">
        <v>1.2346727898966705</v>
      </c>
      <c r="P36" s="321">
        <v>133</v>
      </c>
    </row>
    <row r="37" spans="1:16" ht="14.4" customHeight="1" x14ac:dyDescent="0.3">
      <c r="A37" s="316" t="s">
        <v>1542</v>
      </c>
      <c r="B37" s="317" t="s">
        <v>1543</v>
      </c>
      <c r="C37" s="317" t="s">
        <v>1606</v>
      </c>
      <c r="D37" s="317" t="s">
        <v>1607</v>
      </c>
      <c r="E37" s="320">
        <v>947</v>
      </c>
      <c r="F37" s="320">
        <v>1893053</v>
      </c>
      <c r="G37" s="317">
        <v>1</v>
      </c>
      <c r="H37" s="317">
        <v>1999</v>
      </c>
      <c r="I37" s="320">
        <v>860</v>
      </c>
      <c r="J37" s="320">
        <v>1731180</v>
      </c>
      <c r="K37" s="317">
        <v>0.9144910364369091</v>
      </c>
      <c r="L37" s="317">
        <v>2013</v>
      </c>
      <c r="M37" s="320">
        <v>822</v>
      </c>
      <c r="N37" s="320">
        <v>1667838</v>
      </c>
      <c r="O37" s="341">
        <v>0.88103080051113203</v>
      </c>
      <c r="P37" s="321">
        <v>2029</v>
      </c>
    </row>
    <row r="38" spans="1:16" ht="14.4" customHeight="1" x14ac:dyDescent="0.3">
      <c r="A38" s="316" t="s">
        <v>1542</v>
      </c>
      <c r="B38" s="317" t="s">
        <v>1543</v>
      </c>
      <c r="C38" s="317" t="s">
        <v>1608</v>
      </c>
      <c r="D38" s="317" t="s">
        <v>1609</v>
      </c>
      <c r="E38" s="320">
        <v>660</v>
      </c>
      <c r="F38" s="320">
        <v>26400</v>
      </c>
      <c r="G38" s="317">
        <v>1</v>
      </c>
      <c r="H38" s="317">
        <v>40</v>
      </c>
      <c r="I38" s="320">
        <v>713</v>
      </c>
      <c r="J38" s="320">
        <v>28520</v>
      </c>
      <c r="K38" s="317">
        <v>1.0803030303030303</v>
      </c>
      <c r="L38" s="317">
        <v>40</v>
      </c>
      <c r="M38" s="320">
        <v>720</v>
      </c>
      <c r="N38" s="320">
        <v>29520</v>
      </c>
      <c r="O38" s="341">
        <v>1.1181818181818182</v>
      </c>
      <c r="P38" s="321">
        <v>41</v>
      </c>
    </row>
    <row r="39" spans="1:16" ht="14.4" customHeight="1" x14ac:dyDescent="0.3">
      <c r="A39" s="316" t="s">
        <v>1542</v>
      </c>
      <c r="B39" s="317" t="s">
        <v>1543</v>
      </c>
      <c r="C39" s="317" t="s">
        <v>1610</v>
      </c>
      <c r="D39" s="317" t="s">
        <v>1611</v>
      </c>
      <c r="E39" s="320">
        <v>4541</v>
      </c>
      <c r="F39" s="320">
        <v>163476</v>
      </c>
      <c r="G39" s="317">
        <v>1</v>
      </c>
      <c r="H39" s="317">
        <v>36</v>
      </c>
      <c r="I39" s="320">
        <v>5119</v>
      </c>
      <c r="J39" s="320">
        <v>184284</v>
      </c>
      <c r="K39" s="317">
        <v>1.1272847390442633</v>
      </c>
      <c r="L39" s="317">
        <v>36</v>
      </c>
      <c r="M39" s="320">
        <v>3388</v>
      </c>
      <c r="N39" s="320">
        <v>125356</v>
      </c>
      <c r="O39" s="341">
        <v>0.76681592405001342</v>
      </c>
      <c r="P39" s="321">
        <v>37</v>
      </c>
    </row>
    <row r="40" spans="1:16" ht="14.4" customHeight="1" x14ac:dyDescent="0.3">
      <c r="A40" s="316" t="s">
        <v>1542</v>
      </c>
      <c r="B40" s="317" t="s">
        <v>1543</v>
      </c>
      <c r="C40" s="317" t="s">
        <v>1612</v>
      </c>
      <c r="D40" s="317" t="s">
        <v>1613</v>
      </c>
      <c r="E40" s="320">
        <v>375</v>
      </c>
      <c r="F40" s="320">
        <v>48000</v>
      </c>
      <c r="G40" s="317">
        <v>1</v>
      </c>
      <c r="H40" s="317">
        <v>128</v>
      </c>
      <c r="I40" s="320">
        <v>436</v>
      </c>
      <c r="J40" s="320">
        <v>55808</v>
      </c>
      <c r="K40" s="317">
        <v>1.1626666666666667</v>
      </c>
      <c r="L40" s="317">
        <v>128</v>
      </c>
      <c r="M40" s="320">
        <v>446</v>
      </c>
      <c r="N40" s="320">
        <v>57534</v>
      </c>
      <c r="O40" s="341">
        <v>1.1986250000000001</v>
      </c>
      <c r="P40" s="321">
        <v>129</v>
      </c>
    </row>
    <row r="41" spans="1:16" ht="14.4" customHeight="1" x14ac:dyDescent="0.3">
      <c r="A41" s="316" t="s">
        <v>1542</v>
      </c>
      <c r="B41" s="317" t="s">
        <v>1543</v>
      </c>
      <c r="C41" s="317" t="s">
        <v>1614</v>
      </c>
      <c r="D41" s="317" t="s">
        <v>1615</v>
      </c>
      <c r="E41" s="320">
        <v>522</v>
      </c>
      <c r="F41" s="320">
        <v>82476</v>
      </c>
      <c r="G41" s="317">
        <v>1</v>
      </c>
      <c r="H41" s="317">
        <v>158</v>
      </c>
      <c r="I41" s="320">
        <v>459</v>
      </c>
      <c r="J41" s="320">
        <v>72522</v>
      </c>
      <c r="K41" s="317">
        <v>0.87931034482758619</v>
      </c>
      <c r="L41" s="317">
        <v>158</v>
      </c>
      <c r="M41" s="320">
        <v>517</v>
      </c>
      <c r="N41" s="320">
        <v>82203</v>
      </c>
      <c r="O41" s="341">
        <v>0.99668994616615747</v>
      </c>
      <c r="P41" s="321">
        <v>159</v>
      </c>
    </row>
    <row r="42" spans="1:16" ht="14.4" customHeight="1" x14ac:dyDescent="0.3">
      <c r="A42" s="316" t="s">
        <v>1542</v>
      </c>
      <c r="B42" s="317" t="s">
        <v>1543</v>
      </c>
      <c r="C42" s="317" t="s">
        <v>1616</v>
      </c>
      <c r="D42" s="317" t="s">
        <v>1617</v>
      </c>
      <c r="E42" s="320">
        <v>141</v>
      </c>
      <c r="F42" s="320">
        <v>84741</v>
      </c>
      <c r="G42" s="317">
        <v>1</v>
      </c>
      <c r="H42" s="317">
        <v>601</v>
      </c>
      <c r="I42" s="320">
        <v>175</v>
      </c>
      <c r="J42" s="320">
        <v>105525</v>
      </c>
      <c r="K42" s="317">
        <v>1.2452649838920948</v>
      </c>
      <c r="L42" s="317">
        <v>603</v>
      </c>
      <c r="M42" s="320">
        <v>132</v>
      </c>
      <c r="N42" s="320">
        <v>79728</v>
      </c>
      <c r="O42" s="341">
        <v>0.94084327539207702</v>
      </c>
      <c r="P42" s="321">
        <v>604</v>
      </c>
    </row>
    <row r="43" spans="1:16" ht="14.4" customHeight="1" x14ac:dyDescent="0.3">
      <c r="A43" s="316" t="s">
        <v>1542</v>
      </c>
      <c r="B43" s="317" t="s">
        <v>1543</v>
      </c>
      <c r="C43" s="317" t="s">
        <v>1618</v>
      </c>
      <c r="D43" s="317" t="s">
        <v>1619</v>
      </c>
      <c r="E43" s="320">
        <v>368</v>
      </c>
      <c r="F43" s="320">
        <v>30544</v>
      </c>
      <c r="G43" s="317">
        <v>1</v>
      </c>
      <c r="H43" s="317">
        <v>83</v>
      </c>
      <c r="I43" s="320">
        <v>495</v>
      </c>
      <c r="J43" s="320">
        <v>41580</v>
      </c>
      <c r="K43" s="317">
        <v>1.3613148245154532</v>
      </c>
      <c r="L43" s="317">
        <v>84</v>
      </c>
      <c r="M43" s="320">
        <v>473</v>
      </c>
      <c r="N43" s="320">
        <v>39732</v>
      </c>
      <c r="O43" s="341">
        <v>1.3008119434258774</v>
      </c>
      <c r="P43" s="321">
        <v>84</v>
      </c>
    </row>
    <row r="44" spans="1:16" ht="14.4" customHeight="1" x14ac:dyDescent="0.3">
      <c r="A44" s="316" t="s">
        <v>1542</v>
      </c>
      <c r="B44" s="317" t="s">
        <v>1543</v>
      </c>
      <c r="C44" s="317" t="s">
        <v>1620</v>
      </c>
      <c r="D44" s="317" t="s">
        <v>1621</v>
      </c>
      <c r="E44" s="320">
        <v>363</v>
      </c>
      <c r="F44" s="320">
        <v>136488</v>
      </c>
      <c r="G44" s="317">
        <v>1</v>
      </c>
      <c r="H44" s="317">
        <v>376</v>
      </c>
      <c r="I44" s="320">
        <v>1111</v>
      </c>
      <c r="J44" s="320">
        <v>417736</v>
      </c>
      <c r="K44" s="317">
        <v>3.0606060606060606</v>
      </c>
      <c r="L44" s="317">
        <v>376</v>
      </c>
      <c r="M44" s="320">
        <v>947</v>
      </c>
      <c r="N44" s="320">
        <v>357019</v>
      </c>
      <c r="O44" s="341">
        <v>2.6157537658988335</v>
      </c>
      <c r="P44" s="321">
        <v>377</v>
      </c>
    </row>
    <row r="45" spans="1:16" ht="14.4" customHeight="1" x14ac:dyDescent="0.3">
      <c r="A45" s="316" t="s">
        <v>1542</v>
      </c>
      <c r="B45" s="317" t="s">
        <v>1543</v>
      </c>
      <c r="C45" s="317" t="s">
        <v>1622</v>
      </c>
      <c r="D45" s="317" t="s">
        <v>1623</v>
      </c>
      <c r="E45" s="320">
        <v>624</v>
      </c>
      <c r="F45" s="320">
        <v>92352</v>
      </c>
      <c r="G45" s="317">
        <v>1</v>
      </c>
      <c r="H45" s="317">
        <v>148</v>
      </c>
      <c r="I45" s="320">
        <v>563</v>
      </c>
      <c r="J45" s="320">
        <v>83887</v>
      </c>
      <c r="K45" s="317">
        <v>0.90833983021483022</v>
      </c>
      <c r="L45" s="317">
        <v>149</v>
      </c>
      <c r="M45" s="320">
        <v>591</v>
      </c>
      <c r="N45" s="320">
        <v>88650</v>
      </c>
      <c r="O45" s="341">
        <v>0.95991424116424118</v>
      </c>
      <c r="P45" s="321">
        <v>150</v>
      </c>
    </row>
    <row r="46" spans="1:16" ht="14.4" customHeight="1" x14ac:dyDescent="0.3">
      <c r="A46" s="316" t="s">
        <v>1542</v>
      </c>
      <c r="B46" s="317" t="s">
        <v>1543</v>
      </c>
      <c r="C46" s="317" t="s">
        <v>1624</v>
      </c>
      <c r="D46" s="317" t="s">
        <v>1625</v>
      </c>
      <c r="E46" s="320">
        <v>200</v>
      </c>
      <c r="F46" s="320">
        <v>100800</v>
      </c>
      <c r="G46" s="317">
        <v>1</v>
      </c>
      <c r="H46" s="317">
        <v>504</v>
      </c>
      <c r="I46" s="320">
        <v>107</v>
      </c>
      <c r="J46" s="320">
        <v>54035</v>
      </c>
      <c r="K46" s="317">
        <v>0.53606150793650797</v>
      </c>
      <c r="L46" s="317">
        <v>505</v>
      </c>
      <c r="M46" s="320">
        <v>174</v>
      </c>
      <c r="N46" s="320">
        <v>88044</v>
      </c>
      <c r="O46" s="341">
        <v>0.87345238095238098</v>
      </c>
      <c r="P46" s="321">
        <v>506</v>
      </c>
    </row>
    <row r="47" spans="1:16" ht="14.4" customHeight="1" x14ac:dyDescent="0.3">
      <c r="A47" s="316" t="s">
        <v>1542</v>
      </c>
      <c r="B47" s="317" t="s">
        <v>1543</v>
      </c>
      <c r="C47" s="317" t="s">
        <v>1626</v>
      </c>
      <c r="D47" s="317" t="s">
        <v>1627</v>
      </c>
      <c r="E47" s="320">
        <v>624</v>
      </c>
      <c r="F47" s="320">
        <v>122928</v>
      </c>
      <c r="G47" s="317">
        <v>1</v>
      </c>
      <c r="H47" s="317">
        <v>197</v>
      </c>
      <c r="I47" s="320">
        <v>34</v>
      </c>
      <c r="J47" s="320">
        <v>6732</v>
      </c>
      <c r="K47" s="317">
        <v>5.4763764154627095E-2</v>
      </c>
      <c r="L47" s="317">
        <v>198</v>
      </c>
      <c r="M47" s="320"/>
      <c r="N47" s="320"/>
      <c r="O47" s="341"/>
      <c r="P47" s="321"/>
    </row>
    <row r="48" spans="1:16" ht="14.4" customHeight="1" x14ac:dyDescent="0.3">
      <c r="A48" s="316" t="s">
        <v>1542</v>
      </c>
      <c r="B48" s="317" t="s">
        <v>1543</v>
      </c>
      <c r="C48" s="317" t="s">
        <v>1628</v>
      </c>
      <c r="D48" s="317" t="s">
        <v>1629</v>
      </c>
      <c r="E48" s="320">
        <v>998</v>
      </c>
      <c r="F48" s="320">
        <v>84830</v>
      </c>
      <c r="G48" s="317">
        <v>1</v>
      </c>
      <c r="H48" s="317">
        <v>85</v>
      </c>
      <c r="I48" s="320">
        <v>932</v>
      </c>
      <c r="J48" s="320">
        <v>80152</v>
      </c>
      <c r="K48" s="317">
        <v>0.94485441471177645</v>
      </c>
      <c r="L48" s="317">
        <v>86</v>
      </c>
      <c r="M48" s="320">
        <v>831</v>
      </c>
      <c r="N48" s="320">
        <v>71466</v>
      </c>
      <c r="O48" s="341">
        <v>0.84246139337498527</v>
      </c>
      <c r="P48" s="321">
        <v>86</v>
      </c>
    </row>
    <row r="49" spans="1:16" ht="14.4" customHeight="1" x14ac:dyDescent="0.3">
      <c r="A49" s="316" t="s">
        <v>1542</v>
      </c>
      <c r="B49" s="317" t="s">
        <v>1543</v>
      </c>
      <c r="C49" s="317" t="s">
        <v>1630</v>
      </c>
      <c r="D49" s="317" t="s">
        <v>1631</v>
      </c>
      <c r="E49" s="320">
        <v>997</v>
      </c>
      <c r="F49" s="320">
        <v>228313</v>
      </c>
      <c r="G49" s="317">
        <v>1</v>
      </c>
      <c r="H49" s="317">
        <v>229</v>
      </c>
      <c r="I49" s="320">
        <v>832</v>
      </c>
      <c r="J49" s="320">
        <v>191360</v>
      </c>
      <c r="K49" s="317">
        <v>0.83814763066492048</v>
      </c>
      <c r="L49" s="317">
        <v>230</v>
      </c>
      <c r="M49" s="320">
        <v>862</v>
      </c>
      <c r="N49" s="320">
        <v>199122</v>
      </c>
      <c r="O49" s="341">
        <v>0.87214481873568306</v>
      </c>
      <c r="P49" s="321">
        <v>231</v>
      </c>
    </row>
    <row r="50" spans="1:16" ht="14.4" customHeight="1" x14ac:dyDescent="0.3">
      <c r="A50" s="316" t="s">
        <v>1542</v>
      </c>
      <c r="B50" s="317" t="s">
        <v>1543</v>
      </c>
      <c r="C50" s="317" t="s">
        <v>1632</v>
      </c>
      <c r="D50" s="317" t="s">
        <v>1633</v>
      </c>
      <c r="E50" s="320">
        <v>6613</v>
      </c>
      <c r="F50" s="320">
        <v>416619</v>
      </c>
      <c r="G50" s="317">
        <v>1</v>
      </c>
      <c r="H50" s="317">
        <v>63</v>
      </c>
      <c r="I50" s="320">
        <v>5568</v>
      </c>
      <c r="J50" s="320">
        <v>350784</v>
      </c>
      <c r="K50" s="317">
        <v>0.84197792227430823</v>
      </c>
      <c r="L50" s="317">
        <v>63</v>
      </c>
      <c r="M50" s="320">
        <v>4696</v>
      </c>
      <c r="N50" s="320">
        <v>300544</v>
      </c>
      <c r="O50" s="341">
        <v>0.72138812680170616</v>
      </c>
      <c r="P50" s="321">
        <v>64</v>
      </c>
    </row>
    <row r="51" spans="1:16" ht="14.4" customHeight="1" x14ac:dyDescent="0.3">
      <c r="A51" s="316" t="s">
        <v>1542</v>
      </c>
      <c r="B51" s="317" t="s">
        <v>1543</v>
      </c>
      <c r="C51" s="317" t="s">
        <v>1634</v>
      </c>
      <c r="D51" s="317" t="s">
        <v>1635</v>
      </c>
      <c r="E51" s="320">
        <v>926</v>
      </c>
      <c r="F51" s="320">
        <v>28706</v>
      </c>
      <c r="G51" s="317">
        <v>1</v>
      </c>
      <c r="H51" s="317">
        <v>31</v>
      </c>
      <c r="I51" s="320">
        <v>822</v>
      </c>
      <c r="J51" s="320">
        <v>25482</v>
      </c>
      <c r="K51" s="317">
        <v>0.88768898488120951</v>
      </c>
      <c r="L51" s="317">
        <v>31</v>
      </c>
      <c r="M51" s="320">
        <v>984</v>
      </c>
      <c r="N51" s="320">
        <v>30504</v>
      </c>
      <c r="O51" s="341">
        <v>1.062634989200864</v>
      </c>
      <c r="P51" s="321">
        <v>31</v>
      </c>
    </row>
    <row r="52" spans="1:16" ht="14.4" customHeight="1" x14ac:dyDescent="0.3">
      <c r="A52" s="316" t="s">
        <v>1542</v>
      </c>
      <c r="B52" s="317" t="s">
        <v>1543</v>
      </c>
      <c r="C52" s="317" t="s">
        <v>1636</v>
      </c>
      <c r="D52" s="317" t="s">
        <v>1637</v>
      </c>
      <c r="E52" s="320">
        <v>175</v>
      </c>
      <c r="F52" s="320">
        <v>50575</v>
      </c>
      <c r="G52" s="317">
        <v>1</v>
      </c>
      <c r="H52" s="317">
        <v>289</v>
      </c>
      <c r="I52" s="320">
        <v>158</v>
      </c>
      <c r="J52" s="320">
        <v>45662</v>
      </c>
      <c r="K52" s="317">
        <v>0.9028571428571428</v>
      </c>
      <c r="L52" s="317">
        <v>289</v>
      </c>
      <c r="M52" s="320">
        <v>111</v>
      </c>
      <c r="N52" s="320">
        <v>32190</v>
      </c>
      <c r="O52" s="341">
        <v>0.63648047454275825</v>
      </c>
      <c r="P52" s="321">
        <v>290</v>
      </c>
    </row>
    <row r="53" spans="1:16" ht="14.4" customHeight="1" x14ac:dyDescent="0.3">
      <c r="A53" s="316" t="s">
        <v>1542</v>
      </c>
      <c r="B53" s="317" t="s">
        <v>1543</v>
      </c>
      <c r="C53" s="317" t="s">
        <v>1638</v>
      </c>
      <c r="D53" s="317" t="s">
        <v>1639</v>
      </c>
      <c r="E53" s="320">
        <v>196</v>
      </c>
      <c r="F53" s="320">
        <v>29596</v>
      </c>
      <c r="G53" s="317">
        <v>1</v>
      </c>
      <c r="H53" s="317">
        <v>151</v>
      </c>
      <c r="I53" s="320">
        <v>116</v>
      </c>
      <c r="J53" s="320">
        <v>17516</v>
      </c>
      <c r="K53" s="317">
        <v>0.59183673469387754</v>
      </c>
      <c r="L53" s="317">
        <v>151</v>
      </c>
      <c r="M53" s="320">
        <v>60</v>
      </c>
      <c r="N53" s="320">
        <v>9120</v>
      </c>
      <c r="O53" s="341">
        <v>0.30814974996621164</v>
      </c>
      <c r="P53" s="321">
        <v>152</v>
      </c>
    </row>
    <row r="54" spans="1:16" ht="14.4" customHeight="1" x14ac:dyDescent="0.3">
      <c r="A54" s="316" t="s">
        <v>1542</v>
      </c>
      <c r="B54" s="317" t="s">
        <v>1543</v>
      </c>
      <c r="C54" s="317" t="s">
        <v>1640</v>
      </c>
      <c r="D54" s="317" t="s">
        <v>1641</v>
      </c>
      <c r="E54" s="320">
        <v>370</v>
      </c>
      <c r="F54" s="320">
        <v>281570</v>
      </c>
      <c r="G54" s="317">
        <v>1</v>
      </c>
      <c r="H54" s="317">
        <v>761</v>
      </c>
      <c r="I54" s="320">
        <v>500</v>
      </c>
      <c r="J54" s="320">
        <v>380500</v>
      </c>
      <c r="K54" s="317">
        <v>1.3513513513513513</v>
      </c>
      <c r="L54" s="317">
        <v>761</v>
      </c>
      <c r="M54" s="320">
        <v>536</v>
      </c>
      <c r="N54" s="320">
        <v>407896</v>
      </c>
      <c r="O54" s="341">
        <v>1.4486486486486487</v>
      </c>
      <c r="P54" s="321">
        <v>761</v>
      </c>
    </row>
    <row r="55" spans="1:16" ht="14.4" customHeight="1" x14ac:dyDescent="0.3">
      <c r="A55" s="316" t="s">
        <v>1542</v>
      </c>
      <c r="B55" s="317" t="s">
        <v>1543</v>
      </c>
      <c r="C55" s="317" t="s">
        <v>1642</v>
      </c>
      <c r="D55" s="317" t="s">
        <v>1643</v>
      </c>
      <c r="E55" s="320">
        <v>1</v>
      </c>
      <c r="F55" s="320">
        <v>327</v>
      </c>
      <c r="G55" s="317">
        <v>1</v>
      </c>
      <c r="H55" s="317">
        <v>327</v>
      </c>
      <c r="I55" s="320">
        <v>1</v>
      </c>
      <c r="J55" s="320">
        <v>327</v>
      </c>
      <c r="K55" s="317">
        <v>1</v>
      </c>
      <c r="L55" s="317">
        <v>327</v>
      </c>
      <c r="M55" s="320">
        <v>2</v>
      </c>
      <c r="N55" s="320">
        <v>654</v>
      </c>
      <c r="O55" s="341">
        <v>2</v>
      </c>
      <c r="P55" s="321">
        <v>327</v>
      </c>
    </row>
    <row r="56" spans="1:16" ht="14.4" customHeight="1" x14ac:dyDescent="0.3">
      <c r="A56" s="316" t="s">
        <v>1542</v>
      </c>
      <c r="B56" s="317" t="s">
        <v>1543</v>
      </c>
      <c r="C56" s="317" t="s">
        <v>1644</v>
      </c>
      <c r="D56" s="317" t="s">
        <v>1645</v>
      </c>
      <c r="E56" s="320">
        <v>82</v>
      </c>
      <c r="F56" s="320">
        <v>17384</v>
      </c>
      <c r="G56" s="317">
        <v>1</v>
      </c>
      <c r="H56" s="317">
        <v>212</v>
      </c>
      <c r="I56" s="320">
        <v>74</v>
      </c>
      <c r="J56" s="320">
        <v>15836</v>
      </c>
      <c r="K56" s="317">
        <v>0.91095260009203871</v>
      </c>
      <c r="L56" s="317">
        <v>214</v>
      </c>
      <c r="M56" s="320">
        <v>107</v>
      </c>
      <c r="N56" s="320">
        <v>23005</v>
      </c>
      <c r="O56" s="341">
        <v>1.3233433041877589</v>
      </c>
      <c r="P56" s="321">
        <v>215</v>
      </c>
    </row>
    <row r="57" spans="1:16" ht="14.4" customHeight="1" x14ac:dyDescent="0.3">
      <c r="A57" s="316" t="s">
        <v>1542</v>
      </c>
      <c r="B57" s="317" t="s">
        <v>1543</v>
      </c>
      <c r="C57" s="317" t="s">
        <v>1646</v>
      </c>
      <c r="D57" s="317" t="s">
        <v>1647</v>
      </c>
      <c r="E57" s="320">
        <v>209</v>
      </c>
      <c r="F57" s="320">
        <v>252263</v>
      </c>
      <c r="G57" s="317">
        <v>1</v>
      </c>
      <c r="H57" s="317">
        <v>1207</v>
      </c>
      <c r="I57" s="320">
        <v>136</v>
      </c>
      <c r="J57" s="320">
        <v>165104</v>
      </c>
      <c r="K57" s="317">
        <v>0.65449154255677611</v>
      </c>
      <c r="L57" s="317">
        <v>1214</v>
      </c>
      <c r="M57" s="320">
        <v>146</v>
      </c>
      <c r="N57" s="320">
        <v>178558</v>
      </c>
      <c r="O57" s="341">
        <v>0.70782477018032763</v>
      </c>
      <c r="P57" s="321">
        <v>1223</v>
      </c>
    </row>
    <row r="58" spans="1:16" ht="14.4" customHeight="1" x14ac:dyDescent="0.3">
      <c r="A58" s="316" t="s">
        <v>1542</v>
      </c>
      <c r="B58" s="317" t="s">
        <v>1543</v>
      </c>
      <c r="C58" s="317" t="s">
        <v>1648</v>
      </c>
      <c r="D58" s="317" t="s">
        <v>1649</v>
      </c>
      <c r="E58" s="320">
        <v>21</v>
      </c>
      <c r="F58" s="320">
        <v>1155</v>
      </c>
      <c r="G58" s="317">
        <v>1</v>
      </c>
      <c r="H58" s="317">
        <v>55</v>
      </c>
      <c r="I58" s="320">
        <v>5</v>
      </c>
      <c r="J58" s="320">
        <v>280</v>
      </c>
      <c r="K58" s="317">
        <v>0.24242424242424243</v>
      </c>
      <c r="L58" s="317">
        <v>56</v>
      </c>
      <c r="M58" s="320"/>
      <c r="N58" s="320"/>
      <c r="O58" s="341"/>
      <c r="P58" s="321"/>
    </row>
    <row r="59" spans="1:16" ht="14.4" customHeight="1" x14ac:dyDescent="0.3">
      <c r="A59" s="316" t="s">
        <v>1542</v>
      </c>
      <c r="B59" s="317" t="s">
        <v>1543</v>
      </c>
      <c r="C59" s="317" t="s">
        <v>1650</v>
      </c>
      <c r="D59" s="317" t="s">
        <v>1651</v>
      </c>
      <c r="E59" s="320">
        <v>43</v>
      </c>
      <c r="F59" s="320">
        <v>3397</v>
      </c>
      <c r="G59" s="317">
        <v>1</v>
      </c>
      <c r="H59" s="317">
        <v>79</v>
      </c>
      <c r="I59" s="320">
        <v>32</v>
      </c>
      <c r="J59" s="320">
        <v>2528</v>
      </c>
      <c r="K59" s="317">
        <v>0.7441860465116279</v>
      </c>
      <c r="L59" s="317">
        <v>79</v>
      </c>
      <c r="M59" s="320">
        <v>4</v>
      </c>
      <c r="N59" s="320">
        <v>320</v>
      </c>
      <c r="O59" s="341">
        <v>9.4200765381218729E-2</v>
      </c>
      <c r="P59" s="321">
        <v>80</v>
      </c>
    </row>
    <row r="60" spans="1:16" ht="14.4" customHeight="1" x14ac:dyDescent="0.3">
      <c r="A60" s="316" t="s">
        <v>1542</v>
      </c>
      <c r="B60" s="317" t="s">
        <v>1543</v>
      </c>
      <c r="C60" s="317" t="s">
        <v>1652</v>
      </c>
      <c r="D60" s="317" t="s">
        <v>1653</v>
      </c>
      <c r="E60" s="320">
        <v>304</v>
      </c>
      <c r="F60" s="320">
        <v>161120</v>
      </c>
      <c r="G60" s="317">
        <v>1</v>
      </c>
      <c r="H60" s="317">
        <v>530</v>
      </c>
      <c r="I60" s="320">
        <v>343</v>
      </c>
      <c r="J60" s="320">
        <v>181790</v>
      </c>
      <c r="K60" s="317">
        <v>1.1282894736842106</v>
      </c>
      <c r="L60" s="317">
        <v>530</v>
      </c>
      <c r="M60" s="320">
        <v>269</v>
      </c>
      <c r="N60" s="320">
        <v>142570</v>
      </c>
      <c r="O60" s="341">
        <v>0.88486842105263153</v>
      </c>
      <c r="P60" s="321">
        <v>530</v>
      </c>
    </row>
    <row r="61" spans="1:16" ht="14.4" customHeight="1" x14ac:dyDescent="0.3">
      <c r="A61" s="316" t="s">
        <v>1542</v>
      </c>
      <c r="B61" s="317" t="s">
        <v>1543</v>
      </c>
      <c r="C61" s="317" t="s">
        <v>1654</v>
      </c>
      <c r="D61" s="317" t="s">
        <v>1655</v>
      </c>
      <c r="E61" s="320">
        <v>1405</v>
      </c>
      <c r="F61" s="320">
        <v>681425</v>
      </c>
      <c r="G61" s="317">
        <v>1</v>
      </c>
      <c r="H61" s="317">
        <v>485</v>
      </c>
      <c r="I61" s="320">
        <v>1256</v>
      </c>
      <c r="J61" s="320">
        <v>610416</v>
      </c>
      <c r="K61" s="317">
        <v>0.89579337417910998</v>
      </c>
      <c r="L61" s="317">
        <v>486</v>
      </c>
      <c r="M61" s="320">
        <v>693</v>
      </c>
      <c r="N61" s="320">
        <v>337491</v>
      </c>
      <c r="O61" s="341">
        <v>0.49527240708808745</v>
      </c>
      <c r="P61" s="321">
        <v>487</v>
      </c>
    </row>
    <row r="62" spans="1:16" ht="14.4" customHeight="1" x14ac:dyDescent="0.3">
      <c r="A62" s="316" t="s">
        <v>1542</v>
      </c>
      <c r="B62" s="317" t="s">
        <v>1543</v>
      </c>
      <c r="C62" s="317" t="s">
        <v>1656</v>
      </c>
      <c r="D62" s="317" t="s">
        <v>1657</v>
      </c>
      <c r="E62" s="320"/>
      <c r="F62" s="320"/>
      <c r="G62" s="317"/>
      <c r="H62" s="317"/>
      <c r="I62" s="320"/>
      <c r="J62" s="320"/>
      <c r="K62" s="317"/>
      <c r="L62" s="317"/>
      <c r="M62" s="320">
        <v>3</v>
      </c>
      <c r="N62" s="320">
        <v>84</v>
      </c>
      <c r="O62" s="341"/>
      <c r="P62" s="321">
        <v>28</v>
      </c>
    </row>
    <row r="63" spans="1:16" ht="14.4" customHeight="1" x14ac:dyDescent="0.3">
      <c r="A63" s="316" t="s">
        <v>1542</v>
      </c>
      <c r="B63" s="317" t="s">
        <v>1543</v>
      </c>
      <c r="C63" s="317" t="s">
        <v>1658</v>
      </c>
      <c r="D63" s="317" t="s">
        <v>1659</v>
      </c>
      <c r="E63" s="320">
        <v>13</v>
      </c>
      <c r="F63" s="320">
        <v>507</v>
      </c>
      <c r="G63" s="317">
        <v>1</v>
      </c>
      <c r="H63" s="317">
        <v>39</v>
      </c>
      <c r="I63" s="320">
        <v>12</v>
      </c>
      <c r="J63" s="320">
        <v>468</v>
      </c>
      <c r="K63" s="317">
        <v>0.92307692307692313</v>
      </c>
      <c r="L63" s="317">
        <v>39</v>
      </c>
      <c r="M63" s="320">
        <v>9</v>
      </c>
      <c r="N63" s="320">
        <v>360</v>
      </c>
      <c r="O63" s="341">
        <v>0.7100591715976331</v>
      </c>
      <c r="P63" s="321">
        <v>40</v>
      </c>
    </row>
    <row r="64" spans="1:16" ht="14.4" customHeight="1" x14ac:dyDescent="0.3">
      <c r="A64" s="316" t="s">
        <v>1542</v>
      </c>
      <c r="B64" s="317" t="s">
        <v>1543</v>
      </c>
      <c r="C64" s="317" t="s">
        <v>1660</v>
      </c>
      <c r="D64" s="317" t="s">
        <v>1661</v>
      </c>
      <c r="E64" s="320">
        <v>49</v>
      </c>
      <c r="F64" s="320">
        <v>8673</v>
      </c>
      <c r="G64" s="317">
        <v>1</v>
      </c>
      <c r="H64" s="317">
        <v>177</v>
      </c>
      <c r="I64" s="320">
        <v>21</v>
      </c>
      <c r="J64" s="320">
        <v>3738</v>
      </c>
      <c r="K64" s="317">
        <v>0.43099273607748184</v>
      </c>
      <c r="L64" s="317">
        <v>178</v>
      </c>
      <c r="M64" s="320">
        <v>24</v>
      </c>
      <c r="N64" s="320">
        <v>4320</v>
      </c>
      <c r="O64" s="341">
        <v>0.49809754410238671</v>
      </c>
      <c r="P64" s="321">
        <v>180</v>
      </c>
    </row>
    <row r="65" spans="1:16" ht="14.4" customHeight="1" thickBot="1" x14ac:dyDescent="0.35">
      <c r="A65" s="322" t="s">
        <v>1542</v>
      </c>
      <c r="B65" s="323" t="s">
        <v>1543</v>
      </c>
      <c r="C65" s="323" t="s">
        <v>1662</v>
      </c>
      <c r="D65" s="323" t="s">
        <v>1663</v>
      </c>
      <c r="E65" s="326">
        <v>1</v>
      </c>
      <c r="F65" s="326">
        <v>1504</v>
      </c>
      <c r="G65" s="323">
        <v>1</v>
      </c>
      <c r="H65" s="323">
        <v>1504</v>
      </c>
      <c r="I65" s="326"/>
      <c r="J65" s="326"/>
      <c r="K65" s="323"/>
      <c r="L65" s="323"/>
      <c r="M65" s="326"/>
      <c r="N65" s="326"/>
      <c r="O65" s="334"/>
      <c r="P65" s="327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23939794</v>
      </c>
      <c r="C3" s="206">
        <f t="shared" ref="C3:R3" si="0">SUBTOTAL(9,C6:C1048576)</f>
        <v>29</v>
      </c>
      <c r="D3" s="206">
        <f t="shared" si="0"/>
        <v>23994279</v>
      </c>
      <c r="E3" s="206">
        <f t="shared" si="0"/>
        <v>27.728149723178305</v>
      </c>
      <c r="F3" s="206">
        <f t="shared" si="0"/>
        <v>22669840</v>
      </c>
      <c r="G3" s="207">
        <f>IF(B3&lt;&gt;0,F3/B3,"")</f>
        <v>0.94695217511061291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1"/>
      <c r="B5" s="352">
        <v>2011</v>
      </c>
      <c r="C5" s="353"/>
      <c r="D5" s="353">
        <v>2012</v>
      </c>
      <c r="E5" s="353"/>
      <c r="F5" s="353">
        <v>2013</v>
      </c>
      <c r="G5" s="354" t="s">
        <v>5</v>
      </c>
      <c r="H5" s="352">
        <v>2011</v>
      </c>
      <c r="I5" s="353"/>
      <c r="J5" s="353">
        <v>2012</v>
      </c>
      <c r="K5" s="353"/>
      <c r="L5" s="353">
        <v>2013</v>
      </c>
      <c r="M5" s="354" t="s">
        <v>5</v>
      </c>
      <c r="N5" s="352">
        <v>2011</v>
      </c>
      <c r="O5" s="353"/>
      <c r="P5" s="353">
        <v>2012</v>
      </c>
      <c r="Q5" s="353"/>
      <c r="R5" s="353">
        <v>2013</v>
      </c>
      <c r="S5" s="354" t="s">
        <v>5</v>
      </c>
    </row>
    <row r="6" spans="1:19" ht="14.4" customHeight="1" x14ac:dyDescent="0.3">
      <c r="A6" s="345" t="s">
        <v>1664</v>
      </c>
      <c r="B6" s="368">
        <v>956479</v>
      </c>
      <c r="C6" s="311">
        <v>1</v>
      </c>
      <c r="D6" s="368">
        <v>976565</v>
      </c>
      <c r="E6" s="311">
        <v>1.0209999383154256</v>
      </c>
      <c r="F6" s="368">
        <v>956985</v>
      </c>
      <c r="G6" s="333">
        <v>1.000529023637738</v>
      </c>
      <c r="H6" s="368"/>
      <c r="I6" s="311"/>
      <c r="J6" s="368"/>
      <c r="K6" s="311"/>
      <c r="L6" s="368"/>
      <c r="M6" s="333"/>
      <c r="N6" s="368"/>
      <c r="O6" s="311"/>
      <c r="P6" s="368"/>
      <c r="Q6" s="311"/>
      <c r="R6" s="368"/>
      <c r="S6" s="369"/>
    </row>
    <row r="7" spans="1:19" ht="14.4" customHeight="1" x14ac:dyDescent="0.3">
      <c r="A7" s="346" t="s">
        <v>1665</v>
      </c>
      <c r="B7" s="370">
        <v>1588157</v>
      </c>
      <c r="C7" s="317">
        <v>1</v>
      </c>
      <c r="D7" s="370">
        <v>1648767</v>
      </c>
      <c r="E7" s="317">
        <v>1.0381637331825506</v>
      </c>
      <c r="F7" s="370">
        <v>1595890</v>
      </c>
      <c r="G7" s="341">
        <v>1.0048691659577738</v>
      </c>
      <c r="H7" s="370"/>
      <c r="I7" s="317"/>
      <c r="J7" s="370"/>
      <c r="K7" s="317"/>
      <c r="L7" s="370"/>
      <c r="M7" s="341"/>
      <c r="N7" s="370"/>
      <c r="O7" s="317"/>
      <c r="P7" s="370"/>
      <c r="Q7" s="317"/>
      <c r="R7" s="370"/>
      <c r="S7" s="371"/>
    </row>
    <row r="8" spans="1:19" ht="14.4" customHeight="1" x14ac:dyDescent="0.3">
      <c r="A8" s="346" t="s">
        <v>1666</v>
      </c>
      <c r="B8" s="370">
        <v>3097324</v>
      </c>
      <c r="C8" s="317">
        <v>1</v>
      </c>
      <c r="D8" s="370">
        <v>2660766</v>
      </c>
      <c r="E8" s="317">
        <v>0.859053169768484</v>
      </c>
      <c r="F8" s="370">
        <v>2088998</v>
      </c>
      <c r="G8" s="341">
        <v>0.67445252740752981</v>
      </c>
      <c r="H8" s="370"/>
      <c r="I8" s="317"/>
      <c r="J8" s="370"/>
      <c r="K8" s="317"/>
      <c r="L8" s="370"/>
      <c r="M8" s="341"/>
      <c r="N8" s="370"/>
      <c r="O8" s="317"/>
      <c r="P8" s="370"/>
      <c r="Q8" s="317"/>
      <c r="R8" s="370"/>
      <c r="S8" s="371"/>
    </row>
    <row r="9" spans="1:19" ht="14.4" customHeight="1" x14ac:dyDescent="0.3">
      <c r="A9" s="346" t="s">
        <v>1667</v>
      </c>
      <c r="B9" s="370">
        <v>950969</v>
      </c>
      <c r="C9" s="317">
        <v>1</v>
      </c>
      <c r="D9" s="370">
        <v>974061</v>
      </c>
      <c r="E9" s="317">
        <v>1.0242826001688803</v>
      </c>
      <c r="F9" s="370">
        <v>859840</v>
      </c>
      <c r="G9" s="341">
        <v>0.90417248091157543</v>
      </c>
      <c r="H9" s="370"/>
      <c r="I9" s="317"/>
      <c r="J9" s="370"/>
      <c r="K9" s="317"/>
      <c r="L9" s="370"/>
      <c r="M9" s="341"/>
      <c r="N9" s="370"/>
      <c r="O9" s="317"/>
      <c r="P9" s="370"/>
      <c r="Q9" s="317"/>
      <c r="R9" s="370"/>
      <c r="S9" s="371"/>
    </row>
    <row r="10" spans="1:19" ht="14.4" customHeight="1" x14ac:dyDescent="0.3">
      <c r="A10" s="346" t="s">
        <v>1668</v>
      </c>
      <c r="B10" s="370">
        <v>245239</v>
      </c>
      <c r="C10" s="317">
        <v>1</v>
      </c>
      <c r="D10" s="370">
        <v>240678</v>
      </c>
      <c r="E10" s="317">
        <v>0.98140181618747424</v>
      </c>
      <c r="F10" s="370">
        <v>216705</v>
      </c>
      <c r="G10" s="341">
        <v>0.88364819624937307</v>
      </c>
      <c r="H10" s="370"/>
      <c r="I10" s="317"/>
      <c r="J10" s="370"/>
      <c r="K10" s="317"/>
      <c r="L10" s="370"/>
      <c r="M10" s="341"/>
      <c r="N10" s="370"/>
      <c r="O10" s="317"/>
      <c r="P10" s="370"/>
      <c r="Q10" s="317"/>
      <c r="R10" s="370"/>
      <c r="S10" s="371"/>
    </row>
    <row r="11" spans="1:19" ht="14.4" customHeight="1" x14ac:dyDescent="0.3">
      <c r="A11" s="346" t="s">
        <v>1669</v>
      </c>
      <c r="B11" s="370">
        <v>447182</v>
      </c>
      <c r="C11" s="317">
        <v>1</v>
      </c>
      <c r="D11" s="370">
        <v>456732</v>
      </c>
      <c r="E11" s="317">
        <v>1.0213559579768416</v>
      </c>
      <c r="F11" s="370">
        <v>498470</v>
      </c>
      <c r="G11" s="341">
        <v>1.1146915573524874</v>
      </c>
      <c r="H11" s="370"/>
      <c r="I11" s="317"/>
      <c r="J11" s="370"/>
      <c r="K11" s="317"/>
      <c r="L11" s="370"/>
      <c r="M11" s="341"/>
      <c r="N11" s="370"/>
      <c r="O11" s="317"/>
      <c r="P11" s="370"/>
      <c r="Q11" s="317"/>
      <c r="R11" s="370"/>
      <c r="S11" s="371"/>
    </row>
    <row r="12" spans="1:19" ht="14.4" customHeight="1" x14ac:dyDescent="0.3">
      <c r="A12" s="346" t="s">
        <v>1670</v>
      </c>
      <c r="B12" s="370">
        <v>916566</v>
      </c>
      <c r="C12" s="317">
        <v>1</v>
      </c>
      <c r="D12" s="370">
        <v>1057828</v>
      </c>
      <c r="E12" s="317">
        <v>1.1541209252797944</v>
      </c>
      <c r="F12" s="370">
        <v>1461222</v>
      </c>
      <c r="G12" s="341">
        <v>1.5942354396737388</v>
      </c>
      <c r="H12" s="370"/>
      <c r="I12" s="317"/>
      <c r="J12" s="370"/>
      <c r="K12" s="317"/>
      <c r="L12" s="370"/>
      <c r="M12" s="341"/>
      <c r="N12" s="370"/>
      <c r="O12" s="317"/>
      <c r="P12" s="370"/>
      <c r="Q12" s="317"/>
      <c r="R12" s="370"/>
      <c r="S12" s="371"/>
    </row>
    <row r="13" spans="1:19" ht="14.4" customHeight="1" x14ac:dyDescent="0.3">
      <c r="A13" s="346" t="s">
        <v>1671</v>
      </c>
      <c r="B13" s="370">
        <v>398589</v>
      </c>
      <c r="C13" s="317">
        <v>1</v>
      </c>
      <c r="D13" s="370">
        <v>353734</v>
      </c>
      <c r="E13" s="317">
        <v>0.88746553467356104</v>
      </c>
      <c r="F13" s="370">
        <v>402477</v>
      </c>
      <c r="G13" s="341">
        <v>1.0097544086766068</v>
      </c>
      <c r="H13" s="370"/>
      <c r="I13" s="317"/>
      <c r="J13" s="370"/>
      <c r="K13" s="317"/>
      <c r="L13" s="370"/>
      <c r="M13" s="341"/>
      <c r="N13" s="370"/>
      <c r="O13" s="317"/>
      <c r="P13" s="370"/>
      <c r="Q13" s="317"/>
      <c r="R13" s="370"/>
      <c r="S13" s="371"/>
    </row>
    <row r="14" spans="1:19" ht="14.4" customHeight="1" x14ac:dyDescent="0.3">
      <c r="A14" s="346" t="s">
        <v>1672</v>
      </c>
      <c r="B14" s="370">
        <v>853431</v>
      </c>
      <c r="C14" s="317">
        <v>1</v>
      </c>
      <c r="D14" s="370">
        <v>736599</v>
      </c>
      <c r="E14" s="317">
        <v>0.86310316827019407</v>
      </c>
      <c r="F14" s="370">
        <v>508701</v>
      </c>
      <c r="G14" s="341">
        <v>0.59606576278574364</v>
      </c>
      <c r="H14" s="370"/>
      <c r="I14" s="317"/>
      <c r="J14" s="370"/>
      <c r="K14" s="317"/>
      <c r="L14" s="370"/>
      <c r="M14" s="341"/>
      <c r="N14" s="370"/>
      <c r="O14" s="317"/>
      <c r="P14" s="370"/>
      <c r="Q14" s="317"/>
      <c r="R14" s="370"/>
      <c r="S14" s="371"/>
    </row>
    <row r="15" spans="1:19" ht="14.4" customHeight="1" x14ac:dyDescent="0.3">
      <c r="A15" s="346" t="s">
        <v>1673</v>
      </c>
      <c r="B15" s="370">
        <v>2656095</v>
      </c>
      <c r="C15" s="317">
        <v>1</v>
      </c>
      <c r="D15" s="370">
        <v>2995461</v>
      </c>
      <c r="E15" s="317">
        <v>1.1277687733307731</v>
      </c>
      <c r="F15" s="370">
        <v>3113374</v>
      </c>
      <c r="G15" s="341">
        <v>1.1721621402848919</v>
      </c>
      <c r="H15" s="370"/>
      <c r="I15" s="317"/>
      <c r="J15" s="370"/>
      <c r="K15" s="317"/>
      <c r="L15" s="370"/>
      <c r="M15" s="341"/>
      <c r="N15" s="370"/>
      <c r="O15" s="317"/>
      <c r="P15" s="370"/>
      <c r="Q15" s="317"/>
      <c r="R15" s="370"/>
      <c r="S15" s="371"/>
    </row>
    <row r="16" spans="1:19" ht="14.4" customHeight="1" x14ac:dyDescent="0.3">
      <c r="A16" s="346" t="s">
        <v>1674</v>
      </c>
      <c r="B16" s="370">
        <v>472271</v>
      </c>
      <c r="C16" s="317">
        <v>1</v>
      </c>
      <c r="D16" s="370">
        <v>706611</v>
      </c>
      <c r="E16" s="317">
        <v>1.4961981574138576</v>
      </c>
      <c r="F16" s="370">
        <v>695497</v>
      </c>
      <c r="G16" s="341">
        <v>1.4726650588327463</v>
      </c>
      <c r="H16" s="370"/>
      <c r="I16" s="317"/>
      <c r="J16" s="370"/>
      <c r="K16" s="317"/>
      <c r="L16" s="370"/>
      <c r="M16" s="341"/>
      <c r="N16" s="370"/>
      <c r="O16" s="317"/>
      <c r="P16" s="370"/>
      <c r="Q16" s="317"/>
      <c r="R16" s="370"/>
      <c r="S16" s="371"/>
    </row>
    <row r="17" spans="1:19" ht="14.4" customHeight="1" x14ac:dyDescent="0.3">
      <c r="A17" s="346" t="s">
        <v>1675</v>
      </c>
      <c r="B17" s="370">
        <v>162520</v>
      </c>
      <c r="C17" s="317">
        <v>1</v>
      </c>
      <c r="D17" s="370">
        <v>214277</v>
      </c>
      <c r="E17" s="317">
        <v>1.3184654196406596</v>
      </c>
      <c r="F17" s="370">
        <v>196051</v>
      </c>
      <c r="G17" s="341">
        <v>1.2063192222495693</v>
      </c>
      <c r="H17" s="370"/>
      <c r="I17" s="317"/>
      <c r="J17" s="370"/>
      <c r="K17" s="317"/>
      <c r="L17" s="370"/>
      <c r="M17" s="341"/>
      <c r="N17" s="370"/>
      <c r="O17" s="317"/>
      <c r="P17" s="370"/>
      <c r="Q17" s="317"/>
      <c r="R17" s="370"/>
      <c r="S17" s="371"/>
    </row>
    <row r="18" spans="1:19" ht="14.4" customHeight="1" x14ac:dyDescent="0.3">
      <c r="A18" s="346" t="s">
        <v>1676</v>
      </c>
      <c r="B18" s="370">
        <v>408236</v>
      </c>
      <c r="C18" s="317">
        <v>1</v>
      </c>
      <c r="D18" s="370">
        <v>106866</v>
      </c>
      <c r="E18" s="317">
        <v>0.26177505168578957</v>
      </c>
      <c r="F18" s="370">
        <v>87341</v>
      </c>
      <c r="G18" s="341">
        <v>0.21394732458675864</v>
      </c>
      <c r="H18" s="370"/>
      <c r="I18" s="317"/>
      <c r="J18" s="370"/>
      <c r="K18" s="317"/>
      <c r="L18" s="370"/>
      <c r="M18" s="341"/>
      <c r="N18" s="370"/>
      <c r="O18" s="317"/>
      <c r="P18" s="370"/>
      <c r="Q18" s="317"/>
      <c r="R18" s="370"/>
      <c r="S18" s="371"/>
    </row>
    <row r="19" spans="1:19" ht="14.4" customHeight="1" x14ac:dyDescent="0.3">
      <c r="A19" s="346" t="s">
        <v>1677</v>
      </c>
      <c r="B19" s="370">
        <v>161239</v>
      </c>
      <c r="C19" s="317">
        <v>1</v>
      </c>
      <c r="D19" s="370">
        <v>63472</v>
      </c>
      <c r="E19" s="317">
        <v>0.39365165995819867</v>
      </c>
      <c r="F19" s="370">
        <v>77520</v>
      </c>
      <c r="G19" s="341">
        <v>0.48077698323606571</v>
      </c>
      <c r="H19" s="370"/>
      <c r="I19" s="317"/>
      <c r="J19" s="370"/>
      <c r="K19" s="317"/>
      <c r="L19" s="370"/>
      <c r="M19" s="341"/>
      <c r="N19" s="370"/>
      <c r="O19" s="317"/>
      <c r="P19" s="370"/>
      <c r="Q19" s="317"/>
      <c r="R19" s="370"/>
      <c r="S19" s="371"/>
    </row>
    <row r="20" spans="1:19" ht="14.4" customHeight="1" x14ac:dyDescent="0.3">
      <c r="A20" s="346" t="s">
        <v>1678</v>
      </c>
      <c r="B20" s="370">
        <v>3728656</v>
      </c>
      <c r="C20" s="317">
        <v>1</v>
      </c>
      <c r="D20" s="370">
        <v>3755966</v>
      </c>
      <c r="E20" s="317">
        <v>1.0073243549418343</v>
      </c>
      <c r="F20" s="370">
        <v>2943320</v>
      </c>
      <c r="G20" s="341">
        <v>0.78937826391064236</v>
      </c>
      <c r="H20" s="370"/>
      <c r="I20" s="317"/>
      <c r="J20" s="370"/>
      <c r="K20" s="317"/>
      <c r="L20" s="370"/>
      <c r="M20" s="341"/>
      <c r="N20" s="370"/>
      <c r="O20" s="317"/>
      <c r="P20" s="370"/>
      <c r="Q20" s="317"/>
      <c r="R20" s="370"/>
      <c r="S20" s="371"/>
    </row>
    <row r="21" spans="1:19" ht="14.4" customHeight="1" x14ac:dyDescent="0.3">
      <c r="A21" s="346" t="s">
        <v>1679</v>
      </c>
      <c r="B21" s="370">
        <v>681017</v>
      </c>
      <c r="C21" s="317">
        <v>1</v>
      </c>
      <c r="D21" s="370">
        <v>372225</v>
      </c>
      <c r="E21" s="317">
        <v>0.54657225884229033</v>
      </c>
      <c r="F21" s="370">
        <v>841954</v>
      </c>
      <c r="G21" s="341">
        <v>1.2363186234704862</v>
      </c>
      <c r="H21" s="370"/>
      <c r="I21" s="317"/>
      <c r="J21" s="370"/>
      <c r="K21" s="317"/>
      <c r="L21" s="370"/>
      <c r="M21" s="341"/>
      <c r="N21" s="370"/>
      <c r="O21" s="317"/>
      <c r="P21" s="370"/>
      <c r="Q21" s="317"/>
      <c r="R21" s="370"/>
      <c r="S21" s="371"/>
    </row>
    <row r="22" spans="1:19" ht="14.4" customHeight="1" x14ac:dyDescent="0.3">
      <c r="A22" s="346" t="s">
        <v>1680</v>
      </c>
      <c r="B22" s="370">
        <v>26551</v>
      </c>
      <c r="C22" s="317">
        <v>1</v>
      </c>
      <c r="D22" s="370">
        <v>36343</v>
      </c>
      <c r="E22" s="317">
        <v>1.3687996685623893</v>
      </c>
      <c r="F22" s="370">
        <v>35468</v>
      </c>
      <c r="G22" s="341">
        <v>1.3358442243230011</v>
      </c>
      <c r="H22" s="370"/>
      <c r="I22" s="317"/>
      <c r="J22" s="370"/>
      <c r="K22" s="317"/>
      <c r="L22" s="370"/>
      <c r="M22" s="341"/>
      <c r="N22" s="370"/>
      <c r="O22" s="317"/>
      <c r="P22" s="370"/>
      <c r="Q22" s="317"/>
      <c r="R22" s="370"/>
      <c r="S22" s="371"/>
    </row>
    <row r="23" spans="1:19" ht="14.4" customHeight="1" x14ac:dyDescent="0.3">
      <c r="A23" s="346" t="s">
        <v>1681</v>
      </c>
      <c r="B23" s="370">
        <v>31515</v>
      </c>
      <c r="C23" s="317">
        <v>1</v>
      </c>
      <c r="D23" s="370">
        <v>17408</v>
      </c>
      <c r="E23" s="317">
        <v>0.55237188640330004</v>
      </c>
      <c r="F23" s="370"/>
      <c r="G23" s="341"/>
      <c r="H23" s="370"/>
      <c r="I23" s="317"/>
      <c r="J23" s="370"/>
      <c r="K23" s="317"/>
      <c r="L23" s="370"/>
      <c r="M23" s="341"/>
      <c r="N23" s="370"/>
      <c r="O23" s="317"/>
      <c r="P23" s="370"/>
      <c r="Q23" s="317"/>
      <c r="R23" s="370"/>
      <c r="S23" s="371"/>
    </row>
    <row r="24" spans="1:19" ht="14.4" customHeight="1" x14ac:dyDescent="0.3">
      <c r="A24" s="346" t="s">
        <v>1682</v>
      </c>
      <c r="B24" s="370">
        <v>1121846</v>
      </c>
      <c r="C24" s="317">
        <v>1</v>
      </c>
      <c r="D24" s="370">
        <v>1101780</v>
      </c>
      <c r="E24" s="317">
        <v>0.98211340950540449</v>
      </c>
      <c r="F24" s="370">
        <v>1118330</v>
      </c>
      <c r="G24" s="341">
        <v>0.99686587998709275</v>
      </c>
      <c r="H24" s="370"/>
      <c r="I24" s="317"/>
      <c r="J24" s="370"/>
      <c r="K24" s="317"/>
      <c r="L24" s="370"/>
      <c r="M24" s="341"/>
      <c r="N24" s="370"/>
      <c r="O24" s="317"/>
      <c r="P24" s="370"/>
      <c r="Q24" s="317"/>
      <c r="R24" s="370"/>
      <c r="S24" s="371"/>
    </row>
    <row r="25" spans="1:19" ht="14.4" customHeight="1" x14ac:dyDescent="0.3">
      <c r="A25" s="346" t="s">
        <v>1683</v>
      </c>
      <c r="B25" s="370">
        <v>151523</v>
      </c>
      <c r="C25" s="317">
        <v>1</v>
      </c>
      <c r="D25" s="370">
        <v>189077</v>
      </c>
      <c r="E25" s="317">
        <v>1.2478435617035037</v>
      </c>
      <c r="F25" s="370">
        <v>178661</v>
      </c>
      <c r="G25" s="341">
        <v>1.1791015225411323</v>
      </c>
      <c r="H25" s="370"/>
      <c r="I25" s="317"/>
      <c r="J25" s="370"/>
      <c r="K25" s="317"/>
      <c r="L25" s="370"/>
      <c r="M25" s="341"/>
      <c r="N25" s="370"/>
      <c r="O25" s="317"/>
      <c r="P25" s="370"/>
      <c r="Q25" s="317"/>
      <c r="R25" s="370"/>
      <c r="S25" s="371"/>
    </row>
    <row r="26" spans="1:19" ht="14.4" customHeight="1" x14ac:dyDescent="0.3">
      <c r="A26" s="346" t="s">
        <v>1684</v>
      </c>
      <c r="B26" s="370">
        <v>3552</v>
      </c>
      <c r="C26" s="317">
        <v>1</v>
      </c>
      <c r="D26" s="370">
        <v>95</v>
      </c>
      <c r="E26" s="317">
        <v>2.6745495495495496E-2</v>
      </c>
      <c r="F26" s="370">
        <v>198</v>
      </c>
      <c r="G26" s="341">
        <v>5.5743243243243243E-2</v>
      </c>
      <c r="H26" s="370"/>
      <c r="I26" s="317"/>
      <c r="J26" s="370"/>
      <c r="K26" s="317"/>
      <c r="L26" s="370"/>
      <c r="M26" s="341"/>
      <c r="N26" s="370"/>
      <c r="O26" s="317"/>
      <c r="P26" s="370"/>
      <c r="Q26" s="317"/>
      <c r="R26" s="370"/>
      <c r="S26" s="371"/>
    </row>
    <row r="27" spans="1:19" ht="14.4" customHeight="1" x14ac:dyDescent="0.3">
      <c r="A27" s="346" t="s">
        <v>1685</v>
      </c>
      <c r="B27" s="370">
        <v>40697</v>
      </c>
      <c r="C27" s="317">
        <v>1</v>
      </c>
      <c r="D27" s="370">
        <v>42263</v>
      </c>
      <c r="E27" s="317">
        <v>1.0384794948030567</v>
      </c>
      <c r="F27" s="370">
        <v>63290</v>
      </c>
      <c r="G27" s="341">
        <v>1.5551514853674717</v>
      </c>
      <c r="H27" s="370"/>
      <c r="I27" s="317"/>
      <c r="J27" s="370"/>
      <c r="K27" s="317"/>
      <c r="L27" s="370"/>
      <c r="M27" s="341"/>
      <c r="N27" s="370"/>
      <c r="O27" s="317"/>
      <c r="P27" s="370"/>
      <c r="Q27" s="317"/>
      <c r="R27" s="370"/>
      <c r="S27" s="371"/>
    </row>
    <row r="28" spans="1:19" ht="14.4" customHeight="1" x14ac:dyDescent="0.3">
      <c r="A28" s="346" t="s">
        <v>1686</v>
      </c>
      <c r="B28" s="370">
        <v>46772</v>
      </c>
      <c r="C28" s="317">
        <v>1</v>
      </c>
      <c r="D28" s="370">
        <v>53203</v>
      </c>
      <c r="E28" s="317">
        <v>1.1374967929530488</v>
      </c>
      <c r="F28" s="370">
        <v>36793</v>
      </c>
      <c r="G28" s="341">
        <v>0.78664585649533914</v>
      </c>
      <c r="H28" s="370"/>
      <c r="I28" s="317"/>
      <c r="J28" s="370"/>
      <c r="K28" s="317"/>
      <c r="L28" s="370"/>
      <c r="M28" s="341"/>
      <c r="N28" s="370"/>
      <c r="O28" s="317"/>
      <c r="P28" s="370"/>
      <c r="Q28" s="317"/>
      <c r="R28" s="370"/>
      <c r="S28" s="371"/>
    </row>
    <row r="29" spans="1:19" ht="14.4" customHeight="1" x14ac:dyDescent="0.3">
      <c r="A29" s="346" t="s">
        <v>1687</v>
      </c>
      <c r="B29" s="370">
        <v>117446</v>
      </c>
      <c r="C29" s="317">
        <v>1</v>
      </c>
      <c r="D29" s="370">
        <v>63697</v>
      </c>
      <c r="E29" s="317">
        <v>0.54235137850586657</v>
      </c>
      <c r="F29" s="370">
        <v>243</v>
      </c>
      <c r="G29" s="341">
        <v>2.0690359824940825E-3</v>
      </c>
      <c r="H29" s="370"/>
      <c r="I29" s="317"/>
      <c r="J29" s="370"/>
      <c r="K29" s="317"/>
      <c r="L29" s="370"/>
      <c r="M29" s="341"/>
      <c r="N29" s="370"/>
      <c r="O29" s="317"/>
      <c r="P29" s="370"/>
      <c r="Q29" s="317"/>
      <c r="R29" s="370"/>
      <c r="S29" s="371"/>
    </row>
    <row r="30" spans="1:19" ht="14.4" customHeight="1" x14ac:dyDescent="0.3">
      <c r="A30" s="346" t="s">
        <v>1688</v>
      </c>
      <c r="B30" s="370">
        <v>313758</v>
      </c>
      <c r="C30" s="317">
        <v>1</v>
      </c>
      <c r="D30" s="370">
        <v>417495</v>
      </c>
      <c r="E30" s="317">
        <v>1.3306274262329567</v>
      </c>
      <c r="F30" s="370">
        <v>400495</v>
      </c>
      <c r="G30" s="341">
        <v>1.2764455408308315</v>
      </c>
      <c r="H30" s="370"/>
      <c r="I30" s="317"/>
      <c r="J30" s="370"/>
      <c r="K30" s="317"/>
      <c r="L30" s="370"/>
      <c r="M30" s="341"/>
      <c r="N30" s="370"/>
      <c r="O30" s="317"/>
      <c r="P30" s="370"/>
      <c r="Q30" s="317"/>
      <c r="R30" s="370"/>
      <c r="S30" s="371"/>
    </row>
    <row r="31" spans="1:19" ht="14.4" customHeight="1" x14ac:dyDescent="0.3">
      <c r="A31" s="346" t="s">
        <v>1689</v>
      </c>
      <c r="B31" s="370">
        <v>293487</v>
      </c>
      <c r="C31" s="317">
        <v>1</v>
      </c>
      <c r="D31" s="370">
        <v>342093</v>
      </c>
      <c r="E31" s="317">
        <v>1.1656155127825083</v>
      </c>
      <c r="F31" s="370">
        <v>291321</v>
      </c>
      <c r="G31" s="341">
        <v>0.99261977532224599</v>
      </c>
      <c r="H31" s="370"/>
      <c r="I31" s="317"/>
      <c r="J31" s="370"/>
      <c r="K31" s="317"/>
      <c r="L31" s="370"/>
      <c r="M31" s="341"/>
      <c r="N31" s="370"/>
      <c r="O31" s="317"/>
      <c r="P31" s="370"/>
      <c r="Q31" s="317"/>
      <c r="R31" s="370"/>
      <c r="S31" s="371"/>
    </row>
    <row r="32" spans="1:19" ht="14.4" customHeight="1" x14ac:dyDescent="0.3">
      <c r="A32" s="346" t="s">
        <v>1690</v>
      </c>
      <c r="B32" s="370">
        <v>3156020</v>
      </c>
      <c r="C32" s="317">
        <v>1</v>
      </c>
      <c r="D32" s="370">
        <v>3372389</v>
      </c>
      <c r="E32" s="317">
        <v>1.0685575503323808</v>
      </c>
      <c r="F32" s="370">
        <v>2837581</v>
      </c>
      <c r="G32" s="341">
        <v>0.89910108300961333</v>
      </c>
      <c r="H32" s="370"/>
      <c r="I32" s="317"/>
      <c r="J32" s="370"/>
      <c r="K32" s="317"/>
      <c r="L32" s="370"/>
      <c r="M32" s="341"/>
      <c r="N32" s="370"/>
      <c r="O32" s="317"/>
      <c r="P32" s="370"/>
      <c r="Q32" s="317"/>
      <c r="R32" s="370"/>
      <c r="S32" s="371"/>
    </row>
    <row r="33" spans="1:19" ht="14.4" customHeight="1" x14ac:dyDescent="0.3">
      <c r="A33" s="346" t="s">
        <v>1691</v>
      </c>
      <c r="B33" s="370">
        <v>405837</v>
      </c>
      <c r="C33" s="317">
        <v>1</v>
      </c>
      <c r="D33" s="370">
        <v>443461</v>
      </c>
      <c r="E33" s="317">
        <v>1.0927071706128322</v>
      </c>
      <c r="F33" s="370">
        <v>417896</v>
      </c>
      <c r="G33" s="341">
        <v>1.0297138999154833</v>
      </c>
      <c r="H33" s="370"/>
      <c r="I33" s="317"/>
      <c r="J33" s="370"/>
      <c r="K33" s="317"/>
      <c r="L33" s="370"/>
      <c r="M33" s="341"/>
      <c r="N33" s="370"/>
      <c r="O33" s="317"/>
      <c r="P33" s="370"/>
      <c r="Q33" s="317"/>
      <c r="R33" s="370"/>
      <c r="S33" s="371"/>
    </row>
    <row r="34" spans="1:19" ht="14.4" customHeight="1" thickBot="1" x14ac:dyDescent="0.35">
      <c r="A34" s="374" t="s">
        <v>1692</v>
      </c>
      <c r="B34" s="372">
        <v>506820</v>
      </c>
      <c r="C34" s="323">
        <v>1</v>
      </c>
      <c r="D34" s="372">
        <v>594367</v>
      </c>
      <c r="E34" s="323">
        <v>1.1727378556489483</v>
      </c>
      <c r="F34" s="372">
        <v>745219</v>
      </c>
      <c r="G34" s="334">
        <v>1.4703819896610237</v>
      </c>
      <c r="H34" s="372"/>
      <c r="I34" s="323"/>
      <c r="J34" s="372"/>
      <c r="K34" s="323"/>
      <c r="L34" s="372"/>
      <c r="M34" s="334"/>
      <c r="N34" s="372"/>
      <c r="O34" s="323"/>
      <c r="P34" s="372"/>
      <c r="Q34" s="323"/>
      <c r="R34" s="372"/>
      <c r="S34" s="3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141922</v>
      </c>
      <c r="G3" s="149">
        <f t="shared" si="0"/>
        <v>23939794</v>
      </c>
      <c r="H3" s="149"/>
      <c r="I3" s="149"/>
      <c r="J3" s="149">
        <f t="shared" si="0"/>
        <v>144835</v>
      </c>
      <c r="K3" s="149">
        <f t="shared" si="0"/>
        <v>23994279</v>
      </c>
      <c r="L3" s="149"/>
      <c r="M3" s="149"/>
      <c r="N3" s="149">
        <f t="shared" si="0"/>
        <v>137786</v>
      </c>
      <c r="O3" s="149">
        <f t="shared" si="0"/>
        <v>22669840</v>
      </c>
      <c r="P3" s="96">
        <f>IF(G3=0,0,O3/G3)</f>
        <v>0.94695217511061291</v>
      </c>
      <c r="Q3" s="150">
        <f>IF(N3=0,0,O3/N3)</f>
        <v>164.52934260374784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0"/>
      <c r="B5" s="359"/>
      <c r="C5" s="360"/>
      <c r="D5" s="361"/>
      <c r="E5" s="362"/>
      <c r="F5" s="375" t="s">
        <v>80</v>
      </c>
      <c r="G5" s="376" t="s">
        <v>17</v>
      </c>
      <c r="H5" s="377"/>
      <c r="I5" s="377"/>
      <c r="J5" s="375" t="s">
        <v>80</v>
      </c>
      <c r="K5" s="376" t="s">
        <v>17</v>
      </c>
      <c r="L5" s="377"/>
      <c r="M5" s="377"/>
      <c r="N5" s="375" t="s">
        <v>80</v>
      </c>
      <c r="O5" s="376" t="s">
        <v>17</v>
      </c>
      <c r="P5" s="378"/>
      <c r="Q5" s="367"/>
    </row>
    <row r="6" spans="1:17" ht="14.4" customHeight="1" x14ac:dyDescent="0.3">
      <c r="A6" s="310" t="s">
        <v>1693</v>
      </c>
      <c r="B6" s="311" t="s">
        <v>1542</v>
      </c>
      <c r="C6" s="311" t="s">
        <v>1543</v>
      </c>
      <c r="D6" s="311" t="s">
        <v>1546</v>
      </c>
      <c r="E6" s="311" t="s">
        <v>1547</v>
      </c>
      <c r="F6" s="314">
        <v>758</v>
      </c>
      <c r="G6" s="314">
        <v>12128</v>
      </c>
      <c r="H6" s="314">
        <v>1</v>
      </c>
      <c r="I6" s="314">
        <v>16</v>
      </c>
      <c r="J6" s="314">
        <v>893</v>
      </c>
      <c r="K6" s="314">
        <v>14288</v>
      </c>
      <c r="L6" s="314">
        <v>1.1781002638522426</v>
      </c>
      <c r="M6" s="314">
        <v>16</v>
      </c>
      <c r="N6" s="314">
        <v>667</v>
      </c>
      <c r="O6" s="314">
        <v>10672</v>
      </c>
      <c r="P6" s="333">
        <v>0.87994722955145122</v>
      </c>
      <c r="Q6" s="315">
        <v>16</v>
      </c>
    </row>
    <row r="7" spans="1:17" ht="14.4" customHeight="1" x14ac:dyDescent="0.3">
      <c r="A7" s="316" t="s">
        <v>1693</v>
      </c>
      <c r="B7" s="317" t="s">
        <v>1542</v>
      </c>
      <c r="C7" s="317" t="s">
        <v>1543</v>
      </c>
      <c r="D7" s="317" t="s">
        <v>1550</v>
      </c>
      <c r="E7" s="317" t="s">
        <v>1551</v>
      </c>
      <c r="F7" s="320">
        <v>1069</v>
      </c>
      <c r="G7" s="320">
        <v>519534</v>
      </c>
      <c r="H7" s="320">
        <v>1</v>
      </c>
      <c r="I7" s="320">
        <v>486</v>
      </c>
      <c r="J7" s="320">
        <v>1082</v>
      </c>
      <c r="K7" s="320">
        <v>525852</v>
      </c>
      <c r="L7" s="320">
        <v>1.0121608980355472</v>
      </c>
      <c r="M7" s="320">
        <v>486</v>
      </c>
      <c r="N7" s="320">
        <v>985</v>
      </c>
      <c r="O7" s="320">
        <v>478710</v>
      </c>
      <c r="P7" s="341">
        <v>0.92142188961646398</v>
      </c>
      <c r="Q7" s="321">
        <v>486</v>
      </c>
    </row>
    <row r="8" spans="1:17" ht="14.4" customHeight="1" x14ac:dyDescent="0.3">
      <c r="A8" s="316" t="s">
        <v>1693</v>
      </c>
      <c r="B8" s="317" t="s">
        <v>1542</v>
      </c>
      <c r="C8" s="317" t="s">
        <v>1543</v>
      </c>
      <c r="D8" s="317" t="s">
        <v>1556</v>
      </c>
      <c r="E8" s="317" t="s">
        <v>1557</v>
      </c>
      <c r="F8" s="320">
        <v>93</v>
      </c>
      <c r="G8" s="320">
        <v>35526</v>
      </c>
      <c r="H8" s="320">
        <v>1</v>
      </c>
      <c r="I8" s="320">
        <v>382</v>
      </c>
      <c r="J8" s="320">
        <v>69</v>
      </c>
      <c r="K8" s="320">
        <v>26358</v>
      </c>
      <c r="L8" s="320">
        <v>0.74193548387096775</v>
      </c>
      <c r="M8" s="320">
        <v>382</v>
      </c>
      <c r="N8" s="320">
        <v>54</v>
      </c>
      <c r="O8" s="320">
        <v>20628</v>
      </c>
      <c r="P8" s="341">
        <v>0.58064516129032262</v>
      </c>
      <c r="Q8" s="321">
        <v>382</v>
      </c>
    </row>
    <row r="9" spans="1:17" ht="14.4" customHeight="1" x14ac:dyDescent="0.3">
      <c r="A9" s="316" t="s">
        <v>1693</v>
      </c>
      <c r="B9" s="317" t="s">
        <v>1542</v>
      </c>
      <c r="C9" s="317" t="s">
        <v>1543</v>
      </c>
      <c r="D9" s="317" t="s">
        <v>1558</v>
      </c>
      <c r="E9" s="317" t="s">
        <v>1559</v>
      </c>
      <c r="F9" s="320"/>
      <c r="G9" s="320"/>
      <c r="H9" s="320"/>
      <c r="I9" s="320"/>
      <c r="J9" s="320">
        <v>1</v>
      </c>
      <c r="K9" s="320">
        <v>961</v>
      </c>
      <c r="L9" s="320"/>
      <c r="M9" s="320">
        <v>961</v>
      </c>
      <c r="N9" s="320"/>
      <c r="O9" s="320"/>
      <c r="P9" s="341"/>
      <c r="Q9" s="321"/>
    </row>
    <row r="10" spans="1:17" ht="14.4" customHeight="1" x14ac:dyDescent="0.3">
      <c r="A10" s="316" t="s">
        <v>1693</v>
      </c>
      <c r="B10" s="317" t="s">
        <v>1542</v>
      </c>
      <c r="C10" s="317" t="s">
        <v>1543</v>
      </c>
      <c r="D10" s="317" t="s">
        <v>1560</v>
      </c>
      <c r="E10" s="317" t="s">
        <v>1561</v>
      </c>
      <c r="F10" s="320">
        <v>1</v>
      </c>
      <c r="G10" s="320">
        <v>1680</v>
      </c>
      <c r="H10" s="320">
        <v>1</v>
      </c>
      <c r="I10" s="320">
        <v>1680</v>
      </c>
      <c r="J10" s="320"/>
      <c r="K10" s="320"/>
      <c r="L10" s="320"/>
      <c r="M10" s="320"/>
      <c r="N10" s="320"/>
      <c r="O10" s="320"/>
      <c r="P10" s="341"/>
      <c r="Q10" s="321"/>
    </row>
    <row r="11" spans="1:17" ht="14.4" customHeight="1" x14ac:dyDescent="0.3">
      <c r="A11" s="316" t="s">
        <v>1693</v>
      </c>
      <c r="B11" s="317" t="s">
        <v>1542</v>
      </c>
      <c r="C11" s="317" t="s">
        <v>1543</v>
      </c>
      <c r="D11" s="317" t="s">
        <v>1564</v>
      </c>
      <c r="E11" s="317" t="s">
        <v>1565</v>
      </c>
      <c r="F11" s="320">
        <v>101</v>
      </c>
      <c r="G11" s="320">
        <v>3939</v>
      </c>
      <c r="H11" s="320">
        <v>1</v>
      </c>
      <c r="I11" s="320">
        <v>39</v>
      </c>
      <c r="J11" s="320">
        <v>131</v>
      </c>
      <c r="K11" s="320">
        <v>5240</v>
      </c>
      <c r="L11" s="320">
        <v>1.3302868748413303</v>
      </c>
      <c r="M11" s="320">
        <v>40</v>
      </c>
      <c r="N11" s="320">
        <v>179</v>
      </c>
      <c r="O11" s="320">
        <v>7160</v>
      </c>
      <c r="P11" s="341">
        <v>1.8177202335618177</v>
      </c>
      <c r="Q11" s="321">
        <v>40</v>
      </c>
    </row>
    <row r="12" spans="1:17" ht="14.4" customHeight="1" x14ac:dyDescent="0.3">
      <c r="A12" s="316" t="s">
        <v>1693</v>
      </c>
      <c r="B12" s="317" t="s">
        <v>1542</v>
      </c>
      <c r="C12" s="317" t="s">
        <v>1543</v>
      </c>
      <c r="D12" s="317" t="s">
        <v>1566</v>
      </c>
      <c r="E12" s="317" t="s">
        <v>1567</v>
      </c>
      <c r="F12" s="320">
        <v>6</v>
      </c>
      <c r="G12" s="320">
        <v>564</v>
      </c>
      <c r="H12" s="320">
        <v>1</v>
      </c>
      <c r="I12" s="320">
        <v>94</v>
      </c>
      <c r="J12" s="320">
        <v>9</v>
      </c>
      <c r="K12" s="320">
        <v>855</v>
      </c>
      <c r="L12" s="320">
        <v>1.5159574468085106</v>
      </c>
      <c r="M12" s="320">
        <v>95</v>
      </c>
      <c r="N12" s="320">
        <v>6</v>
      </c>
      <c r="O12" s="320">
        <v>576</v>
      </c>
      <c r="P12" s="341">
        <v>1.0212765957446808</v>
      </c>
      <c r="Q12" s="321">
        <v>96</v>
      </c>
    </row>
    <row r="13" spans="1:17" ht="14.4" customHeight="1" x14ac:dyDescent="0.3">
      <c r="A13" s="316" t="s">
        <v>1693</v>
      </c>
      <c r="B13" s="317" t="s">
        <v>1542</v>
      </c>
      <c r="C13" s="317" t="s">
        <v>1543</v>
      </c>
      <c r="D13" s="317" t="s">
        <v>1572</v>
      </c>
      <c r="E13" s="317" t="s">
        <v>1573</v>
      </c>
      <c r="F13" s="320">
        <v>18</v>
      </c>
      <c r="G13" s="320">
        <v>1818</v>
      </c>
      <c r="H13" s="320">
        <v>1</v>
      </c>
      <c r="I13" s="320">
        <v>101</v>
      </c>
      <c r="J13" s="320">
        <v>30</v>
      </c>
      <c r="K13" s="320">
        <v>3030</v>
      </c>
      <c r="L13" s="320">
        <v>1.6666666666666667</v>
      </c>
      <c r="M13" s="320">
        <v>101</v>
      </c>
      <c r="N13" s="320">
        <v>45</v>
      </c>
      <c r="O13" s="320">
        <v>4590</v>
      </c>
      <c r="P13" s="341">
        <v>2.5247524752475248</v>
      </c>
      <c r="Q13" s="321">
        <v>102</v>
      </c>
    </row>
    <row r="14" spans="1:17" ht="14.4" customHeight="1" x14ac:dyDescent="0.3">
      <c r="A14" s="316" t="s">
        <v>1693</v>
      </c>
      <c r="B14" s="317" t="s">
        <v>1542</v>
      </c>
      <c r="C14" s="317" t="s">
        <v>1543</v>
      </c>
      <c r="D14" s="317" t="s">
        <v>1578</v>
      </c>
      <c r="E14" s="317" t="s">
        <v>1579</v>
      </c>
      <c r="F14" s="320">
        <v>47</v>
      </c>
      <c r="G14" s="320">
        <v>987</v>
      </c>
      <c r="H14" s="320">
        <v>1</v>
      </c>
      <c r="I14" s="320">
        <v>21</v>
      </c>
      <c r="J14" s="320">
        <v>68</v>
      </c>
      <c r="K14" s="320">
        <v>1428</v>
      </c>
      <c r="L14" s="320">
        <v>1.446808510638298</v>
      </c>
      <c r="M14" s="320">
        <v>21</v>
      </c>
      <c r="N14" s="320">
        <v>52</v>
      </c>
      <c r="O14" s="320">
        <v>1092</v>
      </c>
      <c r="P14" s="341">
        <v>1.1063829787234043</v>
      </c>
      <c r="Q14" s="321">
        <v>21</v>
      </c>
    </row>
    <row r="15" spans="1:17" ht="14.4" customHeight="1" x14ac:dyDescent="0.3">
      <c r="A15" s="316" t="s">
        <v>1693</v>
      </c>
      <c r="B15" s="317" t="s">
        <v>1542</v>
      </c>
      <c r="C15" s="317" t="s">
        <v>1543</v>
      </c>
      <c r="D15" s="317" t="s">
        <v>1584</v>
      </c>
      <c r="E15" s="317" t="s">
        <v>1585</v>
      </c>
      <c r="F15" s="320">
        <v>1</v>
      </c>
      <c r="G15" s="320">
        <v>243</v>
      </c>
      <c r="H15" s="320">
        <v>1</v>
      </c>
      <c r="I15" s="320">
        <v>243</v>
      </c>
      <c r="J15" s="320">
        <v>1</v>
      </c>
      <c r="K15" s="320">
        <v>244</v>
      </c>
      <c r="L15" s="320">
        <v>1.0041152263374487</v>
      </c>
      <c r="M15" s="320">
        <v>244</v>
      </c>
      <c r="N15" s="320"/>
      <c r="O15" s="320"/>
      <c r="P15" s="341"/>
      <c r="Q15" s="321"/>
    </row>
    <row r="16" spans="1:17" ht="14.4" customHeight="1" x14ac:dyDescent="0.3">
      <c r="A16" s="316" t="s">
        <v>1693</v>
      </c>
      <c r="B16" s="317" t="s">
        <v>1542</v>
      </c>
      <c r="C16" s="317" t="s">
        <v>1543</v>
      </c>
      <c r="D16" s="317" t="s">
        <v>1586</v>
      </c>
      <c r="E16" s="317" t="s">
        <v>1587</v>
      </c>
      <c r="F16" s="320">
        <v>592</v>
      </c>
      <c r="G16" s="320">
        <v>65712</v>
      </c>
      <c r="H16" s="320">
        <v>1</v>
      </c>
      <c r="I16" s="320">
        <v>111</v>
      </c>
      <c r="J16" s="320">
        <v>639</v>
      </c>
      <c r="K16" s="320">
        <v>71568</v>
      </c>
      <c r="L16" s="320">
        <v>1.0891161431701972</v>
      </c>
      <c r="M16" s="320">
        <v>112</v>
      </c>
      <c r="N16" s="320">
        <v>772</v>
      </c>
      <c r="O16" s="320">
        <v>87236</v>
      </c>
      <c r="P16" s="341">
        <v>1.3275505234964695</v>
      </c>
      <c r="Q16" s="321">
        <v>113</v>
      </c>
    </row>
    <row r="17" spans="1:17" ht="14.4" customHeight="1" x14ac:dyDescent="0.3">
      <c r="A17" s="316" t="s">
        <v>1693</v>
      </c>
      <c r="B17" s="317" t="s">
        <v>1542</v>
      </c>
      <c r="C17" s="317" t="s">
        <v>1543</v>
      </c>
      <c r="D17" s="317" t="s">
        <v>1588</v>
      </c>
      <c r="E17" s="317" t="s">
        <v>1589</v>
      </c>
      <c r="F17" s="320">
        <v>127</v>
      </c>
      <c r="G17" s="320">
        <v>10541</v>
      </c>
      <c r="H17" s="320">
        <v>1</v>
      </c>
      <c r="I17" s="320">
        <v>83</v>
      </c>
      <c r="J17" s="320">
        <v>197</v>
      </c>
      <c r="K17" s="320">
        <v>16351</v>
      </c>
      <c r="L17" s="320">
        <v>1.5511811023622046</v>
      </c>
      <c r="M17" s="320">
        <v>83</v>
      </c>
      <c r="N17" s="320">
        <v>217</v>
      </c>
      <c r="O17" s="320">
        <v>18228</v>
      </c>
      <c r="P17" s="341">
        <v>1.7292476994592543</v>
      </c>
      <c r="Q17" s="321">
        <v>84</v>
      </c>
    </row>
    <row r="18" spans="1:17" ht="14.4" customHeight="1" x14ac:dyDescent="0.3">
      <c r="A18" s="316" t="s">
        <v>1693</v>
      </c>
      <c r="B18" s="317" t="s">
        <v>1542</v>
      </c>
      <c r="C18" s="317" t="s">
        <v>1543</v>
      </c>
      <c r="D18" s="317" t="s">
        <v>1590</v>
      </c>
      <c r="E18" s="317" t="s">
        <v>1591</v>
      </c>
      <c r="F18" s="320">
        <v>4</v>
      </c>
      <c r="G18" s="320">
        <v>1612</v>
      </c>
      <c r="H18" s="320">
        <v>1</v>
      </c>
      <c r="I18" s="320">
        <v>403</v>
      </c>
      <c r="J18" s="320">
        <v>1</v>
      </c>
      <c r="K18" s="320">
        <v>404</v>
      </c>
      <c r="L18" s="320">
        <v>0.25062034739454092</v>
      </c>
      <c r="M18" s="320">
        <v>404</v>
      </c>
      <c r="N18" s="320"/>
      <c r="O18" s="320"/>
      <c r="P18" s="341"/>
      <c r="Q18" s="321"/>
    </row>
    <row r="19" spans="1:17" ht="14.4" customHeight="1" x14ac:dyDescent="0.3">
      <c r="A19" s="316" t="s">
        <v>1693</v>
      </c>
      <c r="B19" s="317" t="s">
        <v>1542</v>
      </c>
      <c r="C19" s="317" t="s">
        <v>1543</v>
      </c>
      <c r="D19" s="317" t="s">
        <v>1592</v>
      </c>
      <c r="E19" s="317" t="s">
        <v>1593</v>
      </c>
      <c r="F19" s="320">
        <v>4</v>
      </c>
      <c r="G19" s="320">
        <v>4648</v>
      </c>
      <c r="H19" s="320">
        <v>1</v>
      </c>
      <c r="I19" s="320">
        <v>1162</v>
      </c>
      <c r="J19" s="320">
        <v>5</v>
      </c>
      <c r="K19" s="320">
        <v>5820</v>
      </c>
      <c r="L19" s="320">
        <v>1.2521514629948365</v>
      </c>
      <c r="M19" s="320">
        <v>1164</v>
      </c>
      <c r="N19" s="320">
        <v>26</v>
      </c>
      <c r="O19" s="320">
        <v>30290</v>
      </c>
      <c r="P19" s="341">
        <v>6.5167814113597249</v>
      </c>
      <c r="Q19" s="321">
        <v>1165</v>
      </c>
    </row>
    <row r="20" spans="1:17" ht="14.4" customHeight="1" x14ac:dyDescent="0.3">
      <c r="A20" s="316" t="s">
        <v>1693</v>
      </c>
      <c r="B20" s="317" t="s">
        <v>1542</v>
      </c>
      <c r="C20" s="317" t="s">
        <v>1543</v>
      </c>
      <c r="D20" s="317" t="s">
        <v>1594</v>
      </c>
      <c r="E20" s="317" t="s">
        <v>1595</v>
      </c>
      <c r="F20" s="320">
        <v>2</v>
      </c>
      <c r="G20" s="320">
        <v>980</v>
      </c>
      <c r="H20" s="320">
        <v>1</v>
      </c>
      <c r="I20" s="320">
        <v>490</v>
      </c>
      <c r="J20" s="320">
        <v>44</v>
      </c>
      <c r="K20" s="320">
        <v>21560</v>
      </c>
      <c r="L20" s="320">
        <v>22</v>
      </c>
      <c r="M20" s="320">
        <v>490</v>
      </c>
      <c r="N20" s="320">
        <v>18</v>
      </c>
      <c r="O20" s="320">
        <v>8820</v>
      </c>
      <c r="P20" s="341">
        <v>9</v>
      </c>
      <c r="Q20" s="321">
        <v>490</v>
      </c>
    </row>
    <row r="21" spans="1:17" ht="14.4" customHeight="1" x14ac:dyDescent="0.3">
      <c r="A21" s="316" t="s">
        <v>1693</v>
      </c>
      <c r="B21" s="317" t="s">
        <v>1542</v>
      </c>
      <c r="C21" s="317" t="s">
        <v>1543</v>
      </c>
      <c r="D21" s="317" t="s">
        <v>1596</v>
      </c>
      <c r="E21" s="317" t="s">
        <v>1597</v>
      </c>
      <c r="F21" s="320">
        <v>787</v>
      </c>
      <c r="G21" s="320">
        <v>29906</v>
      </c>
      <c r="H21" s="320">
        <v>1</v>
      </c>
      <c r="I21" s="320">
        <v>38</v>
      </c>
      <c r="J21" s="320">
        <v>995</v>
      </c>
      <c r="K21" s="320">
        <v>38805</v>
      </c>
      <c r="L21" s="320">
        <v>1.2975657058784191</v>
      </c>
      <c r="M21" s="320">
        <v>39</v>
      </c>
      <c r="N21" s="320">
        <v>1003</v>
      </c>
      <c r="O21" s="320">
        <v>39117</v>
      </c>
      <c r="P21" s="341">
        <v>1.3079983949709089</v>
      </c>
      <c r="Q21" s="321">
        <v>39</v>
      </c>
    </row>
    <row r="22" spans="1:17" ht="14.4" customHeight="1" x14ac:dyDescent="0.3">
      <c r="A22" s="316" t="s">
        <v>1693</v>
      </c>
      <c r="B22" s="317" t="s">
        <v>1542</v>
      </c>
      <c r="C22" s="317" t="s">
        <v>1543</v>
      </c>
      <c r="D22" s="317" t="s">
        <v>1598</v>
      </c>
      <c r="E22" s="317" t="s">
        <v>1599</v>
      </c>
      <c r="F22" s="320">
        <v>1</v>
      </c>
      <c r="G22" s="320">
        <v>27</v>
      </c>
      <c r="H22" s="320">
        <v>1</v>
      </c>
      <c r="I22" s="320">
        <v>27</v>
      </c>
      <c r="J22" s="320"/>
      <c r="K22" s="320"/>
      <c r="L22" s="320"/>
      <c r="M22" s="320"/>
      <c r="N22" s="320">
        <v>1</v>
      </c>
      <c r="O22" s="320">
        <v>27</v>
      </c>
      <c r="P22" s="341">
        <v>1</v>
      </c>
      <c r="Q22" s="321">
        <v>27</v>
      </c>
    </row>
    <row r="23" spans="1:17" ht="14.4" customHeight="1" x14ac:dyDescent="0.3">
      <c r="A23" s="316" t="s">
        <v>1693</v>
      </c>
      <c r="B23" s="317" t="s">
        <v>1542</v>
      </c>
      <c r="C23" s="317" t="s">
        <v>1543</v>
      </c>
      <c r="D23" s="317" t="s">
        <v>1600</v>
      </c>
      <c r="E23" s="317" t="s">
        <v>1601</v>
      </c>
      <c r="F23" s="320">
        <v>13</v>
      </c>
      <c r="G23" s="320">
        <v>2639</v>
      </c>
      <c r="H23" s="320">
        <v>1</v>
      </c>
      <c r="I23" s="320">
        <v>203</v>
      </c>
      <c r="J23" s="320">
        <v>1</v>
      </c>
      <c r="K23" s="320">
        <v>204</v>
      </c>
      <c r="L23" s="320">
        <v>7.730200833649109E-2</v>
      </c>
      <c r="M23" s="320">
        <v>204</v>
      </c>
      <c r="N23" s="320">
        <v>6</v>
      </c>
      <c r="O23" s="320">
        <v>1230</v>
      </c>
      <c r="P23" s="341">
        <v>0.46608563849943158</v>
      </c>
      <c r="Q23" s="321">
        <v>205</v>
      </c>
    </row>
    <row r="24" spans="1:17" ht="14.4" customHeight="1" x14ac:dyDescent="0.3">
      <c r="A24" s="316" t="s">
        <v>1693</v>
      </c>
      <c r="B24" s="317" t="s">
        <v>1542</v>
      </c>
      <c r="C24" s="317" t="s">
        <v>1543</v>
      </c>
      <c r="D24" s="317" t="s">
        <v>1602</v>
      </c>
      <c r="E24" s="317" t="s">
        <v>1603</v>
      </c>
      <c r="F24" s="320">
        <v>201</v>
      </c>
      <c r="G24" s="320">
        <v>89244</v>
      </c>
      <c r="H24" s="320">
        <v>1</v>
      </c>
      <c r="I24" s="320">
        <v>444</v>
      </c>
      <c r="J24" s="320">
        <v>162</v>
      </c>
      <c r="K24" s="320">
        <v>71928</v>
      </c>
      <c r="L24" s="320">
        <v>0.80597014925373134</v>
      </c>
      <c r="M24" s="320">
        <v>444</v>
      </c>
      <c r="N24" s="320">
        <v>147</v>
      </c>
      <c r="O24" s="320">
        <v>65268</v>
      </c>
      <c r="P24" s="341">
        <v>0.73134328358208955</v>
      </c>
      <c r="Q24" s="321">
        <v>444</v>
      </c>
    </row>
    <row r="25" spans="1:17" ht="14.4" customHeight="1" x14ac:dyDescent="0.3">
      <c r="A25" s="316" t="s">
        <v>1693</v>
      </c>
      <c r="B25" s="317" t="s">
        <v>1542</v>
      </c>
      <c r="C25" s="317" t="s">
        <v>1543</v>
      </c>
      <c r="D25" s="317" t="s">
        <v>1604</v>
      </c>
      <c r="E25" s="317" t="s">
        <v>1605</v>
      </c>
      <c r="F25" s="320">
        <v>2</v>
      </c>
      <c r="G25" s="320">
        <v>260</v>
      </c>
      <c r="H25" s="320">
        <v>1</v>
      </c>
      <c r="I25" s="320">
        <v>130</v>
      </c>
      <c r="J25" s="320">
        <v>5</v>
      </c>
      <c r="K25" s="320">
        <v>655</v>
      </c>
      <c r="L25" s="320">
        <v>2.5192307692307692</v>
      </c>
      <c r="M25" s="320">
        <v>131</v>
      </c>
      <c r="N25" s="320">
        <v>4</v>
      </c>
      <c r="O25" s="320">
        <v>532</v>
      </c>
      <c r="P25" s="341">
        <v>2.046153846153846</v>
      </c>
      <c r="Q25" s="321">
        <v>133</v>
      </c>
    </row>
    <row r="26" spans="1:17" ht="14.4" customHeight="1" x14ac:dyDescent="0.3">
      <c r="A26" s="316" t="s">
        <v>1693</v>
      </c>
      <c r="B26" s="317" t="s">
        <v>1542</v>
      </c>
      <c r="C26" s="317" t="s">
        <v>1543</v>
      </c>
      <c r="D26" s="317" t="s">
        <v>1606</v>
      </c>
      <c r="E26" s="317" t="s">
        <v>1607</v>
      </c>
      <c r="F26" s="320">
        <v>39</v>
      </c>
      <c r="G26" s="320">
        <v>77961</v>
      </c>
      <c r="H26" s="320">
        <v>1</v>
      </c>
      <c r="I26" s="320">
        <v>1999</v>
      </c>
      <c r="J26" s="320">
        <v>31</v>
      </c>
      <c r="K26" s="320">
        <v>62403</v>
      </c>
      <c r="L26" s="320">
        <v>0.80043868087890102</v>
      </c>
      <c r="M26" s="320">
        <v>2013</v>
      </c>
      <c r="N26" s="320">
        <v>25</v>
      </c>
      <c r="O26" s="320">
        <v>50725</v>
      </c>
      <c r="P26" s="341">
        <v>0.65064583573838197</v>
      </c>
      <c r="Q26" s="321">
        <v>2029</v>
      </c>
    </row>
    <row r="27" spans="1:17" ht="14.4" customHeight="1" x14ac:dyDescent="0.3">
      <c r="A27" s="316" t="s">
        <v>1693</v>
      </c>
      <c r="B27" s="317" t="s">
        <v>1542</v>
      </c>
      <c r="C27" s="317" t="s">
        <v>1543</v>
      </c>
      <c r="D27" s="317" t="s">
        <v>1608</v>
      </c>
      <c r="E27" s="317" t="s">
        <v>1609</v>
      </c>
      <c r="F27" s="320">
        <v>44</v>
      </c>
      <c r="G27" s="320">
        <v>1760</v>
      </c>
      <c r="H27" s="320">
        <v>1</v>
      </c>
      <c r="I27" s="320">
        <v>40</v>
      </c>
      <c r="J27" s="320">
        <v>87</v>
      </c>
      <c r="K27" s="320">
        <v>3480</v>
      </c>
      <c r="L27" s="320">
        <v>1.9772727272727273</v>
      </c>
      <c r="M27" s="320">
        <v>40</v>
      </c>
      <c r="N27" s="320">
        <v>40</v>
      </c>
      <c r="O27" s="320">
        <v>1640</v>
      </c>
      <c r="P27" s="341">
        <v>0.93181818181818177</v>
      </c>
      <c r="Q27" s="321">
        <v>41</v>
      </c>
    </row>
    <row r="28" spans="1:17" ht="14.4" customHeight="1" x14ac:dyDescent="0.3">
      <c r="A28" s="316" t="s">
        <v>1693</v>
      </c>
      <c r="B28" s="317" t="s">
        <v>1542</v>
      </c>
      <c r="C28" s="317" t="s">
        <v>1543</v>
      </c>
      <c r="D28" s="317" t="s">
        <v>1610</v>
      </c>
      <c r="E28" s="317" t="s">
        <v>1611</v>
      </c>
      <c r="F28" s="320">
        <v>21</v>
      </c>
      <c r="G28" s="320">
        <v>756</v>
      </c>
      <c r="H28" s="320">
        <v>1</v>
      </c>
      <c r="I28" s="320">
        <v>36</v>
      </c>
      <c r="J28" s="320">
        <v>89</v>
      </c>
      <c r="K28" s="320">
        <v>3204</v>
      </c>
      <c r="L28" s="320">
        <v>4.2380952380952381</v>
      </c>
      <c r="M28" s="320">
        <v>36</v>
      </c>
      <c r="N28" s="320">
        <v>125</v>
      </c>
      <c r="O28" s="320">
        <v>4625</v>
      </c>
      <c r="P28" s="341">
        <v>6.1177248677248679</v>
      </c>
      <c r="Q28" s="321">
        <v>37</v>
      </c>
    </row>
    <row r="29" spans="1:17" ht="14.4" customHeight="1" x14ac:dyDescent="0.3">
      <c r="A29" s="316" t="s">
        <v>1693</v>
      </c>
      <c r="B29" s="317" t="s">
        <v>1542</v>
      </c>
      <c r="C29" s="317" t="s">
        <v>1543</v>
      </c>
      <c r="D29" s="317" t="s">
        <v>1612</v>
      </c>
      <c r="E29" s="317" t="s">
        <v>1613</v>
      </c>
      <c r="F29" s="320">
        <v>4</v>
      </c>
      <c r="G29" s="320">
        <v>512</v>
      </c>
      <c r="H29" s="320">
        <v>1</v>
      </c>
      <c r="I29" s="320">
        <v>128</v>
      </c>
      <c r="J29" s="320"/>
      <c r="K29" s="320"/>
      <c r="L29" s="320"/>
      <c r="M29" s="320"/>
      <c r="N29" s="320">
        <v>8</v>
      </c>
      <c r="O29" s="320">
        <v>1032</v>
      </c>
      <c r="P29" s="341">
        <v>2.015625</v>
      </c>
      <c r="Q29" s="321">
        <v>129</v>
      </c>
    </row>
    <row r="30" spans="1:17" ht="14.4" customHeight="1" x14ac:dyDescent="0.3">
      <c r="A30" s="316" t="s">
        <v>1693</v>
      </c>
      <c r="B30" s="317" t="s">
        <v>1542</v>
      </c>
      <c r="C30" s="317" t="s">
        <v>1543</v>
      </c>
      <c r="D30" s="317" t="s">
        <v>1614</v>
      </c>
      <c r="E30" s="317" t="s">
        <v>1615</v>
      </c>
      <c r="F30" s="320">
        <v>448</v>
      </c>
      <c r="G30" s="320">
        <v>70784</v>
      </c>
      <c r="H30" s="320">
        <v>1</v>
      </c>
      <c r="I30" s="320">
        <v>158</v>
      </c>
      <c r="J30" s="320">
        <v>560</v>
      </c>
      <c r="K30" s="320">
        <v>88480</v>
      </c>
      <c r="L30" s="320">
        <v>1.25</v>
      </c>
      <c r="M30" s="320">
        <v>158</v>
      </c>
      <c r="N30" s="320">
        <v>586</v>
      </c>
      <c r="O30" s="320">
        <v>93174</v>
      </c>
      <c r="P30" s="341">
        <v>1.3163144213381555</v>
      </c>
      <c r="Q30" s="321">
        <v>159</v>
      </c>
    </row>
    <row r="31" spans="1:17" ht="14.4" customHeight="1" x14ac:dyDescent="0.3">
      <c r="A31" s="316" t="s">
        <v>1693</v>
      </c>
      <c r="B31" s="317" t="s">
        <v>1542</v>
      </c>
      <c r="C31" s="317" t="s">
        <v>1543</v>
      </c>
      <c r="D31" s="317" t="s">
        <v>1616</v>
      </c>
      <c r="E31" s="317" t="s">
        <v>1617</v>
      </c>
      <c r="F31" s="320">
        <v>2</v>
      </c>
      <c r="G31" s="320">
        <v>1202</v>
      </c>
      <c r="H31" s="320">
        <v>1</v>
      </c>
      <c r="I31" s="320">
        <v>601</v>
      </c>
      <c r="J31" s="320">
        <v>2</v>
      </c>
      <c r="K31" s="320">
        <v>1206</v>
      </c>
      <c r="L31" s="320">
        <v>1.0033277870216306</v>
      </c>
      <c r="M31" s="320">
        <v>603</v>
      </c>
      <c r="N31" s="320">
        <v>8</v>
      </c>
      <c r="O31" s="320">
        <v>4832</v>
      </c>
      <c r="P31" s="341">
        <v>4.0199667221297837</v>
      </c>
      <c r="Q31" s="321">
        <v>604</v>
      </c>
    </row>
    <row r="32" spans="1:17" ht="14.4" customHeight="1" x14ac:dyDescent="0.3">
      <c r="A32" s="316" t="s">
        <v>1693</v>
      </c>
      <c r="B32" s="317" t="s">
        <v>1542</v>
      </c>
      <c r="C32" s="317" t="s">
        <v>1543</v>
      </c>
      <c r="D32" s="317" t="s">
        <v>1620</v>
      </c>
      <c r="E32" s="317" t="s">
        <v>1621</v>
      </c>
      <c r="F32" s="320">
        <v>13</v>
      </c>
      <c r="G32" s="320">
        <v>4888</v>
      </c>
      <c r="H32" s="320">
        <v>1</v>
      </c>
      <c r="I32" s="320">
        <v>376</v>
      </c>
      <c r="J32" s="320">
        <v>1</v>
      </c>
      <c r="K32" s="320">
        <v>376</v>
      </c>
      <c r="L32" s="320">
        <v>7.6923076923076927E-2</v>
      </c>
      <c r="M32" s="320">
        <v>376</v>
      </c>
      <c r="N32" s="320">
        <v>6</v>
      </c>
      <c r="O32" s="320">
        <v>2262</v>
      </c>
      <c r="P32" s="341">
        <v>0.46276595744680848</v>
      </c>
      <c r="Q32" s="321">
        <v>377</v>
      </c>
    </row>
    <row r="33" spans="1:17" ht="14.4" customHeight="1" x14ac:dyDescent="0.3">
      <c r="A33" s="316" t="s">
        <v>1693</v>
      </c>
      <c r="B33" s="317" t="s">
        <v>1542</v>
      </c>
      <c r="C33" s="317" t="s">
        <v>1543</v>
      </c>
      <c r="D33" s="317" t="s">
        <v>1624</v>
      </c>
      <c r="E33" s="317" t="s">
        <v>1625</v>
      </c>
      <c r="F33" s="320">
        <v>10</v>
      </c>
      <c r="G33" s="320">
        <v>5040</v>
      </c>
      <c r="H33" s="320">
        <v>1</v>
      </c>
      <c r="I33" s="320">
        <v>504</v>
      </c>
      <c r="J33" s="320">
        <v>13</v>
      </c>
      <c r="K33" s="320">
        <v>6565</v>
      </c>
      <c r="L33" s="320">
        <v>1.3025793650793651</v>
      </c>
      <c r="M33" s="320">
        <v>505</v>
      </c>
      <c r="N33" s="320">
        <v>34</v>
      </c>
      <c r="O33" s="320">
        <v>17204</v>
      </c>
      <c r="P33" s="341">
        <v>3.4134920634920634</v>
      </c>
      <c r="Q33" s="321">
        <v>506</v>
      </c>
    </row>
    <row r="34" spans="1:17" ht="14.4" customHeight="1" x14ac:dyDescent="0.3">
      <c r="A34" s="316" t="s">
        <v>1693</v>
      </c>
      <c r="B34" s="317" t="s">
        <v>1542</v>
      </c>
      <c r="C34" s="317" t="s">
        <v>1543</v>
      </c>
      <c r="D34" s="317" t="s">
        <v>1626</v>
      </c>
      <c r="E34" s="317" t="s">
        <v>1627</v>
      </c>
      <c r="F34" s="320">
        <v>8</v>
      </c>
      <c r="G34" s="320">
        <v>1576</v>
      </c>
      <c r="H34" s="320">
        <v>1</v>
      </c>
      <c r="I34" s="320">
        <v>197</v>
      </c>
      <c r="J34" s="320"/>
      <c r="K34" s="320"/>
      <c r="L34" s="320"/>
      <c r="M34" s="320"/>
      <c r="N34" s="320"/>
      <c r="O34" s="320"/>
      <c r="P34" s="341"/>
      <c r="Q34" s="321"/>
    </row>
    <row r="35" spans="1:17" ht="14.4" customHeight="1" x14ac:dyDescent="0.3">
      <c r="A35" s="316" t="s">
        <v>1693</v>
      </c>
      <c r="B35" s="317" t="s">
        <v>1542</v>
      </c>
      <c r="C35" s="317" t="s">
        <v>1543</v>
      </c>
      <c r="D35" s="317" t="s">
        <v>1630</v>
      </c>
      <c r="E35" s="317" t="s">
        <v>1631</v>
      </c>
      <c r="F35" s="320">
        <v>1</v>
      </c>
      <c r="G35" s="320">
        <v>229</v>
      </c>
      <c r="H35" s="320">
        <v>1</v>
      </c>
      <c r="I35" s="320">
        <v>229</v>
      </c>
      <c r="J35" s="320">
        <v>1</v>
      </c>
      <c r="K35" s="320">
        <v>230</v>
      </c>
      <c r="L35" s="320">
        <v>1.0043668122270741</v>
      </c>
      <c r="M35" s="320">
        <v>230</v>
      </c>
      <c r="N35" s="320"/>
      <c r="O35" s="320"/>
      <c r="P35" s="341"/>
      <c r="Q35" s="321"/>
    </row>
    <row r="36" spans="1:17" ht="14.4" customHeight="1" x14ac:dyDescent="0.3">
      <c r="A36" s="316" t="s">
        <v>1693</v>
      </c>
      <c r="B36" s="317" t="s">
        <v>1542</v>
      </c>
      <c r="C36" s="317" t="s">
        <v>1543</v>
      </c>
      <c r="D36" s="317" t="s">
        <v>1634</v>
      </c>
      <c r="E36" s="317" t="s">
        <v>1635</v>
      </c>
      <c r="F36" s="320">
        <v>21</v>
      </c>
      <c r="G36" s="320">
        <v>651</v>
      </c>
      <c r="H36" s="320">
        <v>1</v>
      </c>
      <c r="I36" s="320">
        <v>31</v>
      </c>
      <c r="J36" s="320">
        <v>27</v>
      </c>
      <c r="K36" s="320">
        <v>837</v>
      </c>
      <c r="L36" s="320">
        <v>1.2857142857142858</v>
      </c>
      <c r="M36" s="320">
        <v>31</v>
      </c>
      <c r="N36" s="320">
        <v>52</v>
      </c>
      <c r="O36" s="320">
        <v>1612</v>
      </c>
      <c r="P36" s="341">
        <v>2.4761904761904763</v>
      </c>
      <c r="Q36" s="321">
        <v>31</v>
      </c>
    </row>
    <row r="37" spans="1:17" ht="14.4" customHeight="1" x14ac:dyDescent="0.3">
      <c r="A37" s="316" t="s">
        <v>1693</v>
      </c>
      <c r="B37" s="317" t="s">
        <v>1542</v>
      </c>
      <c r="C37" s="317" t="s">
        <v>1543</v>
      </c>
      <c r="D37" s="317" t="s">
        <v>1638</v>
      </c>
      <c r="E37" s="317" t="s">
        <v>1639</v>
      </c>
      <c r="F37" s="320"/>
      <c r="G37" s="320"/>
      <c r="H37" s="320"/>
      <c r="I37" s="320"/>
      <c r="J37" s="320"/>
      <c r="K37" s="320"/>
      <c r="L37" s="320"/>
      <c r="M37" s="320"/>
      <c r="N37" s="320">
        <v>4</v>
      </c>
      <c r="O37" s="320">
        <v>608</v>
      </c>
      <c r="P37" s="341"/>
      <c r="Q37" s="321">
        <v>152</v>
      </c>
    </row>
    <row r="38" spans="1:17" ht="14.4" customHeight="1" x14ac:dyDescent="0.3">
      <c r="A38" s="316" t="s">
        <v>1693</v>
      </c>
      <c r="B38" s="317" t="s">
        <v>1542</v>
      </c>
      <c r="C38" s="317" t="s">
        <v>1543</v>
      </c>
      <c r="D38" s="317" t="s">
        <v>1640</v>
      </c>
      <c r="E38" s="317" t="s">
        <v>1641</v>
      </c>
      <c r="F38" s="320">
        <v>12</v>
      </c>
      <c r="G38" s="320">
        <v>9132</v>
      </c>
      <c r="H38" s="320">
        <v>1</v>
      </c>
      <c r="I38" s="320">
        <v>761</v>
      </c>
      <c r="J38" s="320">
        <v>5</v>
      </c>
      <c r="K38" s="320">
        <v>3805</v>
      </c>
      <c r="L38" s="320">
        <v>0.41666666666666669</v>
      </c>
      <c r="M38" s="320">
        <v>761</v>
      </c>
      <c r="N38" s="320">
        <v>5</v>
      </c>
      <c r="O38" s="320">
        <v>3805</v>
      </c>
      <c r="P38" s="341">
        <v>0.41666666666666669</v>
      </c>
      <c r="Q38" s="321">
        <v>761</v>
      </c>
    </row>
    <row r="39" spans="1:17" ht="14.4" customHeight="1" x14ac:dyDescent="0.3">
      <c r="A39" s="316" t="s">
        <v>1693</v>
      </c>
      <c r="B39" s="317" t="s">
        <v>1542</v>
      </c>
      <c r="C39" s="317" t="s">
        <v>1543</v>
      </c>
      <c r="D39" s="317" t="s">
        <v>1644</v>
      </c>
      <c r="E39" s="317" t="s">
        <v>1645</v>
      </c>
      <c r="F39" s="320"/>
      <c r="G39" s="320"/>
      <c r="H39" s="320"/>
      <c r="I39" s="320"/>
      <c r="J39" s="320">
        <v>2</v>
      </c>
      <c r="K39" s="320">
        <v>428</v>
      </c>
      <c r="L39" s="320"/>
      <c r="M39" s="320">
        <v>214</v>
      </c>
      <c r="N39" s="320">
        <v>6</v>
      </c>
      <c r="O39" s="320">
        <v>1290</v>
      </c>
      <c r="P39" s="341"/>
      <c r="Q39" s="321">
        <v>215</v>
      </c>
    </row>
    <row r="40" spans="1:17" ht="14.4" customHeight="1" x14ac:dyDescent="0.3">
      <c r="A40" s="316" t="s">
        <v>1694</v>
      </c>
      <c r="B40" s="317" t="s">
        <v>1542</v>
      </c>
      <c r="C40" s="317" t="s">
        <v>1543</v>
      </c>
      <c r="D40" s="317" t="s">
        <v>1546</v>
      </c>
      <c r="E40" s="317" t="s">
        <v>1547</v>
      </c>
      <c r="F40" s="320">
        <v>1195</v>
      </c>
      <c r="G40" s="320">
        <v>19120</v>
      </c>
      <c r="H40" s="320">
        <v>1</v>
      </c>
      <c r="I40" s="320">
        <v>16</v>
      </c>
      <c r="J40" s="320">
        <v>1194</v>
      </c>
      <c r="K40" s="320">
        <v>19104</v>
      </c>
      <c r="L40" s="320">
        <v>0.99916317991631798</v>
      </c>
      <c r="M40" s="320">
        <v>16</v>
      </c>
      <c r="N40" s="320">
        <v>1010</v>
      </c>
      <c r="O40" s="320">
        <v>16160</v>
      </c>
      <c r="P40" s="341">
        <v>0.84518828451882844</v>
      </c>
      <c r="Q40" s="321">
        <v>16</v>
      </c>
    </row>
    <row r="41" spans="1:17" ht="14.4" customHeight="1" x14ac:dyDescent="0.3">
      <c r="A41" s="316" t="s">
        <v>1694</v>
      </c>
      <c r="B41" s="317" t="s">
        <v>1542</v>
      </c>
      <c r="C41" s="317" t="s">
        <v>1543</v>
      </c>
      <c r="D41" s="317" t="s">
        <v>1550</v>
      </c>
      <c r="E41" s="317" t="s">
        <v>1551</v>
      </c>
      <c r="F41" s="320">
        <v>1281</v>
      </c>
      <c r="G41" s="320">
        <v>622566</v>
      </c>
      <c r="H41" s="320">
        <v>1</v>
      </c>
      <c r="I41" s="320">
        <v>486</v>
      </c>
      <c r="J41" s="320">
        <v>1439</v>
      </c>
      <c r="K41" s="320">
        <v>699354</v>
      </c>
      <c r="L41" s="320">
        <v>1.1233411397345823</v>
      </c>
      <c r="M41" s="320">
        <v>486</v>
      </c>
      <c r="N41" s="320">
        <v>1226</v>
      </c>
      <c r="O41" s="320">
        <v>595836</v>
      </c>
      <c r="P41" s="341">
        <v>0.95706479313036685</v>
      </c>
      <c r="Q41" s="321">
        <v>486</v>
      </c>
    </row>
    <row r="42" spans="1:17" ht="14.4" customHeight="1" x14ac:dyDescent="0.3">
      <c r="A42" s="316" t="s">
        <v>1694</v>
      </c>
      <c r="B42" s="317" t="s">
        <v>1542</v>
      </c>
      <c r="C42" s="317" t="s">
        <v>1543</v>
      </c>
      <c r="D42" s="317" t="s">
        <v>1556</v>
      </c>
      <c r="E42" s="317" t="s">
        <v>1557</v>
      </c>
      <c r="F42" s="320">
        <v>280</v>
      </c>
      <c r="G42" s="320">
        <v>106960</v>
      </c>
      <c r="H42" s="320">
        <v>1</v>
      </c>
      <c r="I42" s="320">
        <v>382</v>
      </c>
      <c r="J42" s="320">
        <v>251</v>
      </c>
      <c r="K42" s="320">
        <v>95882</v>
      </c>
      <c r="L42" s="320">
        <v>0.89642857142857146</v>
      </c>
      <c r="M42" s="320">
        <v>382</v>
      </c>
      <c r="N42" s="320">
        <v>183</v>
      </c>
      <c r="O42" s="320">
        <v>69906</v>
      </c>
      <c r="P42" s="341">
        <v>0.65357142857142858</v>
      </c>
      <c r="Q42" s="321">
        <v>382</v>
      </c>
    </row>
    <row r="43" spans="1:17" ht="14.4" customHeight="1" x14ac:dyDescent="0.3">
      <c r="A43" s="316" t="s">
        <v>1694</v>
      </c>
      <c r="B43" s="317" t="s">
        <v>1542</v>
      </c>
      <c r="C43" s="317" t="s">
        <v>1543</v>
      </c>
      <c r="D43" s="317" t="s">
        <v>1558</v>
      </c>
      <c r="E43" s="317" t="s">
        <v>1559</v>
      </c>
      <c r="F43" s="320">
        <v>2</v>
      </c>
      <c r="G43" s="320">
        <v>1922</v>
      </c>
      <c r="H43" s="320">
        <v>1</v>
      </c>
      <c r="I43" s="320">
        <v>961</v>
      </c>
      <c r="J43" s="320"/>
      <c r="K43" s="320"/>
      <c r="L43" s="320"/>
      <c r="M43" s="320"/>
      <c r="N43" s="320">
        <v>1</v>
      </c>
      <c r="O43" s="320">
        <v>961</v>
      </c>
      <c r="P43" s="341">
        <v>0.5</v>
      </c>
      <c r="Q43" s="321">
        <v>961</v>
      </c>
    </row>
    <row r="44" spans="1:17" ht="14.4" customHeight="1" x14ac:dyDescent="0.3">
      <c r="A44" s="316" t="s">
        <v>1694</v>
      </c>
      <c r="B44" s="317" t="s">
        <v>1542</v>
      </c>
      <c r="C44" s="317" t="s">
        <v>1543</v>
      </c>
      <c r="D44" s="317" t="s">
        <v>1564</v>
      </c>
      <c r="E44" s="317" t="s">
        <v>1565</v>
      </c>
      <c r="F44" s="320">
        <v>285</v>
      </c>
      <c r="G44" s="320">
        <v>11115</v>
      </c>
      <c r="H44" s="320">
        <v>1</v>
      </c>
      <c r="I44" s="320">
        <v>39</v>
      </c>
      <c r="J44" s="320">
        <v>254</v>
      </c>
      <c r="K44" s="320">
        <v>10160</v>
      </c>
      <c r="L44" s="320">
        <v>0.91408007197480878</v>
      </c>
      <c r="M44" s="320">
        <v>40</v>
      </c>
      <c r="N44" s="320">
        <v>307</v>
      </c>
      <c r="O44" s="320">
        <v>12280</v>
      </c>
      <c r="P44" s="341">
        <v>1.1048133153396311</v>
      </c>
      <c r="Q44" s="321">
        <v>40</v>
      </c>
    </row>
    <row r="45" spans="1:17" ht="14.4" customHeight="1" x14ac:dyDescent="0.3">
      <c r="A45" s="316" t="s">
        <v>1694</v>
      </c>
      <c r="B45" s="317" t="s">
        <v>1542</v>
      </c>
      <c r="C45" s="317" t="s">
        <v>1543</v>
      </c>
      <c r="D45" s="317" t="s">
        <v>1566</v>
      </c>
      <c r="E45" s="317" t="s">
        <v>1567</v>
      </c>
      <c r="F45" s="320">
        <v>7</v>
      </c>
      <c r="G45" s="320">
        <v>658</v>
      </c>
      <c r="H45" s="320">
        <v>1</v>
      </c>
      <c r="I45" s="320">
        <v>94</v>
      </c>
      <c r="J45" s="320">
        <v>6</v>
      </c>
      <c r="K45" s="320">
        <v>570</v>
      </c>
      <c r="L45" s="320">
        <v>0.86626139817629177</v>
      </c>
      <c r="M45" s="320">
        <v>95</v>
      </c>
      <c r="N45" s="320">
        <v>11</v>
      </c>
      <c r="O45" s="320">
        <v>1056</v>
      </c>
      <c r="P45" s="341">
        <v>1.6048632218844985</v>
      </c>
      <c r="Q45" s="321">
        <v>96</v>
      </c>
    </row>
    <row r="46" spans="1:17" ht="14.4" customHeight="1" x14ac:dyDescent="0.3">
      <c r="A46" s="316" t="s">
        <v>1694</v>
      </c>
      <c r="B46" s="317" t="s">
        <v>1542</v>
      </c>
      <c r="C46" s="317" t="s">
        <v>1543</v>
      </c>
      <c r="D46" s="317" t="s">
        <v>1572</v>
      </c>
      <c r="E46" s="317" t="s">
        <v>1573</v>
      </c>
      <c r="F46" s="320">
        <v>60</v>
      </c>
      <c r="G46" s="320">
        <v>6060</v>
      </c>
      <c r="H46" s="320">
        <v>1</v>
      </c>
      <c r="I46" s="320">
        <v>101</v>
      </c>
      <c r="J46" s="320">
        <v>36</v>
      </c>
      <c r="K46" s="320">
        <v>3636</v>
      </c>
      <c r="L46" s="320">
        <v>0.6</v>
      </c>
      <c r="M46" s="320">
        <v>101</v>
      </c>
      <c r="N46" s="320">
        <v>110</v>
      </c>
      <c r="O46" s="320">
        <v>11220</v>
      </c>
      <c r="P46" s="341">
        <v>1.8514851485148516</v>
      </c>
      <c r="Q46" s="321">
        <v>102</v>
      </c>
    </row>
    <row r="47" spans="1:17" ht="14.4" customHeight="1" x14ac:dyDescent="0.3">
      <c r="A47" s="316" t="s">
        <v>1694</v>
      </c>
      <c r="B47" s="317" t="s">
        <v>1542</v>
      </c>
      <c r="C47" s="317" t="s">
        <v>1543</v>
      </c>
      <c r="D47" s="317" t="s">
        <v>1578</v>
      </c>
      <c r="E47" s="317" t="s">
        <v>1579</v>
      </c>
      <c r="F47" s="320">
        <v>241</v>
      </c>
      <c r="G47" s="320">
        <v>5061</v>
      </c>
      <c r="H47" s="320">
        <v>1</v>
      </c>
      <c r="I47" s="320">
        <v>21</v>
      </c>
      <c r="J47" s="320">
        <v>154</v>
      </c>
      <c r="K47" s="320">
        <v>3234</v>
      </c>
      <c r="L47" s="320">
        <v>0.63900414937759331</v>
      </c>
      <c r="M47" s="320">
        <v>21</v>
      </c>
      <c r="N47" s="320">
        <v>138</v>
      </c>
      <c r="O47" s="320">
        <v>2898</v>
      </c>
      <c r="P47" s="341">
        <v>0.57261410788381739</v>
      </c>
      <c r="Q47" s="321">
        <v>21</v>
      </c>
    </row>
    <row r="48" spans="1:17" ht="14.4" customHeight="1" x14ac:dyDescent="0.3">
      <c r="A48" s="316" t="s">
        <v>1694</v>
      </c>
      <c r="B48" s="317" t="s">
        <v>1542</v>
      </c>
      <c r="C48" s="317" t="s">
        <v>1543</v>
      </c>
      <c r="D48" s="317" t="s">
        <v>1584</v>
      </c>
      <c r="E48" s="317" t="s">
        <v>1585</v>
      </c>
      <c r="F48" s="320">
        <v>2</v>
      </c>
      <c r="G48" s="320">
        <v>486</v>
      </c>
      <c r="H48" s="320">
        <v>1</v>
      </c>
      <c r="I48" s="320">
        <v>243</v>
      </c>
      <c r="J48" s="320">
        <v>1</v>
      </c>
      <c r="K48" s="320">
        <v>244</v>
      </c>
      <c r="L48" s="320">
        <v>0.50205761316872433</v>
      </c>
      <c r="M48" s="320">
        <v>244</v>
      </c>
      <c r="N48" s="320"/>
      <c r="O48" s="320"/>
      <c r="P48" s="341"/>
      <c r="Q48" s="321"/>
    </row>
    <row r="49" spans="1:17" ht="14.4" customHeight="1" x14ac:dyDescent="0.3">
      <c r="A49" s="316" t="s">
        <v>1694</v>
      </c>
      <c r="B49" s="317" t="s">
        <v>1542</v>
      </c>
      <c r="C49" s="317" t="s">
        <v>1543</v>
      </c>
      <c r="D49" s="317" t="s">
        <v>1586</v>
      </c>
      <c r="E49" s="317" t="s">
        <v>1587</v>
      </c>
      <c r="F49" s="320">
        <v>1449</v>
      </c>
      <c r="G49" s="320">
        <v>160839</v>
      </c>
      <c r="H49" s="320">
        <v>1</v>
      </c>
      <c r="I49" s="320">
        <v>111</v>
      </c>
      <c r="J49" s="320">
        <v>1388</v>
      </c>
      <c r="K49" s="320">
        <v>155456</v>
      </c>
      <c r="L49" s="320">
        <v>0.96653174914044482</v>
      </c>
      <c r="M49" s="320">
        <v>112</v>
      </c>
      <c r="N49" s="320">
        <v>1543</v>
      </c>
      <c r="O49" s="320">
        <v>174359</v>
      </c>
      <c r="P49" s="341">
        <v>1.0840592144939971</v>
      </c>
      <c r="Q49" s="321">
        <v>113</v>
      </c>
    </row>
    <row r="50" spans="1:17" ht="14.4" customHeight="1" x14ac:dyDescent="0.3">
      <c r="A50" s="316" t="s">
        <v>1694</v>
      </c>
      <c r="B50" s="317" t="s">
        <v>1542</v>
      </c>
      <c r="C50" s="317" t="s">
        <v>1543</v>
      </c>
      <c r="D50" s="317" t="s">
        <v>1588</v>
      </c>
      <c r="E50" s="317" t="s">
        <v>1589</v>
      </c>
      <c r="F50" s="320">
        <v>449</v>
      </c>
      <c r="G50" s="320">
        <v>37267</v>
      </c>
      <c r="H50" s="320">
        <v>1</v>
      </c>
      <c r="I50" s="320">
        <v>83</v>
      </c>
      <c r="J50" s="320">
        <v>431</v>
      </c>
      <c r="K50" s="320">
        <v>35773</v>
      </c>
      <c r="L50" s="320">
        <v>0.95991091314031185</v>
      </c>
      <c r="M50" s="320">
        <v>83</v>
      </c>
      <c r="N50" s="320">
        <v>518</v>
      </c>
      <c r="O50" s="320">
        <v>43512</v>
      </c>
      <c r="P50" s="341">
        <v>1.1675745297448143</v>
      </c>
      <c r="Q50" s="321">
        <v>84</v>
      </c>
    </row>
    <row r="51" spans="1:17" ht="14.4" customHeight="1" x14ac:dyDescent="0.3">
      <c r="A51" s="316" t="s">
        <v>1694</v>
      </c>
      <c r="B51" s="317" t="s">
        <v>1542</v>
      </c>
      <c r="C51" s="317" t="s">
        <v>1543</v>
      </c>
      <c r="D51" s="317" t="s">
        <v>1590</v>
      </c>
      <c r="E51" s="317" t="s">
        <v>1591</v>
      </c>
      <c r="F51" s="320">
        <v>1</v>
      </c>
      <c r="G51" s="320">
        <v>403</v>
      </c>
      <c r="H51" s="320">
        <v>1</v>
      </c>
      <c r="I51" s="320">
        <v>403</v>
      </c>
      <c r="J51" s="320">
        <v>1</v>
      </c>
      <c r="K51" s="320">
        <v>404</v>
      </c>
      <c r="L51" s="320">
        <v>1.0024813895781637</v>
      </c>
      <c r="M51" s="320">
        <v>404</v>
      </c>
      <c r="N51" s="320"/>
      <c r="O51" s="320"/>
      <c r="P51" s="341"/>
      <c r="Q51" s="321"/>
    </row>
    <row r="52" spans="1:17" ht="14.4" customHeight="1" x14ac:dyDescent="0.3">
      <c r="A52" s="316" t="s">
        <v>1694</v>
      </c>
      <c r="B52" s="317" t="s">
        <v>1542</v>
      </c>
      <c r="C52" s="317" t="s">
        <v>1543</v>
      </c>
      <c r="D52" s="317" t="s">
        <v>1592</v>
      </c>
      <c r="E52" s="317" t="s">
        <v>1593</v>
      </c>
      <c r="F52" s="320">
        <v>14</v>
      </c>
      <c r="G52" s="320">
        <v>16268</v>
      </c>
      <c r="H52" s="320">
        <v>1</v>
      </c>
      <c r="I52" s="320">
        <v>1162</v>
      </c>
      <c r="J52" s="320">
        <v>26</v>
      </c>
      <c r="K52" s="320">
        <v>30264</v>
      </c>
      <c r="L52" s="320">
        <v>1.8603393164494713</v>
      </c>
      <c r="M52" s="320">
        <v>1164</v>
      </c>
      <c r="N52" s="320">
        <v>8</v>
      </c>
      <c r="O52" s="320">
        <v>9320</v>
      </c>
      <c r="P52" s="341">
        <v>0.5729038603393164</v>
      </c>
      <c r="Q52" s="321">
        <v>1165</v>
      </c>
    </row>
    <row r="53" spans="1:17" ht="14.4" customHeight="1" x14ac:dyDescent="0.3">
      <c r="A53" s="316" t="s">
        <v>1694</v>
      </c>
      <c r="B53" s="317" t="s">
        <v>1542</v>
      </c>
      <c r="C53" s="317" t="s">
        <v>1543</v>
      </c>
      <c r="D53" s="317" t="s">
        <v>1594</v>
      </c>
      <c r="E53" s="317" t="s">
        <v>1595</v>
      </c>
      <c r="F53" s="320">
        <v>9</v>
      </c>
      <c r="G53" s="320">
        <v>4410</v>
      </c>
      <c r="H53" s="320">
        <v>1</v>
      </c>
      <c r="I53" s="320">
        <v>490</v>
      </c>
      <c r="J53" s="320">
        <v>14</v>
      </c>
      <c r="K53" s="320">
        <v>6860</v>
      </c>
      <c r="L53" s="320">
        <v>1.5555555555555556</v>
      </c>
      <c r="M53" s="320">
        <v>490</v>
      </c>
      <c r="N53" s="320">
        <v>32</v>
      </c>
      <c r="O53" s="320">
        <v>15680</v>
      </c>
      <c r="P53" s="341">
        <v>3.5555555555555554</v>
      </c>
      <c r="Q53" s="321">
        <v>490</v>
      </c>
    </row>
    <row r="54" spans="1:17" ht="14.4" customHeight="1" x14ac:dyDescent="0.3">
      <c r="A54" s="316" t="s">
        <v>1694</v>
      </c>
      <c r="B54" s="317" t="s">
        <v>1542</v>
      </c>
      <c r="C54" s="317" t="s">
        <v>1543</v>
      </c>
      <c r="D54" s="317" t="s">
        <v>1596</v>
      </c>
      <c r="E54" s="317" t="s">
        <v>1597</v>
      </c>
      <c r="F54" s="320">
        <v>940</v>
      </c>
      <c r="G54" s="320">
        <v>35720</v>
      </c>
      <c r="H54" s="320">
        <v>1</v>
      </c>
      <c r="I54" s="320">
        <v>38</v>
      </c>
      <c r="J54" s="320">
        <v>842</v>
      </c>
      <c r="K54" s="320">
        <v>32838</v>
      </c>
      <c r="L54" s="320">
        <v>0.91931690929451293</v>
      </c>
      <c r="M54" s="320">
        <v>39</v>
      </c>
      <c r="N54" s="320">
        <v>1053</v>
      </c>
      <c r="O54" s="320">
        <v>41067</v>
      </c>
      <c r="P54" s="341">
        <v>1.1496920492721165</v>
      </c>
      <c r="Q54" s="321">
        <v>39</v>
      </c>
    </row>
    <row r="55" spans="1:17" ht="14.4" customHeight="1" x14ac:dyDescent="0.3">
      <c r="A55" s="316" t="s">
        <v>1694</v>
      </c>
      <c r="B55" s="317" t="s">
        <v>1542</v>
      </c>
      <c r="C55" s="317" t="s">
        <v>1543</v>
      </c>
      <c r="D55" s="317" t="s">
        <v>1598</v>
      </c>
      <c r="E55" s="317" t="s">
        <v>1599</v>
      </c>
      <c r="F55" s="320"/>
      <c r="G55" s="320"/>
      <c r="H55" s="320"/>
      <c r="I55" s="320"/>
      <c r="J55" s="320">
        <v>2</v>
      </c>
      <c r="K55" s="320">
        <v>54</v>
      </c>
      <c r="L55" s="320"/>
      <c r="M55" s="320">
        <v>27</v>
      </c>
      <c r="N55" s="320"/>
      <c r="O55" s="320"/>
      <c r="P55" s="341"/>
      <c r="Q55" s="321"/>
    </row>
    <row r="56" spans="1:17" ht="14.4" customHeight="1" x14ac:dyDescent="0.3">
      <c r="A56" s="316" t="s">
        <v>1694</v>
      </c>
      <c r="B56" s="317" t="s">
        <v>1542</v>
      </c>
      <c r="C56" s="317" t="s">
        <v>1543</v>
      </c>
      <c r="D56" s="317" t="s">
        <v>1600</v>
      </c>
      <c r="E56" s="317" t="s">
        <v>1601</v>
      </c>
      <c r="F56" s="320">
        <v>15</v>
      </c>
      <c r="G56" s="320">
        <v>3045</v>
      </c>
      <c r="H56" s="320">
        <v>1</v>
      </c>
      <c r="I56" s="320">
        <v>203</v>
      </c>
      <c r="J56" s="320">
        <v>15</v>
      </c>
      <c r="K56" s="320">
        <v>3060</v>
      </c>
      <c r="L56" s="320">
        <v>1.0049261083743843</v>
      </c>
      <c r="M56" s="320">
        <v>204</v>
      </c>
      <c r="N56" s="320">
        <v>12</v>
      </c>
      <c r="O56" s="320">
        <v>2460</v>
      </c>
      <c r="P56" s="341">
        <v>0.80788177339901479</v>
      </c>
      <c r="Q56" s="321">
        <v>205</v>
      </c>
    </row>
    <row r="57" spans="1:17" ht="14.4" customHeight="1" x14ac:dyDescent="0.3">
      <c r="A57" s="316" t="s">
        <v>1694</v>
      </c>
      <c r="B57" s="317" t="s">
        <v>1542</v>
      </c>
      <c r="C57" s="317" t="s">
        <v>1543</v>
      </c>
      <c r="D57" s="317" t="s">
        <v>1602</v>
      </c>
      <c r="E57" s="317" t="s">
        <v>1603</v>
      </c>
      <c r="F57" s="320">
        <v>205</v>
      </c>
      <c r="G57" s="320">
        <v>91020</v>
      </c>
      <c r="H57" s="320">
        <v>1</v>
      </c>
      <c r="I57" s="320">
        <v>444</v>
      </c>
      <c r="J57" s="320">
        <v>219</v>
      </c>
      <c r="K57" s="320">
        <v>97236</v>
      </c>
      <c r="L57" s="320">
        <v>1.0682926829268293</v>
      </c>
      <c r="M57" s="320">
        <v>444</v>
      </c>
      <c r="N57" s="320">
        <v>194</v>
      </c>
      <c r="O57" s="320">
        <v>86136</v>
      </c>
      <c r="P57" s="341">
        <v>0.9463414634146341</v>
      </c>
      <c r="Q57" s="321">
        <v>444</v>
      </c>
    </row>
    <row r="58" spans="1:17" ht="14.4" customHeight="1" x14ac:dyDescent="0.3">
      <c r="A58" s="316" t="s">
        <v>1694</v>
      </c>
      <c r="B58" s="317" t="s">
        <v>1542</v>
      </c>
      <c r="C58" s="317" t="s">
        <v>1543</v>
      </c>
      <c r="D58" s="317" t="s">
        <v>1604</v>
      </c>
      <c r="E58" s="317" t="s">
        <v>1605</v>
      </c>
      <c r="F58" s="320">
        <v>8</v>
      </c>
      <c r="G58" s="320">
        <v>1040</v>
      </c>
      <c r="H58" s="320">
        <v>1</v>
      </c>
      <c r="I58" s="320">
        <v>130</v>
      </c>
      <c r="J58" s="320">
        <v>3</v>
      </c>
      <c r="K58" s="320">
        <v>393</v>
      </c>
      <c r="L58" s="320">
        <v>0.37788461538461537</v>
      </c>
      <c r="M58" s="320">
        <v>131</v>
      </c>
      <c r="N58" s="320">
        <v>3</v>
      </c>
      <c r="O58" s="320">
        <v>399</v>
      </c>
      <c r="P58" s="341">
        <v>0.38365384615384618</v>
      </c>
      <c r="Q58" s="321">
        <v>133</v>
      </c>
    </row>
    <row r="59" spans="1:17" ht="14.4" customHeight="1" x14ac:dyDescent="0.3">
      <c r="A59" s="316" t="s">
        <v>1694</v>
      </c>
      <c r="B59" s="317" t="s">
        <v>1542</v>
      </c>
      <c r="C59" s="317" t="s">
        <v>1543</v>
      </c>
      <c r="D59" s="317" t="s">
        <v>1606</v>
      </c>
      <c r="E59" s="317" t="s">
        <v>1607</v>
      </c>
      <c r="F59" s="320">
        <v>5</v>
      </c>
      <c r="G59" s="320">
        <v>9995</v>
      </c>
      <c r="H59" s="320">
        <v>1</v>
      </c>
      <c r="I59" s="320">
        <v>1999</v>
      </c>
      <c r="J59" s="320">
        <v>17</v>
      </c>
      <c r="K59" s="320">
        <v>34221</v>
      </c>
      <c r="L59" s="320">
        <v>3.4238119059529764</v>
      </c>
      <c r="M59" s="320">
        <v>2013</v>
      </c>
      <c r="N59" s="320">
        <v>4</v>
      </c>
      <c r="O59" s="320">
        <v>8116</v>
      </c>
      <c r="P59" s="341">
        <v>0.81200600300150072</v>
      </c>
      <c r="Q59" s="321">
        <v>2029</v>
      </c>
    </row>
    <row r="60" spans="1:17" ht="14.4" customHeight="1" x14ac:dyDescent="0.3">
      <c r="A60" s="316" t="s">
        <v>1694</v>
      </c>
      <c r="B60" s="317" t="s">
        <v>1542</v>
      </c>
      <c r="C60" s="317" t="s">
        <v>1543</v>
      </c>
      <c r="D60" s="317" t="s">
        <v>1608</v>
      </c>
      <c r="E60" s="317" t="s">
        <v>1609</v>
      </c>
      <c r="F60" s="320">
        <v>5</v>
      </c>
      <c r="G60" s="320">
        <v>200</v>
      </c>
      <c r="H60" s="320">
        <v>1</v>
      </c>
      <c r="I60" s="320">
        <v>40</v>
      </c>
      <c r="J60" s="320">
        <v>3</v>
      </c>
      <c r="K60" s="320">
        <v>120</v>
      </c>
      <c r="L60" s="320">
        <v>0.6</v>
      </c>
      <c r="M60" s="320">
        <v>40</v>
      </c>
      <c r="N60" s="320">
        <v>6</v>
      </c>
      <c r="O60" s="320">
        <v>246</v>
      </c>
      <c r="P60" s="341">
        <v>1.23</v>
      </c>
      <c r="Q60" s="321">
        <v>41</v>
      </c>
    </row>
    <row r="61" spans="1:17" ht="14.4" customHeight="1" x14ac:dyDescent="0.3">
      <c r="A61" s="316" t="s">
        <v>1694</v>
      </c>
      <c r="B61" s="317" t="s">
        <v>1542</v>
      </c>
      <c r="C61" s="317" t="s">
        <v>1543</v>
      </c>
      <c r="D61" s="317" t="s">
        <v>1610</v>
      </c>
      <c r="E61" s="317" t="s">
        <v>1611</v>
      </c>
      <c r="F61" s="320">
        <v>1208</v>
      </c>
      <c r="G61" s="320">
        <v>43488</v>
      </c>
      <c r="H61" s="320">
        <v>1</v>
      </c>
      <c r="I61" s="320">
        <v>36</v>
      </c>
      <c r="J61" s="320">
        <v>937</v>
      </c>
      <c r="K61" s="320">
        <v>33732</v>
      </c>
      <c r="L61" s="320">
        <v>0.77566225165562919</v>
      </c>
      <c r="M61" s="320">
        <v>36</v>
      </c>
      <c r="N61" s="320">
        <v>880</v>
      </c>
      <c r="O61" s="320">
        <v>32560</v>
      </c>
      <c r="P61" s="341">
        <v>0.7487122884473878</v>
      </c>
      <c r="Q61" s="321">
        <v>37</v>
      </c>
    </row>
    <row r="62" spans="1:17" ht="14.4" customHeight="1" x14ac:dyDescent="0.3">
      <c r="A62" s="316" t="s">
        <v>1694</v>
      </c>
      <c r="B62" s="317" t="s">
        <v>1542</v>
      </c>
      <c r="C62" s="317" t="s">
        <v>1543</v>
      </c>
      <c r="D62" s="317" t="s">
        <v>1612</v>
      </c>
      <c r="E62" s="317" t="s">
        <v>1613</v>
      </c>
      <c r="F62" s="320">
        <v>18</v>
      </c>
      <c r="G62" s="320">
        <v>2304</v>
      </c>
      <c r="H62" s="320">
        <v>1</v>
      </c>
      <c r="I62" s="320">
        <v>128</v>
      </c>
      <c r="J62" s="320">
        <v>28</v>
      </c>
      <c r="K62" s="320">
        <v>3584</v>
      </c>
      <c r="L62" s="320">
        <v>1.5555555555555556</v>
      </c>
      <c r="M62" s="320">
        <v>128</v>
      </c>
      <c r="N62" s="320">
        <v>10</v>
      </c>
      <c r="O62" s="320">
        <v>1290</v>
      </c>
      <c r="P62" s="341">
        <v>0.55989583333333337</v>
      </c>
      <c r="Q62" s="321">
        <v>129</v>
      </c>
    </row>
    <row r="63" spans="1:17" ht="14.4" customHeight="1" x14ac:dyDescent="0.3">
      <c r="A63" s="316" t="s">
        <v>1694</v>
      </c>
      <c r="B63" s="317" t="s">
        <v>1542</v>
      </c>
      <c r="C63" s="317" t="s">
        <v>1543</v>
      </c>
      <c r="D63" s="317" t="s">
        <v>1614</v>
      </c>
      <c r="E63" s="317" t="s">
        <v>1615</v>
      </c>
      <c r="F63" s="320">
        <v>1174</v>
      </c>
      <c r="G63" s="320">
        <v>185492</v>
      </c>
      <c r="H63" s="320">
        <v>1</v>
      </c>
      <c r="I63" s="320">
        <v>158</v>
      </c>
      <c r="J63" s="320">
        <v>1263</v>
      </c>
      <c r="K63" s="320">
        <v>199554</v>
      </c>
      <c r="L63" s="320">
        <v>1.075809199318569</v>
      </c>
      <c r="M63" s="320">
        <v>158</v>
      </c>
      <c r="N63" s="320">
        <v>1544</v>
      </c>
      <c r="O63" s="320">
        <v>245496</v>
      </c>
      <c r="P63" s="341">
        <v>1.3234856489767752</v>
      </c>
      <c r="Q63" s="321">
        <v>159</v>
      </c>
    </row>
    <row r="64" spans="1:17" ht="14.4" customHeight="1" x14ac:dyDescent="0.3">
      <c r="A64" s="316" t="s">
        <v>1694</v>
      </c>
      <c r="B64" s="317" t="s">
        <v>1542</v>
      </c>
      <c r="C64" s="317" t="s">
        <v>1543</v>
      </c>
      <c r="D64" s="317" t="s">
        <v>1616</v>
      </c>
      <c r="E64" s="317" t="s">
        <v>1617</v>
      </c>
      <c r="F64" s="320">
        <v>198</v>
      </c>
      <c r="G64" s="320">
        <v>118998</v>
      </c>
      <c r="H64" s="320">
        <v>1</v>
      </c>
      <c r="I64" s="320">
        <v>601</v>
      </c>
      <c r="J64" s="320">
        <v>168</v>
      </c>
      <c r="K64" s="320">
        <v>101304</v>
      </c>
      <c r="L64" s="320">
        <v>0.8513084253516866</v>
      </c>
      <c r="M64" s="320">
        <v>603</v>
      </c>
      <c r="N64" s="320">
        <v>178</v>
      </c>
      <c r="O64" s="320">
        <v>107512</v>
      </c>
      <c r="P64" s="341">
        <v>0.90347736936755241</v>
      </c>
      <c r="Q64" s="321">
        <v>604</v>
      </c>
    </row>
    <row r="65" spans="1:17" ht="14.4" customHeight="1" x14ac:dyDescent="0.3">
      <c r="A65" s="316" t="s">
        <v>1694</v>
      </c>
      <c r="B65" s="317" t="s">
        <v>1542</v>
      </c>
      <c r="C65" s="317" t="s">
        <v>1543</v>
      </c>
      <c r="D65" s="317" t="s">
        <v>1620</v>
      </c>
      <c r="E65" s="317" t="s">
        <v>1621</v>
      </c>
      <c r="F65" s="320">
        <v>15</v>
      </c>
      <c r="G65" s="320">
        <v>5640</v>
      </c>
      <c r="H65" s="320">
        <v>1</v>
      </c>
      <c r="I65" s="320">
        <v>376</v>
      </c>
      <c r="J65" s="320">
        <v>15</v>
      </c>
      <c r="K65" s="320">
        <v>5640</v>
      </c>
      <c r="L65" s="320">
        <v>1</v>
      </c>
      <c r="M65" s="320">
        <v>376</v>
      </c>
      <c r="N65" s="320">
        <v>13</v>
      </c>
      <c r="O65" s="320">
        <v>4901</v>
      </c>
      <c r="P65" s="341">
        <v>0.86897163120567378</v>
      </c>
      <c r="Q65" s="321">
        <v>377</v>
      </c>
    </row>
    <row r="66" spans="1:17" ht="14.4" customHeight="1" x14ac:dyDescent="0.3">
      <c r="A66" s="316" t="s">
        <v>1694</v>
      </c>
      <c r="B66" s="317" t="s">
        <v>1542</v>
      </c>
      <c r="C66" s="317" t="s">
        <v>1543</v>
      </c>
      <c r="D66" s="317" t="s">
        <v>1624</v>
      </c>
      <c r="E66" s="317" t="s">
        <v>1625</v>
      </c>
      <c r="F66" s="320">
        <v>29</v>
      </c>
      <c r="G66" s="320">
        <v>14616</v>
      </c>
      <c r="H66" s="320">
        <v>1</v>
      </c>
      <c r="I66" s="320">
        <v>504</v>
      </c>
      <c r="J66" s="320">
        <v>17</v>
      </c>
      <c r="K66" s="320">
        <v>8585</v>
      </c>
      <c r="L66" s="320">
        <v>0.58737000547345375</v>
      </c>
      <c r="M66" s="320">
        <v>505</v>
      </c>
      <c r="N66" s="320">
        <v>85</v>
      </c>
      <c r="O66" s="320">
        <v>43010</v>
      </c>
      <c r="P66" s="341">
        <v>2.9426655719759167</v>
      </c>
      <c r="Q66" s="321">
        <v>506</v>
      </c>
    </row>
    <row r="67" spans="1:17" ht="14.4" customHeight="1" x14ac:dyDescent="0.3">
      <c r="A67" s="316" t="s">
        <v>1694</v>
      </c>
      <c r="B67" s="317" t="s">
        <v>1542</v>
      </c>
      <c r="C67" s="317" t="s">
        <v>1543</v>
      </c>
      <c r="D67" s="317" t="s">
        <v>1626</v>
      </c>
      <c r="E67" s="317" t="s">
        <v>1627</v>
      </c>
      <c r="F67" s="320">
        <v>3</v>
      </c>
      <c r="G67" s="320">
        <v>591</v>
      </c>
      <c r="H67" s="320">
        <v>1</v>
      </c>
      <c r="I67" s="320">
        <v>197</v>
      </c>
      <c r="J67" s="320"/>
      <c r="K67" s="320"/>
      <c r="L67" s="320"/>
      <c r="M67" s="320"/>
      <c r="N67" s="320"/>
      <c r="O67" s="320"/>
      <c r="P67" s="341"/>
      <c r="Q67" s="321"/>
    </row>
    <row r="68" spans="1:17" ht="14.4" customHeight="1" x14ac:dyDescent="0.3">
      <c r="A68" s="316" t="s">
        <v>1694</v>
      </c>
      <c r="B68" s="317" t="s">
        <v>1542</v>
      </c>
      <c r="C68" s="317" t="s">
        <v>1543</v>
      </c>
      <c r="D68" s="317" t="s">
        <v>1630</v>
      </c>
      <c r="E68" s="317" t="s">
        <v>1631</v>
      </c>
      <c r="F68" s="320">
        <v>2</v>
      </c>
      <c r="G68" s="320">
        <v>458</v>
      </c>
      <c r="H68" s="320">
        <v>1</v>
      </c>
      <c r="I68" s="320">
        <v>229</v>
      </c>
      <c r="J68" s="320">
        <v>1</v>
      </c>
      <c r="K68" s="320">
        <v>230</v>
      </c>
      <c r="L68" s="320">
        <v>0.50218340611353707</v>
      </c>
      <c r="M68" s="320">
        <v>230</v>
      </c>
      <c r="N68" s="320"/>
      <c r="O68" s="320"/>
      <c r="P68" s="341"/>
      <c r="Q68" s="321"/>
    </row>
    <row r="69" spans="1:17" ht="14.4" customHeight="1" x14ac:dyDescent="0.3">
      <c r="A69" s="316" t="s">
        <v>1694</v>
      </c>
      <c r="B69" s="317" t="s">
        <v>1542</v>
      </c>
      <c r="C69" s="317" t="s">
        <v>1543</v>
      </c>
      <c r="D69" s="317" t="s">
        <v>1634</v>
      </c>
      <c r="E69" s="317" t="s">
        <v>1635</v>
      </c>
      <c r="F69" s="320">
        <v>32</v>
      </c>
      <c r="G69" s="320">
        <v>992</v>
      </c>
      <c r="H69" s="320">
        <v>1</v>
      </c>
      <c r="I69" s="320">
        <v>31</v>
      </c>
      <c r="J69" s="320">
        <v>62</v>
      </c>
      <c r="K69" s="320">
        <v>1922</v>
      </c>
      <c r="L69" s="320">
        <v>1.9375</v>
      </c>
      <c r="M69" s="320">
        <v>31</v>
      </c>
      <c r="N69" s="320">
        <v>81</v>
      </c>
      <c r="O69" s="320">
        <v>2511</v>
      </c>
      <c r="P69" s="341">
        <v>2.53125</v>
      </c>
      <c r="Q69" s="321">
        <v>31</v>
      </c>
    </row>
    <row r="70" spans="1:17" ht="14.4" customHeight="1" x14ac:dyDescent="0.3">
      <c r="A70" s="316" t="s">
        <v>1694</v>
      </c>
      <c r="B70" s="317" t="s">
        <v>1542</v>
      </c>
      <c r="C70" s="317" t="s">
        <v>1543</v>
      </c>
      <c r="D70" s="317" t="s">
        <v>1638</v>
      </c>
      <c r="E70" s="317" t="s">
        <v>1639</v>
      </c>
      <c r="F70" s="320">
        <v>180</v>
      </c>
      <c r="G70" s="320">
        <v>27180</v>
      </c>
      <c r="H70" s="320">
        <v>1</v>
      </c>
      <c r="I70" s="320">
        <v>151</v>
      </c>
      <c r="J70" s="320">
        <v>122</v>
      </c>
      <c r="K70" s="320">
        <v>18422</v>
      </c>
      <c r="L70" s="320">
        <v>0.67777777777777781</v>
      </c>
      <c r="M70" s="320">
        <v>151</v>
      </c>
      <c r="N70" s="320">
        <v>164</v>
      </c>
      <c r="O70" s="320">
        <v>24928</v>
      </c>
      <c r="P70" s="341">
        <v>0.9171449595290655</v>
      </c>
      <c r="Q70" s="321">
        <v>152</v>
      </c>
    </row>
    <row r="71" spans="1:17" ht="14.4" customHeight="1" x14ac:dyDescent="0.3">
      <c r="A71" s="316" t="s">
        <v>1694</v>
      </c>
      <c r="B71" s="317" t="s">
        <v>1542</v>
      </c>
      <c r="C71" s="317" t="s">
        <v>1543</v>
      </c>
      <c r="D71" s="317" t="s">
        <v>1640</v>
      </c>
      <c r="E71" s="317" t="s">
        <v>1641</v>
      </c>
      <c r="F71" s="320">
        <v>71</v>
      </c>
      <c r="G71" s="320">
        <v>54031</v>
      </c>
      <c r="H71" s="320">
        <v>1</v>
      </c>
      <c r="I71" s="320">
        <v>761</v>
      </c>
      <c r="J71" s="320">
        <v>61</v>
      </c>
      <c r="K71" s="320">
        <v>46421</v>
      </c>
      <c r="L71" s="320">
        <v>0.85915492957746475</v>
      </c>
      <c r="M71" s="320">
        <v>761</v>
      </c>
      <c r="N71" s="320">
        <v>55</v>
      </c>
      <c r="O71" s="320">
        <v>41855</v>
      </c>
      <c r="P71" s="341">
        <v>0.77464788732394363</v>
      </c>
      <c r="Q71" s="321">
        <v>761</v>
      </c>
    </row>
    <row r="72" spans="1:17" ht="14.4" customHeight="1" x14ac:dyDescent="0.3">
      <c r="A72" s="316" t="s">
        <v>1694</v>
      </c>
      <c r="B72" s="317" t="s">
        <v>1542</v>
      </c>
      <c r="C72" s="317" t="s">
        <v>1543</v>
      </c>
      <c r="D72" s="317" t="s">
        <v>1644</v>
      </c>
      <c r="E72" s="317" t="s">
        <v>1645</v>
      </c>
      <c r="F72" s="320">
        <v>1</v>
      </c>
      <c r="G72" s="320">
        <v>212</v>
      </c>
      <c r="H72" s="320">
        <v>1</v>
      </c>
      <c r="I72" s="320">
        <v>212</v>
      </c>
      <c r="J72" s="320">
        <v>1</v>
      </c>
      <c r="K72" s="320">
        <v>214</v>
      </c>
      <c r="L72" s="320">
        <v>1.0094339622641511</v>
      </c>
      <c r="M72" s="320">
        <v>214</v>
      </c>
      <c r="N72" s="320">
        <v>1</v>
      </c>
      <c r="O72" s="320">
        <v>215</v>
      </c>
      <c r="P72" s="341">
        <v>1.0141509433962264</v>
      </c>
      <c r="Q72" s="321">
        <v>215</v>
      </c>
    </row>
    <row r="73" spans="1:17" ht="14.4" customHeight="1" x14ac:dyDescent="0.3">
      <c r="A73" s="316" t="s">
        <v>1694</v>
      </c>
      <c r="B73" s="317" t="s">
        <v>1542</v>
      </c>
      <c r="C73" s="317" t="s">
        <v>1543</v>
      </c>
      <c r="D73" s="317" t="s">
        <v>1695</v>
      </c>
      <c r="E73" s="317" t="s">
        <v>1696</v>
      </c>
      <c r="F73" s="320"/>
      <c r="G73" s="320"/>
      <c r="H73" s="320"/>
      <c r="I73" s="320"/>
      <c r="J73" s="320">
        <v>1</v>
      </c>
      <c r="K73" s="320">
        <v>296</v>
      </c>
      <c r="L73" s="320"/>
      <c r="M73" s="320">
        <v>296</v>
      </c>
      <c r="N73" s="320"/>
      <c r="O73" s="320"/>
      <c r="P73" s="341"/>
      <c r="Q73" s="321"/>
    </row>
    <row r="74" spans="1:17" ht="14.4" customHeight="1" x14ac:dyDescent="0.3">
      <c r="A74" s="316" t="s">
        <v>1697</v>
      </c>
      <c r="B74" s="317" t="s">
        <v>1542</v>
      </c>
      <c r="C74" s="317" t="s">
        <v>1543</v>
      </c>
      <c r="D74" s="317" t="s">
        <v>1546</v>
      </c>
      <c r="E74" s="317" t="s">
        <v>1547</v>
      </c>
      <c r="F74" s="320">
        <v>2929</v>
      </c>
      <c r="G74" s="320">
        <v>46864</v>
      </c>
      <c r="H74" s="320">
        <v>1</v>
      </c>
      <c r="I74" s="320">
        <v>16</v>
      </c>
      <c r="J74" s="320">
        <v>2385</v>
      </c>
      <c r="K74" s="320">
        <v>38160</v>
      </c>
      <c r="L74" s="320">
        <v>0.81427108228064182</v>
      </c>
      <c r="M74" s="320">
        <v>16</v>
      </c>
      <c r="N74" s="320">
        <v>1666</v>
      </c>
      <c r="O74" s="320">
        <v>26656</v>
      </c>
      <c r="P74" s="341">
        <v>0.56879481051553427</v>
      </c>
      <c r="Q74" s="321">
        <v>16</v>
      </c>
    </row>
    <row r="75" spans="1:17" ht="14.4" customHeight="1" x14ac:dyDescent="0.3">
      <c r="A75" s="316" t="s">
        <v>1697</v>
      </c>
      <c r="B75" s="317" t="s">
        <v>1542</v>
      </c>
      <c r="C75" s="317" t="s">
        <v>1543</v>
      </c>
      <c r="D75" s="317" t="s">
        <v>1550</v>
      </c>
      <c r="E75" s="317" t="s">
        <v>1551</v>
      </c>
      <c r="F75" s="320">
        <v>3084</v>
      </c>
      <c r="G75" s="320">
        <v>1498824</v>
      </c>
      <c r="H75" s="320">
        <v>1</v>
      </c>
      <c r="I75" s="320">
        <v>486</v>
      </c>
      <c r="J75" s="320">
        <v>2735</v>
      </c>
      <c r="K75" s="320">
        <v>1329210</v>
      </c>
      <c r="L75" s="320">
        <v>0.88683527885862512</v>
      </c>
      <c r="M75" s="320">
        <v>486</v>
      </c>
      <c r="N75" s="320">
        <v>2046</v>
      </c>
      <c r="O75" s="320">
        <v>994356</v>
      </c>
      <c r="P75" s="341">
        <v>0.66342412451361865</v>
      </c>
      <c r="Q75" s="321">
        <v>486</v>
      </c>
    </row>
    <row r="76" spans="1:17" ht="14.4" customHeight="1" x14ac:dyDescent="0.3">
      <c r="A76" s="316" t="s">
        <v>1697</v>
      </c>
      <c r="B76" s="317" t="s">
        <v>1542</v>
      </c>
      <c r="C76" s="317" t="s">
        <v>1543</v>
      </c>
      <c r="D76" s="317" t="s">
        <v>1556</v>
      </c>
      <c r="E76" s="317" t="s">
        <v>1557</v>
      </c>
      <c r="F76" s="320">
        <v>616</v>
      </c>
      <c r="G76" s="320">
        <v>235312</v>
      </c>
      <c r="H76" s="320">
        <v>1</v>
      </c>
      <c r="I76" s="320">
        <v>382</v>
      </c>
      <c r="J76" s="320">
        <v>380</v>
      </c>
      <c r="K76" s="320">
        <v>145160</v>
      </c>
      <c r="L76" s="320">
        <v>0.61688311688311692</v>
      </c>
      <c r="M76" s="320">
        <v>382</v>
      </c>
      <c r="N76" s="320">
        <v>242</v>
      </c>
      <c r="O76" s="320">
        <v>92444</v>
      </c>
      <c r="P76" s="341">
        <v>0.39285714285714285</v>
      </c>
      <c r="Q76" s="321">
        <v>382</v>
      </c>
    </row>
    <row r="77" spans="1:17" ht="14.4" customHeight="1" x14ac:dyDescent="0.3">
      <c r="A77" s="316" t="s">
        <v>1697</v>
      </c>
      <c r="B77" s="317" t="s">
        <v>1542</v>
      </c>
      <c r="C77" s="317" t="s">
        <v>1543</v>
      </c>
      <c r="D77" s="317" t="s">
        <v>1558</v>
      </c>
      <c r="E77" s="317" t="s">
        <v>1559</v>
      </c>
      <c r="F77" s="320">
        <v>2</v>
      </c>
      <c r="G77" s="320">
        <v>1922</v>
      </c>
      <c r="H77" s="320">
        <v>1</v>
      </c>
      <c r="I77" s="320">
        <v>961</v>
      </c>
      <c r="J77" s="320">
        <v>2</v>
      </c>
      <c r="K77" s="320">
        <v>1922</v>
      </c>
      <c r="L77" s="320">
        <v>1</v>
      </c>
      <c r="M77" s="320">
        <v>961</v>
      </c>
      <c r="N77" s="320"/>
      <c r="O77" s="320"/>
      <c r="P77" s="341"/>
      <c r="Q77" s="321"/>
    </row>
    <row r="78" spans="1:17" ht="14.4" customHeight="1" x14ac:dyDescent="0.3">
      <c r="A78" s="316" t="s">
        <v>1697</v>
      </c>
      <c r="B78" s="317" t="s">
        <v>1542</v>
      </c>
      <c r="C78" s="317" t="s">
        <v>1543</v>
      </c>
      <c r="D78" s="317" t="s">
        <v>1564</v>
      </c>
      <c r="E78" s="317" t="s">
        <v>1565</v>
      </c>
      <c r="F78" s="320">
        <v>226</v>
      </c>
      <c r="G78" s="320">
        <v>8814</v>
      </c>
      <c r="H78" s="320">
        <v>1</v>
      </c>
      <c r="I78" s="320">
        <v>39</v>
      </c>
      <c r="J78" s="320">
        <v>221</v>
      </c>
      <c r="K78" s="320">
        <v>8840</v>
      </c>
      <c r="L78" s="320">
        <v>1.0029498525073746</v>
      </c>
      <c r="M78" s="320">
        <v>40</v>
      </c>
      <c r="N78" s="320">
        <v>242</v>
      </c>
      <c r="O78" s="320">
        <v>9680</v>
      </c>
      <c r="P78" s="341">
        <v>1.0982527796687089</v>
      </c>
      <c r="Q78" s="321">
        <v>40</v>
      </c>
    </row>
    <row r="79" spans="1:17" ht="14.4" customHeight="1" x14ac:dyDescent="0.3">
      <c r="A79" s="316" t="s">
        <v>1697</v>
      </c>
      <c r="B79" s="317" t="s">
        <v>1542</v>
      </c>
      <c r="C79" s="317" t="s">
        <v>1543</v>
      </c>
      <c r="D79" s="317" t="s">
        <v>1566</v>
      </c>
      <c r="E79" s="317" t="s">
        <v>1567</v>
      </c>
      <c r="F79" s="320">
        <v>14</v>
      </c>
      <c r="G79" s="320">
        <v>1316</v>
      </c>
      <c r="H79" s="320">
        <v>1</v>
      </c>
      <c r="I79" s="320">
        <v>94</v>
      </c>
      <c r="J79" s="320">
        <v>8</v>
      </c>
      <c r="K79" s="320">
        <v>760</v>
      </c>
      <c r="L79" s="320">
        <v>0.57750759878419455</v>
      </c>
      <c r="M79" s="320">
        <v>95</v>
      </c>
      <c r="N79" s="320">
        <v>6</v>
      </c>
      <c r="O79" s="320">
        <v>576</v>
      </c>
      <c r="P79" s="341">
        <v>0.43768996960486323</v>
      </c>
      <c r="Q79" s="321">
        <v>96</v>
      </c>
    </row>
    <row r="80" spans="1:17" ht="14.4" customHeight="1" x14ac:dyDescent="0.3">
      <c r="A80" s="316" t="s">
        <v>1697</v>
      </c>
      <c r="B80" s="317" t="s">
        <v>1542</v>
      </c>
      <c r="C80" s="317" t="s">
        <v>1543</v>
      </c>
      <c r="D80" s="317" t="s">
        <v>1572</v>
      </c>
      <c r="E80" s="317" t="s">
        <v>1573</v>
      </c>
      <c r="F80" s="320">
        <v>99</v>
      </c>
      <c r="G80" s="320">
        <v>9999</v>
      </c>
      <c r="H80" s="320">
        <v>1</v>
      </c>
      <c r="I80" s="320">
        <v>101</v>
      </c>
      <c r="J80" s="320">
        <v>63</v>
      </c>
      <c r="K80" s="320">
        <v>6363</v>
      </c>
      <c r="L80" s="320">
        <v>0.63636363636363635</v>
      </c>
      <c r="M80" s="320">
        <v>101</v>
      </c>
      <c r="N80" s="320">
        <v>78</v>
      </c>
      <c r="O80" s="320">
        <v>7956</v>
      </c>
      <c r="P80" s="341">
        <v>0.79567956795679573</v>
      </c>
      <c r="Q80" s="321">
        <v>102</v>
      </c>
    </row>
    <row r="81" spans="1:17" ht="14.4" customHeight="1" x14ac:dyDescent="0.3">
      <c r="A81" s="316" t="s">
        <v>1697</v>
      </c>
      <c r="B81" s="317" t="s">
        <v>1542</v>
      </c>
      <c r="C81" s="317" t="s">
        <v>1543</v>
      </c>
      <c r="D81" s="317" t="s">
        <v>1578</v>
      </c>
      <c r="E81" s="317" t="s">
        <v>1579</v>
      </c>
      <c r="F81" s="320">
        <v>187</v>
      </c>
      <c r="G81" s="320">
        <v>3927</v>
      </c>
      <c r="H81" s="320">
        <v>1</v>
      </c>
      <c r="I81" s="320">
        <v>21</v>
      </c>
      <c r="J81" s="320">
        <v>134</v>
      </c>
      <c r="K81" s="320">
        <v>2814</v>
      </c>
      <c r="L81" s="320">
        <v>0.71657754010695185</v>
      </c>
      <c r="M81" s="320">
        <v>21</v>
      </c>
      <c r="N81" s="320">
        <v>168</v>
      </c>
      <c r="O81" s="320">
        <v>3528</v>
      </c>
      <c r="P81" s="341">
        <v>0.89839572192513373</v>
      </c>
      <c r="Q81" s="321">
        <v>21</v>
      </c>
    </row>
    <row r="82" spans="1:17" ht="14.4" customHeight="1" x14ac:dyDescent="0.3">
      <c r="A82" s="316" t="s">
        <v>1697</v>
      </c>
      <c r="B82" s="317" t="s">
        <v>1542</v>
      </c>
      <c r="C82" s="317" t="s">
        <v>1543</v>
      </c>
      <c r="D82" s="317" t="s">
        <v>1584</v>
      </c>
      <c r="E82" s="317" t="s">
        <v>1585</v>
      </c>
      <c r="F82" s="320">
        <v>3</v>
      </c>
      <c r="G82" s="320">
        <v>729</v>
      </c>
      <c r="H82" s="320">
        <v>1</v>
      </c>
      <c r="I82" s="320">
        <v>243</v>
      </c>
      <c r="J82" s="320">
        <v>1</v>
      </c>
      <c r="K82" s="320">
        <v>244</v>
      </c>
      <c r="L82" s="320">
        <v>0.33470507544581618</v>
      </c>
      <c r="M82" s="320">
        <v>244</v>
      </c>
      <c r="N82" s="320"/>
      <c r="O82" s="320"/>
      <c r="P82" s="341"/>
      <c r="Q82" s="321"/>
    </row>
    <row r="83" spans="1:17" ht="14.4" customHeight="1" x14ac:dyDescent="0.3">
      <c r="A83" s="316" t="s">
        <v>1697</v>
      </c>
      <c r="B83" s="317" t="s">
        <v>1542</v>
      </c>
      <c r="C83" s="317" t="s">
        <v>1543</v>
      </c>
      <c r="D83" s="317" t="s">
        <v>1586</v>
      </c>
      <c r="E83" s="317" t="s">
        <v>1587</v>
      </c>
      <c r="F83" s="320">
        <v>1759</v>
      </c>
      <c r="G83" s="320">
        <v>195249</v>
      </c>
      <c r="H83" s="320">
        <v>1</v>
      </c>
      <c r="I83" s="320">
        <v>111</v>
      </c>
      <c r="J83" s="320">
        <v>1861</v>
      </c>
      <c r="K83" s="320">
        <v>208432</v>
      </c>
      <c r="L83" s="320">
        <v>1.0675189117485877</v>
      </c>
      <c r="M83" s="320">
        <v>112</v>
      </c>
      <c r="N83" s="320">
        <v>1901</v>
      </c>
      <c r="O83" s="320">
        <v>214813</v>
      </c>
      <c r="P83" s="341">
        <v>1.1002002571075908</v>
      </c>
      <c r="Q83" s="321">
        <v>113</v>
      </c>
    </row>
    <row r="84" spans="1:17" ht="14.4" customHeight="1" x14ac:dyDescent="0.3">
      <c r="A84" s="316" t="s">
        <v>1697</v>
      </c>
      <c r="B84" s="317" t="s">
        <v>1542</v>
      </c>
      <c r="C84" s="317" t="s">
        <v>1543</v>
      </c>
      <c r="D84" s="317" t="s">
        <v>1588</v>
      </c>
      <c r="E84" s="317" t="s">
        <v>1589</v>
      </c>
      <c r="F84" s="320">
        <v>365</v>
      </c>
      <c r="G84" s="320">
        <v>30295</v>
      </c>
      <c r="H84" s="320">
        <v>1</v>
      </c>
      <c r="I84" s="320">
        <v>83</v>
      </c>
      <c r="J84" s="320">
        <v>378</v>
      </c>
      <c r="K84" s="320">
        <v>31374</v>
      </c>
      <c r="L84" s="320">
        <v>1.0356164383561643</v>
      </c>
      <c r="M84" s="320">
        <v>83</v>
      </c>
      <c r="N84" s="320">
        <v>318</v>
      </c>
      <c r="O84" s="320">
        <v>26712</v>
      </c>
      <c r="P84" s="341">
        <v>0.88172965835946526</v>
      </c>
      <c r="Q84" s="321">
        <v>84</v>
      </c>
    </row>
    <row r="85" spans="1:17" ht="14.4" customHeight="1" x14ac:dyDescent="0.3">
      <c r="A85" s="316" t="s">
        <v>1697</v>
      </c>
      <c r="B85" s="317" t="s">
        <v>1542</v>
      </c>
      <c r="C85" s="317" t="s">
        <v>1543</v>
      </c>
      <c r="D85" s="317" t="s">
        <v>1590</v>
      </c>
      <c r="E85" s="317" t="s">
        <v>1591</v>
      </c>
      <c r="F85" s="320">
        <v>2</v>
      </c>
      <c r="G85" s="320">
        <v>806</v>
      </c>
      <c r="H85" s="320">
        <v>1</v>
      </c>
      <c r="I85" s="320">
        <v>403</v>
      </c>
      <c r="J85" s="320">
        <v>2</v>
      </c>
      <c r="K85" s="320">
        <v>808</v>
      </c>
      <c r="L85" s="320">
        <v>1.0024813895781637</v>
      </c>
      <c r="M85" s="320">
        <v>404</v>
      </c>
      <c r="N85" s="320"/>
      <c r="O85" s="320"/>
      <c r="P85" s="341"/>
      <c r="Q85" s="321"/>
    </row>
    <row r="86" spans="1:17" ht="14.4" customHeight="1" x14ac:dyDescent="0.3">
      <c r="A86" s="316" t="s">
        <v>1697</v>
      </c>
      <c r="B86" s="317" t="s">
        <v>1542</v>
      </c>
      <c r="C86" s="317" t="s">
        <v>1543</v>
      </c>
      <c r="D86" s="317" t="s">
        <v>1592</v>
      </c>
      <c r="E86" s="317" t="s">
        <v>1593</v>
      </c>
      <c r="F86" s="320">
        <v>51</v>
      </c>
      <c r="G86" s="320">
        <v>59262</v>
      </c>
      <c r="H86" s="320">
        <v>1</v>
      </c>
      <c r="I86" s="320">
        <v>1162</v>
      </c>
      <c r="J86" s="320">
        <v>30</v>
      </c>
      <c r="K86" s="320">
        <v>34920</v>
      </c>
      <c r="L86" s="320">
        <v>0.58924774729168772</v>
      </c>
      <c r="M86" s="320">
        <v>1164</v>
      </c>
      <c r="N86" s="320">
        <v>29</v>
      </c>
      <c r="O86" s="320">
        <v>33785</v>
      </c>
      <c r="P86" s="341">
        <v>0.57009550808275122</v>
      </c>
      <c r="Q86" s="321">
        <v>1165</v>
      </c>
    </row>
    <row r="87" spans="1:17" ht="14.4" customHeight="1" x14ac:dyDescent="0.3">
      <c r="A87" s="316" t="s">
        <v>1697</v>
      </c>
      <c r="B87" s="317" t="s">
        <v>1542</v>
      </c>
      <c r="C87" s="317" t="s">
        <v>1543</v>
      </c>
      <c r="D87" s="317" t="s">
        <v>1594</v>
      </c>
      <c r="E87" s="317" t="s">
        <v>1595</v>
      </c>
      <c r="F87" s="320">
        <v>85</v>
      </c>
      <c r="G87" s="320">
        <v>41650</v>
      </c>
      <c r="H87" s="320">
        <v>1</v>
      </c>
      <c r="I87" s="320">
        <v>490</v>
      </c>
      <c r="J87" s="320">
        <v>83</v>
      </c>
      <c r="K87" s="320">
        <v>40670</v>
      </c>
      <c r="L87" s="320">
        <v>0.97647058823529409</v>
      </c>
      <c r="M87" s="320">
        <v>490</v>
      </c>
      <c r="N87" s="320">
        <v>64</v>
      </c>
      <c r="O87" s="320">
        <v>31360</v>
      </c>
      <c r="P87" s="341">
        <v>0.75294117647058822</v>
      </c>
      <c r="Q87" s="321">
        <v>490</v>
      </c>
    </row>
    <row r="88" spans="1:17" ht="14.4" customHeight="1" x14ac:dyDescent="0.3">
      <c r="A88" s="316" t="s">
        <v>1697</v>
      </c>
      <c r="B88" s="317" t="s">
        <v>1542</v>
      </c>
      <c r="C88" s="317" t="s">
        <v>1543</v>
      </c>
      <c r="D88" s="317" t="s">
        <v>1596</v>
      </c>
      <c r="E88" s="317" t="s">
        <v>1597</v>
      </c>
      <c r="F88" s="320">
        <v>2444</v>
      </c>
      <c r="G88" s="320">
        <v>92872</v>
      </c>
      <c r="H88" s="320">
        <v>1</v>
      </c>
      <c r="I88" s="320">
        <v>38</v>
      </c>
      <c r="J88" s="320">
        <v>1957</v>
      </c>
      <c r="K88" s="320">
        <v>76323</v>
      </c>
      <c r="L88" s="320">
        <v>0.82180851063829785</v>
      </c>
      <c r="M88" s="320">
        <v>39</v>
      </c>
      <c r="N88" s="320">
        <v>2051</v>
      </c>
      <c r="O88" s="320">
        <v>79989</v>
      </c>
      <c r="P88" s="341">
        <v>0.86128219484882418</v>
      </c>
      <c r="Q88" s="321">
        <v>39</v>
      </c>
    </row>
    <row r="89" spans="1:17" ht="14.4" customHeight="1" x14ac:dyDescent="0.3">
      <c r="A89" s="316" t="s">
        <v>1697</v>
      </c>
      <c r="B89" s="317" t="s">
        <v>1542</v>
      </c>
      <c r="C89" s="317" t="s">
        <v>1543</v>
      </c>
      <c r="D89" s="317" t="s">
        <v>1598</v>
      </c>
      <c r="E89" s="317" t="s">
        <v>1599</v>
      </c>
      <c r="F89" s="320">
        <v>2</v>
      </c>
      <c r="G89" s="320">
        <v>54</v>
      </c>
      <c r="H89" s="320">
        <v>1</v>
      </c>
      <c r="I89" s="320">
        <v>27</v>
      </c>
      <c r="J89" s="320">
        <v>5</v>
      </c>
      <c r="K89" s="320">
        <v>135</v>
      </c>
      <c r="L89" s="320">
        <v>2.5</v>
      </c>
      <c r="M89" s="320">
        <v>27</v>
      </c>
      <c r="N89" s="320"/>
      <c r="O89" s="320"/>
      <c r="P89" s="341"/>
      <c r="Q89" s="321"/>
    </row>
    <row r="90" spans="1:17" ht="14.4" customHeight="1" x14ac:dyDescent="0.3">
      <c r="A90" s="316" t="s">
        <v>1697</v>
      </c>
      <c r="B90" s="317" t="s">
        <v>1542</v>
      </c>
      <c r="C90" s="317" t="s">
        <v>1543</v>
      </c>
      <c r="D90" s="317" t="s">
        <v>1600</v>
      </c>
      <c r="E90" s="317" t="s">
        <v>1601</v>
      </c>
      <c r="F90" s="320">
        <v>61</v>
      </c>
      <c r="G90" s="320">
        <v>12383</v>
      </c>
      <c r="H90" s="320">
        <v>1</v>
      </c>
      <c r="I90" s="320">
        <v>203</v>
      </c>
      <c r="J90" s="320">
        <v>31</v>
      </c>
      <c r="K90" s="320">
        <v>6324</v>
      </c>
      <c r="L90" s="320">
        <v>0.51070015343616249</v>
      </c>
      <c r="M90" s="320">
        <v>204</v>
      </c>
      <c r="N90" s="320">
        <v>22</v>
      </c>
      <c r="O90" s="320">
        <v>4510</v>
      </c>
      <c r="P90" s="341">
        <v>0.36420899620447389</v>
      </c>
      <c r="Q90" s="321">
        <v>205</v>
      </c>
    </row>
    <row r="91" spans="1:17" ht="14.4" customHeight="1" x14ac:dyDescent="0.3">
      <c r="A91" s="316" t="s">
        <v>1697</v>
      </c>
      <c r="B91" s="317" t="s">
        <v>1542</v>
      </c>
      <c r="C91" s="317" t="s">
        <v>1543</v>
      </c>
      <c r="D91" s="317" t="s">
        <v>1602</v>
      </c>
      <c r="E91" s="317" t="s">
        <v>1603</v>
      </c>
      <c r="F91" s="320">
        <v>721</v>
      </c>
      <c r="G91" s="320">
        <v>320124</v>
      </c>
      <c r="H91" s="320">
        <v>1</v>
      </c>
      <c r="I91" s="320">
        <v>444</v>
      </c>
      <c r="J91" s="320">
        <v>691</v>
      </c>
      <c r="K91" s="320">
        <v>306804</v>
      </c>
      <c r="L91" s="320">
        <v>0.95839112343966715</v>
      </c>
      <c r="M91" s="320">
        <v>444</v>
      </c>
      <c r="N91" s="320">
        <v>459</v>
      </c>
      <c r="O91" s="320">
        <v>203796</v>
      </c>
      <c r="P91" s="341">
        <v>0.63661581137309298</v>
      </c>
      <c r="Q91" s="321">
        <v>444</v>
      </c>
    </row>
    <row r="92" spans="1:17" ht="14.4" customHeight="1" x14ac:dyDescent="0.3">
      <c r="A92" s="316" t="s">
        <v>1697</v>
      </c>
      <c r="B92" s="317" t="s">
        <v>1542</v>
      </c>
      <c r="C92" s="317" t="s">
        <v>1543</v>
      </c>
      <c r="D92" s="317" t="s">
        <v>1604</v>
      </c>
      <c r="E92" s="317" t="s">
        <v>1605</v>
      </c>
      <c r="F92" s="320">
        <v>26</v>
      </c>
      <c r="G92" s="320">
        <v>3380</v>
      </c>
      <c r="H92" s="320">
        <v>1</v>
      </c>
      <c r="I92" s="320">
        <v>130</v>
      </c>
      <c r="J92" s="320">
        <v>26</v>
      </c>
      <c r="K92" s="320">
        <v>3406</v>
      </c>
      <c r="L92" s="320">
        <v>1.0076923076923077</v>
      </c>
      <c r="M92" s="320">
        <v>131</v>
      </c>
      <c r="N92" s="320">
        <v>20</v>
      </c>
      <c r="O92" s="320">
        <v>2660</v>
      </c>
      <c r="P92" s="341">
        <v>0.78698224852071008</v>
      </c>
      <c r="Q92" s="321">
        <v>133</v>
      </c>
    </row>
    <row r="93" spans="1:17" ht="14.4" customHeight="1" x14ac:dyDescent="0.3">
      <c r="A93" s="316" t="s">
        <v>1697</v>
      </c>
      <c r="B93" s="317" t="s">
        <v>1542</v>
      </c>
      <c r="C93" s="317" t="s">
        <v>1543</v>
      </c>
      <c r="D93" s="317" t="s">
        <v>1606</v>
      </c>
      <c r="E93" s="317" t="s">
        <v>1607</v>
      </c>
      <c r="F93" s="320">
        <v>62</v>
      </c>
      <c r="G93" s="320">
        <v>123938</v>
      </c>
      <c r="H93" s="320">
        <v>1</v>
      </c>
      <c r="I93" s="320">
        <v>1999</v>
      </c>
      <c r="J93" s="320">
        <v>35</v>
      </c>
      <c r="K93" s="320">
        <v>70455</v>
      </c>
      <c r="L93" s="320">
        <v>0.56846971873033292</v>
      </c>
      <c r="M93" s="320">
        <v>2013</v>
      </c>
      <c r="N93" s="320">
        <v>20</v>
      </c>
      <c r="O93" s="320">
        <v>40580</v>
      </c>
      <c r="P93" s="341">
        <v>0.32742177540383094</v>
      </c>
      <c r="Q93" s="321">
        <v>2029</v>
      </c>
    </row>
    <row r="94" spans="1:17" ht="14.4" customHeight="1" x14ac:dyDescent="0.3">
      <c r="A94" s="316" t="s">
        <v>1697</v>
      </c>
      <c r="B94" s="317" t="s">
        <v>1542</v>
      </c>
      <c r="C94" s="317" t="s">
        <v>1543</v>
      </c>
      <c r="D94" s="317" t="s">
        <v>1608</v>
      </c>
      <c r="E94" s="317" t="s">
        <v>1609</v>
      </c>
      <c r="F94" s="320">
        <v>62</v>
      </c>
      <c r="G94" s="320">
        <v>2480</v>
      </c>
      <c r="H94" s="320">
        <v>1</v>
      </c>
      <c r="I94" s="320">
        <v>40</v>
      </c>
      <c r="J94" s="320">
        <v>35</v>
      </c>
      <c r="K94" s="320">
        <v>1400</v>
      </c>
      <c r="L94" s="320">
        <v>0.56451612903225812</v>
      </c>
      <c r="M94" s="320">
        <v>40</v>
      </c>
      <c r="N94" s="320">
        <v>24</v>
      </c>
      <c r="O94" s="320">
        <v>984</v>
      </c>
      <c r="P94" s="341">
        <v>0.39677419354838711</v>
      </c>
      <c r="Q94" s="321">
        <v>41</v>
      </c>
    </row>
    <row r="95" spans="1:17" ht="14.4" customHeight="1" x14ac:dyDescent="0.3">
      <c r="A95" s="316" t="s">
        <v>1697</v>
      </c>
      <c r="B95" s="317" t="s">
        <v>1542</v>
      </c>
      <c r="C95" s="317" t="s">
        <v>1543</v>
      </c>
      <c r="D95" s="317" t="s">
        <v>1610</v>
      </c>
      <c r="E95" s="317" t="s">
        <v>1611</v>
      </c>
      <c r="F95" s="320">
        <v>1575</v>
      </c>
      <c r="G95" s="320">
        <v>56700</v>
      </c>
      <c r="H95" s="320">
        <v>1</v>
      </c>
      <c r="I95" s="320">
        <v>36</v>
      </c>
      <c r="J95" s="320">
        <v>1242</v>
      </c>
      <c r="K95" s="320">
        <v>44712</v>
      </c>
      <c r="L95" s="320">
        <v>0.78857142857142859</v>
      </c>
      <c r="M95" s="320">
        <v>36</v>
      </c>
      <c r="N95" s="320">
        <v>794</v>
      </c>
      <c r="O95" s="320">
        <v>29378</v>
      </c>
      <c r="P95" s="341">
        <v>0.51813051146384481</v>
      </c>
      <c r="Q95" s="321">
        <v>37</v>
      </c>
    </row>
    <row r="96" spans="1:17" ht="14.4" customHeight="1" x14ac:dyDescent="0.3">
      <c r="A96" s="316" t="s">
        <v>1697</v>
      </c>
      <c r="B96" s="317" t="s">
        <v>1542</v>
      </c>
      <c r="C96" s="317" t="s">
        <v>1543</v>
      </c>
      <c r="D96" s="317" t="s">
        <v>1612</v>
      </c>
      <c r="E96" s="317" t="s">
        <v>1613</v>
      </c>
      <c r="F96" s="320">
        <v>38</v>
      </c>
      <c r="G96" s="320">
        <v>4864</v>
      </c>
      <c r="H96" s="320">
        <v>1</v>
      </c>
      <c r="I96" s="320">
        <v>128</v>
      </c>
      <c r="J96" s="320">
        <v>32</v>
      </c>
      <c r="K96" s="320">
        <v>4096</v>
      </c>
      <c r="L96" s="320">
        <v>0.84210526315789469</v>
      </c>
      <c r="M96" s="320">
        <v>128</v>
      </c>
      <c r="N96" s="320">
        <v>18</v>
      </c>
      <c r="O96" s="320">
        <v>2322</v>
      </c>
      <c r="P96" s="341">
        <v>0.47738486842105265</v>
      </c>
      <c r="Q96" s="321">
        <v>129</v>
      </c>
    </row>
    <row r="97" spans="1:17" ht="14.4" customHeight="1" x14ac:dyDescent="0.3">
      <c r="A97" s="316" t="s">
        <v>1697</v>
      </c>
      <c r="B97" s="317" t="s">
        <v>1542</v>
      </c>
      <c r="C97" s="317" t="s">
        <v>1543</v>
      </c>
      <c r="D97" s="317" t="s">
        <v>1614</v>
      </c>
      <c r="E97" s="317" t="s">
        <v>1615</v>
      </c>
      <c r="F97" s="320">
        <v>1105</v>
      </c>
      <c r="G97" s="320">
        <v>174590</v>
      </c>
      <c r="H97" s="320">
        <v>1</v>
      </c>
      <c r="I97" s="320">
        <v>158</v>
      </c>
      <c r="J97" s="320">
        <v>925</v>
      </c>
      <c r="K97" s="320">
        <v>146150</v>
      </c>
      <c r="L97" s="320">
        <v>0.83710407239819007</v>
      </c>
      <c r="M97" s="320">
        <v>158</v>
      </c>
      <c r="N97" s="320">
        <v>877</v>
      </c>
      <c r="O97" s="320">
        <v>139443</v>
      </c>
      <c r="P97" s="341">
        <v>0.79868835557592077</v>
      </c>
      <c r="Q97" s="321">
        <v>159</v>
      </c>
    </row>
    <row r="98" spans="1:17" ht="14.4" customHeight="1" x14ac:dyDescent="0.3">
      <c r="A98" s="316" t="s">
        <v>1697</v>
      </c>
      <c r="B98" s="317" t="s">
        <v>1542</v>
      </c>
      <c r="C98" s="317" t="s">
        <v>1543</v>
      </c>
      <c r="D98" s="317" t="s">
        <v>1616</v>
      </c>
      <c r="E98" s="317" t="s">
        <v>1617</v>
      </c>
      <c r="F98" s="320">
        <v>87</v>
      </c>
      <c r="G98" s="320">
        <v>52287</v>
      </c>
      <c r="H98" s="320">
        <v>1</v>
      </c>
      <c r="I98" s="320">
        <v>601</v>
      </c>
      <c r="J98" s="320">
        <v>162</v>
      </c>
      <c r="K98" s="320">
        <v>97686</v>
      </c>
      <c r="L98" s="320">
        <v>1.8682655344540708</v>
      </c>
      <c r="M98" s="320">
        <v>603</v>
      </c>
      <c r="N98" s="320">
        <v>125</v>
      </c>
      <c r="O98" s="320">
        <v>75500</v>
      </c>
      <c r="P98" s="341">
        <v>1.4439535639833994</v>
      </c>
      <c r="Q98" s="321">
        <v>604</v>
      </c>
    </row>
    <row r="99" spans="1:17" ht="14.4" customHeight="1" x14ac:dyDescent="0.3">
      <c r="A99" s="316" t="s">
        <v>1697</v>
      </c>
      <c r="B99" s="317" t="s">
        <v>1542</v>
      </c>
      <c r="C99" s="317" t="s">
        <v>1543</v>
      </c>
      <c r="D99" s="317" t="s">
        <v>1620</v>
      </c>
      <c r="E99" s="317" t="s">
        <v>1621</v>
      </c>
      <c r="F99" s="320">
        <v>60</v>
      </c>
      <c r="G99" s="320">
        <v>22560</v>
      </c>
      <c r="H99" s="320">
        <v>1</v>
      </c>
      <c r="I99" s="320">
        <v>376</v>
      </c>
      <c r="J99" s="320">
        <v>30</v>
      </c>
      <c r="K99" s="320">
        <v>11280</v>
      </c>
      <c r="L99" s="320">
        <v>0.5</v>
      </c>
      <c r="M99" s="320">
        <v>376</v>
      </c>
      <c r="N99" s="320">
        <v>25</v>
      </c>
      <c r="O99" s="320">
        <v>9425</v>
      </c>
      <c r="P99" s="341">
        <v>0.41777482269503546</v>
      </c>
      <c r="Q99" s="321">
        <v>377</v>
      </c>
    </row>
    <row r="100" spans="1:17" ht="14.4" customHeight="1" x14ac:dyDescent="0.3">
      <c r="A100" s="316" t="s">
        <v>1697</v>
      </c>
      <c r="B100" s="317" t="s">
        <v>1542</v>
      </c>
      <c r="C100" s="317" t="s">
        <v>1543</v>
      </c>
      <c r="D100" s="317" t="s">
        <v>1624</v>
      </c>
      <c r="E100" s="317" t="s">
        <v>1625</v>
      </c>
      <c r="F100" s="320">
        <v>76</v>
      </c>
      <c r="G100" s="320">
        <v>38304</v>
      </c>
      <c r="H100" s="320">
        <v>1</v>
      </c>
      <c r="I100" s="320">
        <v>504</v>
      </c>
      <c r="J100" s="320">
        <v>35</v>
      </c>
      <c r="K100" s="320">
        <v>17675</v>
      </c>
      <c r="L100" s="320">
        <v>0.46144005847953218</v>
      </c>
      <c r="M100" s="320">
        <v>505</v>
      </c>
      <c r="N100" s="320">
        <v>46</v>
      </c>
      <c r="O100" s="320">
        <v>23276</v>
      </c>
      <c r="P100" s="341">
        <v>0.60766499582289057</v>
      </c>
      <c r="Q100" s="321">
        <v>506</v>
      </c>
    </row>
    <row r="101" spans="1:17" ht="14.4" customHeight="1" x14ac:dyDescent="0.3">
      <c r="A101" s="316" t="s">
        <v>1697</v>
      </c>
      <c r="B101" s="317" t="s">
        <v>1542</v>
      </c>
      <c r="C101" s="317" t="s">
        <v>1543</v>
      </c>
      <c r="D101" s="317" t="s">
        <v>1626</v>
      </c>
      <c r="E101" s="317" t="s">
        <v>1627</v>
      </c>
      <c r="F101" s="320">
        <v>82</v>
      </c>
      <c r="G101" s="320">
        <v>16154</v>
      </c>
      <c r="H101" s="320">
        <v>1</v>
      </c>
      <c r="I101" s="320">
        <v>197</v>
      </c>
      <c r="J101" s="320"/>
      <c r="K101" s="320"/>
      <c r="L101" s="320"/>
      <c r="M101" s="320"/>
      <c r="N101" s="320"/>
      <c r="O101" s="320"/>
      <c r="P101" s="341"/>
      <c r="Q101" s="321"/>
    </row>
    <row r="102" spans="1:17" ht="14.4" customHeight="1" x14ac:dyDescent="0.3">
      <c r="A102" s="316" t="s">
        <v>1697</v>
      </c>
      <c r="B102" s="317" t="s">
        <v>1542</v>
      </c>
      <c r="C102" s="317" t="s">
        <v>1543</v>
      </c>
      <c r="D102" s="317" t="s">
        <v>1630</v>
      </c>
      <c r="E102" s="317" t="s">
        <v>1631</v>
      </c>
      <c r="F102" s="320">
        <v>3</v>
      </c>
      <c r="G102" s="320">
        <v>687</v>
      </c>
      <c r="H102" s="320">
        <v>1</v>
      </c>
      <c r="I102" s="320">
        <v>229</v>
      </c>
      <c r="J102" s="320">
        <v>1</v>
      </c>
      <c r="K102" s="320">
        <v>230</v>
      </c>
      <c r="L102" s="320">
        <v>0.33478893740902477</v>
      </c>
      <c r="M102" s="320">
        <v>230</v>
      </c>
      <c r="N102" s="320"/>
      <c r="O102" s="320"/>
      <c r="P102" s="341"/>
      <c r="Q102" s="321"/>
    </row>
    <row r="103" spans="1:17" ht="14.4" customHeight="1" x14ac:dyDescent="0.3">
      <c r="A103" s="316" t="s">
        <v>1697</v>
      </c>
      <c r="B103" s="317" t="s">
        <v>1542</v>
      </c>
      <c r="C103" s="317" t="s">
        <v>1543</v>
      </c>
      <c r="D103" s="317" t="s">
        <v>1634</v>
      </c>
      <c r="E103" s="317" t="s">
        <v>1635</v>
      </c>
      <c r="F103" s="320">
        <v>49</v>
      </c>
      <c r="G103" s="320">
        <v>1519</v>
      </c>
      <c r="H103" s="320">
        <v>1</v>
      </c>
      <c r="I103" s="320">
        <v>31</v>
      </c>
      <c r="J103" s="320">
        <v>61</v>
      </c>
      <c r="K103" s="320">
        <v>1891</v>
      </c>
      <c r="L103" s="320">
        <v>1.2448979591836735</v>
      </c>
      <c r="M103" s="320">
        <v>31</v>
      </c>
      <c r="N103" s="320">
        <v>132</v>
      </c>
      <c r="O103" s="320">
        <v>4092</v>
      </c>
      <c r="P103" s="341">
        <v>2.693877551020408</v>
      </c>
      <c r="Q103" s="321">
        <v>31</v>
      </c>
    </row>
    <row r="104" spans="1:17" ht="14.4" customHeight="1" x14ac:dyDescent="0.3">
      <c r="A104" s="316" t="s">
        <v>1697</v>
      </c>
      <c r="B104" s="317" t="s">
        <v>1542</v>
      </c>
      <c r="C104" s="317" t="s">
        <v>1543</v>
      </c>
      <c r="D104" s="317" t="s">
        <v>1638</v>
      </c>
      <c r="E104" s="317" t="s">
        <v>1639</v>
      </c>
      <c r="F104" s="320">
        <v>60</v>
      </c>
      <c r="G104" s="320">
        <v>9060</v>
      </c>
      <c r="H104" s="320">
        <v>1</v>
      </c>
      <c r="I104" s="320">
        <v>151</v>
      </c>
      <c r="J104" s="320">
        <v>68</v>
      </c>
      <c r="K104" s="320">
        <v>10268</v>
      </c>
      <c r="L104" s="320">
        <v>1.1333333333333333</v>
      </c>
      <c r="M104" s="320">
        <v>151</v>
      </c>
      <c r="N104" s="320">
        <v>100</v>
      </c>
      <c r="O104" s="320">
        <v>15200</v>
      </c>
      <c r="P104" s="341">
        <v>1.6777041942604856</v>
      </c>
      <c r="Q104" s="321">
        <v>152</v>
      </c>
    </row>
    <row r="105" spans="1:17" ht="14.4" customHeight="1" x14ac:dyDescent="0.3">
      <c r="A105" s="316" t="s">
        <v>1697</v>
      </c>
      <c r="B105" s="317" t="s">
        <v>1542</v>
      </c>
      <c r="C105" s="317" t="s">
        <v>1543</v>
      </c>
      <c r="D105" s="317" t="s">
        <v>1640</v>
      </c>
      <c r="E105" s="317" t="s">
        <v>1641</v>
      </c>
      <c r="F105" s="320">
        <v>36</v>
      </c>
      <c r="G105" s="320">
        <v>27396</v>
      </c>
      <c r="H105" s="320">
        <v>1</v>
      </c>
      <c r="I105" s="320">
        <v>761</v>
      </c>
      <c r="J105" s="320">
        <v>16</v>
      </c>
      <c r="K105" s="320">
        <v>12176</v>
      </c>
      <c r="L105" s="320">
        <v>0.44444444444444442</v>
      </c>
      <c r="M105" s="320">
        <v>761</v>
      </c>
      <c r="N105" s="320">
        <v>20</v>
      </c>
      <c r="O105" s="320">
        <v>15220</v>
      </c>
      <c r="P105" s="341">
        <v>0.55555555555555558</v>
      </c>
      <c r="Q105" s="321">
        <v>761</v>
      </c>
    </row>
    <row r="106" spans="1:17" ht="14.4" customHeight="1" x14ac:dyDescent="0.3">
      <c r="A106" s="316" t="s">
        <v>1697</v>
      </c>
      <c r="B106" s="317" t="s">
        <v>1542</v>
      </c>
      <c r="C106" s="317" t="s">
        <v>1543</v>
      </c>
      <c r="D106" s="317" t="s">
        <v>1642</v>
      </c>
      <c r="E106" s="317" t="s">
        <v>1643</v>
      </c>
      <c r="F106" s="320">
        <v>4</v>
      </c>
      <c r="G106" s="320">
        <v>1308</v>
      </c>
      <c r="H106" s="320">
        <v>1</v>
      </c>
      <c r="I106" s="320">
        <v>327</v>
      </c>
      <c r="J106" s="320"/>
      <c r="K106" s="320"/>
      <c r="L106" s="320"/>
      <c r="M106" s="320"/>
      <c r="N106" s="320">
        <v>1</v>
      </c>
      <c r="O106" s="320">
        <v>327</v>
      </c>
      <c r="P106" s="341">
        <v>0.25</v>
      </c>
      <c r="Q106" s="321">
        <v>327</v>
      </c>
    </row>
    <row r="107" spans="1:17" ht="14.4" customHeight="1" x14ac:dyDescent="0.3">
      <c r="A107" s="316" t="s">
        <v>1697</v>
      </c>
      <c r="B107" s="317" t="s">
        <v>1542</v>
      </c>
      <c r="C107" s="317" t="s">
        <v>1543</v>
      </c>
      <c r="D107" s="317" t="s">
        <v>1644</v>
      </c>
      <c r="E107" s="317" t="s">
        <v>1645</v>
      </c>
      <c r="F107" s="320">
        <v>1</v>
      </c>
      <c r="G107" s="320">
        <v>212</v>
      </c>
      <c r="H107" s="320">
        <v>1</v>
      </c>
      <c r="I107" s="320">
        <v>212</v>
      </c>
      <c r="J107" s="320"/>
      <c r="K107" s="320"/>
      <c r="L107" s="320"/>
      <c r="M107" s="320"/>
      <c r="N107" s="320">
        <v>2</v>
      </c>
      <c r="O107" s="320">
        <v>430</v>
      </c>
      <c r="P107" s="341">
        <v>2.0283018867924527</v>
      </c>
      <c r="Q107" s="321">
        <v>215</v>
      </c>
    </row>
    <row r="108" spans="1:17" ht="14.4" customHeight="1" x14ac:dyDescent="0.3">
      <c r="A108" s="316" t="s">
        <v>1697</v>
      </c>
      <c r="B108" s="317" t="s">
        <v>1542</v>
      </c>
      <c r="C108" s="317" t="s">
        <v>1543</v>
      </c>
      <c r="D108" s="317" t="s">
        <v>1654</v>
      </c>
      <c r="E108" s="317" t="s">
        <v>1655</v>
      </c>
      <c r="F108" s="320">
        <v>3</v>
      </c>
      <c r="G108" s="320">
        <v>1455</v>
      </c>
      <c r="H108" s="320">
        <v>1</v>
      </c>
      <c r="I108" s="320">
        <v>485</v>
      </c>
      <c r="J108" s="320"/>
      <c r="K108" s="320"/>
      <c r="L108" s="320"/>
      <c r="M108" s="320"/>
      <c r="N108" s="320"/>
      <c r="O108" s="320"/>
      <c r="P108" s="341"/>
      <c r="Q108" s="321"/>
    </row>
    <row r="109" spans="1:17" ht="14.4" customHeight="1" x14ac:dyDescent="0.3">
      <c r="A109" s="316" t="s">
        <v>1697</v>
      </c>
      <c r="B109" s="317" t="s">
        <v>1542</v>
      </c>
      <c r="C109" s="317" t="s">
        <v>1543</v>
      </c>
      <c r="D109" s="317" t="s">
        <v>1656</v>
      </c>
      <c r="E109" s="317" t="s">
        <v>1657</v>
      </c>
      <c r="F109" s="320">
        <v>1</v>
      </c>
      <c r="G109" s="320">
        <v>28</v>
      </c>
      <c r="H109" s="320">
        <v>1</v>
      </c>
      <c r="I109" s="320">
        <v>28</v>
      </c>
      <c r="J109" s="320"/>
      <c r="K109" s="320"/>
      <c r="L109" s="320"/>
      <c r="M109" s="320"/>
      <c r="N109" s="320"/>
      <c r="O109" s="320"/>
      <c r="P109" s="341"/>
      <c r="Q109" s="321"/>
    </row>
    <row r="110" spans="1:17" ht="14.4" customHeight="1" x14ac:dyDescent="0.3">
      <c r="A110" s="316" t="s">
        <v>1697</v>
      </c>
      <c r="B110" s="317" t="s">
        <v>1542</v>
      </c>
      <c r="C110" s="317" t="s">
        <v>1543</v>
      </c>
      <c r="D110" s="317" t="s">
        <v>1658</v>
      </c>
      <c r="E110" s="317" t="s">
        <v>1659</v>
      </c>
      <c r="F110" s="320"/>
      <c r="G110" s="320"/>
      <c r="H110" s="320"/>
      <c r="I110" s="320"/>
      <c r="J110" s="320">
        <v>2</v>
      </c>
      <c r="K110" s="320">
        <v>78</v>
      </c>
      <c r="L110" s="320"/>
      <c r="M110" s="320">
        <v>39</v>
      </c>
      <c r="N110" s="320"/>
      <c r="O110" s="320"/>
      <c r="P110" s="341"/>
      <c r="Q110" s="321"/>
    </row>
    <row r="111" spans="1:17" ht="14.4" customHeight="1" x14ac:dyDescent="0.3">
      <c r="A111" s="316" t="s">
        <v>1698</v>
      </c>
      <c r="B111" s="317" t="s">
        <v>1542</v>
      </c>
      <c r="C111" s="317" t="s">
        <v>1543</v>
      </c>
      <c r="D111" s="317" t="s">
        <v>1546</v>
      </c>
      <c r="E111" s="317" t="s">
        <v>1547</v>
      </c>
      <c r="F111" s="320">
        <v>163</v>
      </c>
      <c r="G111" s="320">
        <v>2608</v>
      </c>
      <c r="H111" s="320">
        <v>1</v>
      </c>
      <c r="I111" s="320">
        <v>16</v>
      </c>
      <c r="J111" s="320">
        <v>72</v>
      </c>
      <c r="K111" s="320">
        <v>1152</v>
      </c>
      <c r="L111" s="320">
        <v>0.44171779141104295</v>
      </c>
      <c r="M111" s="320">
        <v>16</v>
      </c>
      <c r="N111" s="320">
        <v>73</v>
      </c>
      <c r="O111" s="320">
        <v>1168</v>
      </c>
      <c r="P111" s="341">
        <v>0.44785276073619634</v>
      </c>
      <c r="Q111" s="321">
        <v>16</v>
      </c>
    </row>
    <row r="112" spans="1:17" ht="14.4" customHeight="1" x14ac:dyDescent="0.3">
      <c r="A112" s="316" t="s">
        <v>1698</v>
      </c>
      <c r="B112" s="317" t="s">
        <v>1542</v>
      </c>
      <c r="C112" s="317" t="s">
        <v>1543</v>
      </c>
      <c r="D112" s="317" t="s">
        <v>1550</v>
      </c>
      <c r="E112" s="317" t="s">
        <v>1551</v>
      </c>
      <c r="F112" s="320">
        <v>143</v>
      </c>
      <c r="G112" s="320">
        <v>69498</v>
      </c>
      <c r="H112" s="320">
        <v>1</v>
      </c>
      <c r="I112" s="320">
        <v>486</v>
      </c>
      <c r="J112" s="320">
        <v>102</v>
      </c>
      <c r="K112" s="320">
        <v>49572</v>
      </c>
      <c r="L112" s="320">
        <v>0.71328671328671334</v>
      </c>
      <c r="M112" s="320">
        <v>486</v>
      </c>
      <c r="N112" s="320">
        <v>80</v>
      </c>
      <c r="O112" s="320">
        <v>38880</v>
      </c>
      <c r="P112" s="341">
        <v>0.55944055944055948</v>
      </c>
      <c r="Q112" s="321">
        <v>486</v>
      </c>
    </row>
    <row r="113" spans="1:17" ht="14.4" customHeight="1" x14ac:dyDescent="0.3">
      <c r="A113" s="316" t="s">
        <v>1698</v>
      </c>
      <c r="B113" s="317" t="s">
        <v>1542</v>
      </c>
      <c r="C113" s="317" t="s">
        <v>1543</v>
      </c>
      <c r="D113" s="317" t="s">
        <v>1556</v>
      </c>
      <c r="E113" s="317" t="s">
        <v>1557</v>
      </c>
      <c r="F113" s="320">
        <v>45</v>
      </c>
      <c r="G113" s="320">
        <v>17190</v>
      </c>
      <c r="H113" s="320">
        <v>1</v>
      </c>
      <c r="I113" s="320">
        <v>382</v>
      </c>
      <c r="J113" s="320">
        <v>7</v>
      </c>
      <c r="K113" s="320">
        <v>2674</v>
      </c>
      <c r="L113" s="320">
        <v>0.15555555555555556</v>
      </c>
      <c r="M113" s="320">
        <v>382</v>
      </c>
      <c r="N113" s="320">
        <v>16</v>
      </c>
      <c r="O113" s="320">
        <v>6112</v>
      </c>
      <c r="P113" s="341">
        <v>0.35555555555555557</v>
      </c>
      <c r="Q113" s="321">
        <v>382</v>
      </c>
    </row>
    <row r="114" spans="1:17" ht="14.4" customHeight="1" x14ac:dyDescent="0.3">
      <c r="A114" s="316" t="s">
        <v>1698</v>
      </c>
      <c r="B114" s="317" t="s">
        <v>1542</v>
      </c>
      <c r="C114" s="317" t="s">
        <v>1543</v>
      </c>
      <c r="D114" s="317" t="s">
        <v>1564</v>
      </c>
      <c r="E114" s="317" t="s">
        <v>1565</v>
      </c>
      <c r="F114" s="320">
        <v>237</v>
      </c>
      <c r="G114" s="320">
        <v>9243</v>
      </c>
      <c r="H114" s="320">
        <v>1</v>
      </c>
      <c r="I114" s="320">
        <v>39</v>
      </c>
      <c r="J114" s="320">
        <v>349</v>
      </c>
      <c r="K114" s="320">
        <v>13960</v>
      </c>
      <c r="L114" s="320">
        <v>1.5103321432435357</v>
      </c>
      <c r="M114" s="320">
        <v>40</v>
      </c>
      <c r="N114" s="320">
        <v>286</v>
      </c>
      <c r="O114" s="320">
        <v>11440</v>
      </c>
      <c r="P114" s="341">
        <v>1.2376933895921238</v>
      </c>
      <c r="Q114" s="321">
        <v>40</v>
      </c>
    </row>
    <row r="115" spans="1:17" ht="14.4" customHeight="1" x14ac:dyDescent="0.3">
      <c r="A115" s="316" t="s">
        <v>1698</v>
      </c>
      <c r="B115" s="317" t="s">
        <v>1542</v>
      </c>
      <c r="C115" s="317" t="s">
        <v>1543</v>
      </c>
      <c r="D115" s="317" t="s">
        <v>1566</v>
      </c>
      <c r="E115" s="317" t="s">
        <v>1567</v>
      </c>
      <c r="F115" s="320">
        <v>6</v>
      </c>
      <c r="G115" s="320">
        <v>564</v>
      </c>
      <c r="H115" s="320">
        <v>1</v>
      </c>
      <c r="I115" s="320">
        <v>94</v>
      </c>
      <c r="J115" s="320">
        <v>10</v>
      </c>
      <c r="K115" s="320">
        <v>950</v>
      </c>
      <c r="L115" s="320">
        <v>1.6843971631205674</v>
      </c>
      <c r="M115" s="320">
        <v>95</v>
      </c>
      <c r="N115" s="320">
        <v>11</v>
      </c>
      <c r="O115" s="320">
        <v>1056</v>
      </c>
      <c r="P115" s="341">
        <v>1.8723404255319149</v>
      </c>
      <c r="Q115" s="321">
        <v>96</v>
      </c>
    </row>
    <row r="116" spans="1:17" ht="14.4" customHeight="1" x14ac:dyDescent="0.3">
      <c r="A116" s="316" t="s">
        <v>1698</v>
      </c>
      <c r="B116" s="317" t="s">
        <v>1542</v>
      </c>
      <c r="C116" s="317" t="s">
        <v>1543</v>
      </c>
      <c r="D116" s="317" t="s">
        <v>1572</v>
      </c>
      <c r="E116" s="317" t="s">
        <v>1573</v>
      </c>
      <c r="F116" s="320">
        <v>35</v>
      </c>
      <c r="G116" s="320">
        <v>3535</v>
      </c>
      <c r="H116" s="320">
        <v>1</v>
      </c>
      <c r="I116" s="320">
        <v>101</v>
      </c>
      <c r="J116" s="320">
        <v>79</v>
      </c>
      <c r="K116" s="320">
        <v>7979</v>
      </c>
      <c r="L116" s="320">
        <v>2.2571428571428571</v>
      </c>
      <c r="M116" s="320">
        <v>101</v>
      </c>
      <c r="N116" s="320">
        <v>55</v>
      </c>
      <c r="O116" s="320">
        <v>5610</v>
      </c>
      <c r="P116" s="341">
        <v>1.5869872701555869</v>
      </c>
      <c r="Q116" s="321">
        <v>102</v>
      </c>
    </row>
    <row r="117" spans="1:17" ht="14.4" customHeight="1" x14ac:dyDescent="0.3">
      <c r="A117" s="316" t="s">
        <v>1698</v>
      </c>
      <c r="B117" s="317" t="s">
        <v>1542</v>
      </c>
      <c r="C117" s="317" t="s">
        <v>1543</v>
      </c>
      <c r="D117" s="317" t="s">
        <v>1578</v>
      </c>
      <c r="E117" s="317" t="s">
        <v>1579</v>
      </c>
      <c r="F117" s="320">
        <v>234</v>
      </c>
      <c r="G117" s="320">
        <v>4914</v>
      </c>
      <c r="H117" s="320">
        <v>1</v>
      </c>
      <c r="I117" s="320">
        <v>21</v>
      </c>
      <c r="J117" s="320">
        <v>270</v>
      </c>
      <c r="K117" s="320">
        <v>5670</v>
      </c>
      <c r="L117" s="320">
        <v>1.1538461538461537</v>
      </c>
      <c r="M117" s="320">
        <v>21</v>
      </c>
      <c r="N117" s="320">
        <v>153</v>
      </c>
      <c r="O117" s="320">
        <v>3213</v>
      </c>
      <c r="P117" s="341">
        <v>0.65384615384615385</v>
      </c>
      <c r="Q117" s="321">
        <v>21</v>
      </c>
    </row>
    <row r="118" spans="1:17" ht="14.4" customHeight="1" x14ac:dyDescent="0.3">
      <c r="A118" s="316" t="s">
        <v>1698</v>
      </c>
      <c r="B118" s="317" t="s">
        <v>1542</v>
      </c>
      <c r="C118" s="317" t="s">
        <v>1543</v>
      </c>
      <c r="D118" s="317" t="s">
        <v>1584</v>
      </c>
      <c r="E118" s="317" t="s">
        <v>1585</v>
      </c>
      <c r="F118" s="320">
        <v>2</v>
      </c>
      <c r="G118" s="320">
        <v>486</v>
      </c>
      <c r="H118" s="320">
        <v>1</v>
      </c>
      <c r="I118" s="320">
        <v>243</v>
      </c>
      <c r="J118" s="320"/>
      <c r="K118" s="320"/>
      <c r="L118" s="320"/>
      <c r="M118" s="320"/>
      <c r="N118" s="320"/>
      <c r="O118" s="320"/>
      <c r="P118" s="341"/>
      <c r="Q118" s="321"/>
    </row>
    <row r="119" spans="1:17" ht="14.4" customHeight="1" x14ac:dyDescent="0.3">
      <c r="A119" s="316" t="s">
        <v>1698</v>
      </c>
      <c r="B119" s="317" t="s">
        <v>1542</v>
      </c>
      <c r="C119" s="317" t="s">
        <v>1543</v>
      </c>
      <c r="D119" s="317" t="s">
        <v>1586</v>
      </c>
      <c r="E119" s="317" t="s">
        <v>1587</v>
      </c>
      <c r="F119" s="320">
        <v>1655</v>
      </c>
      <c r="G119" s="320">
        <v>183705</v>
      </c>
      <c r="H119" s="320">
        <v>1</v>
      </c>
      <c r="I119" s="320">
        <v>111</v>
      </c>
      <c r="J119" s="320">
        <v>2067</v>
      </c>
      <c r="K119" s="320">
        <v>231504</v>
      </c>
      <c r="L119" s="320">
        <v>1.2601943333061159</v>
      </c>
      <c r="M119" s="320">
        <v>112</v>
      </c>
      <c r="N119" s="320">
        <v>1695</v>
      </c>
      <c r="O119" s="320">
        <v>191535</v>
      </c>
      <c r="P119" s="341">
        <v>1.0426226831060668</v>
      </c>
      <c r="Q119" s="321">
        <v>113</v>
      </c>
    </row>
    <row r="120" spans="1:17" ht="14.4" customHeight="1" x14ac:dyDescent="0.3">
      <c r="A120" s="316" t="s">
        <v>1698</v>
      </c>
      <c r="B120" s="317" t="s">
        <v>1542</v>
      </c>
      <c r="C120" s="317" t="s">
        <v>1543</v>
      </c>
      <c r="D120" s="317" t="s">
        <v>1588</v>
      </c>
      <c r="E120" s="317" t="s">
        <v>1589</v>
      </c>
      <c r="F120" s="320">
        <v>517</v>
      </c>
      <c r="G120" s="320">
        <v>42911</v>
      </c>
      <c r="H120" s="320">
        <v>1</v>
      </c>
      <c r="I120" s="320">
        <v>83</v>
      </c>
      <c r="J120" s="320">
        <v>597</v>
      </c>
      <c r="K120" s="320">
        <v>49551</v>
      </c>
      <c r="L120" s="320">
        <v>1.1547388781431334</v>
      </c>
      <c r="M120" s="320">
        <v>83</v>
      </c>
      <c r="N120" s="320">
        <v>403</v>
      </c>
      <c r="O120" s="320">
        <v>33852</v>
      </c>
      <c r="P120" s="341">
        <v>0.78888862995502318</v>
      </c>
      <c r="Q120" s="321">
        <v>84</v>
      </c>
    </row>
    <row r="121" spans="1:17" ht="14.4" customHeight="1" x14ac:dyDescent="0.3">
      <c r="A121" s="316" t="s">
        <v>1698</v>
      </c>
      <c r="B121" s="317" t="s">
        <v>1542</v>
      </c>
      <c r="C121" s="317" t="s">
        <v>1543</v>
      </c>
      <c r="D121" s="317" t="s">
        <v>1590</v>
      </c>
      <c r="E121" s="317" t="s">
        <v>1591</v>
      </c>
      <c r="F121" s="320">
        <v>14</v>
      </c>
      <c r="G121" s="320">
        <v>5642</v>
      </c>
      <c r="H121" s="320">
        <v>1</v>
      </c>
      <c r="I121" s="320">
        <v>403</v>
      </c>
      <c r="J121" s="320">
        <v>10</v>
      </c>
      <c r="K121" s="320">
        <v>4040</v>
      </c>
      <c r="L121" s="320">
        <v>0.71605813541297414</v>
      </c>
      <c r="M121" s="320">
        <v>404</v>
      </c>
      <c r="N121" s="320">
        <v>1</v>
      </c>
      <c r="O121" s="320">
        <v>405</v>
      </c>
      <c r="P121" s="341">
        <v>7.1783055654023389E-2</v>
      </c>
      <c r="Q121" s="321">
        <v>405</v>
      </c>
    </row>
    <row r="122" spans="1:17" ht="14.4" customHeight="1" x14ac:dyDescent="0.3">
      <c r="A122" s="316" t="s">
        <v>1698</v>
      </c>
      <c r="B122" s="317" t="s">
        <v>1542</v>
      </c>
      <c r="C122" s="317" t="s">
        <v>1543</v>
      </c>
      <c r="D122" s="317" t="s">
        <v>1592</v>
      </c>
      <c r="E122" s="317" t="s">
        <v>1593</v>
      </c>
      <c r="F122" s="320">
        <v>44</v>
      </c>
      <c r="G122" s="320">
        <v>51128</v>
      </c>
      <c r="H122" s="320">
        <v>1</v>
      </c>
      <c r="I122" s="320">
        <v>1162</v>
      </c>
      <c r="J122" s="320">
        <v>26</v>
      </c>
      <c r="K122" s="320">
        <v>30264</v>
      </c>
      <c r="L122" s="320">
        <v>0.59192614614301364</v>
      </c>
      <c r="M122" s="320">
        <v>1164</v>
      </c>
      <c r="N122" s="320">
        <v>3</v>
      </c>
      <c r="O122" s="320">
        <v>3495</v>
      </c>
      <c r="P122" s="341">
        <v>6.8357846972304806E-2</v>
      </c>
      <c r="Q122" s="321">
        <v>1165</v>
      </c>
    </row>
    <row r="123" spans="1:17" ht="14.4" customHeight="1" x14ac:dyDescent="0.3">
      <c r="A123" s="316" t="s">
        <v>1698</v>
      </c>
      <c r="B123" s="317" t="s">
        <v>1542</v>
      </c>
      <c r="C123" s="317" t="s">
        <v>1543</v>
      </c>
      <c r="D123" s="317" t="s">
        <v>1594</v>
      </c>
      <c r="E123" s="317" t="s">
        <v>1595</v>
      </c>
      <c r="F123" s="320">
        <v>8</v>
      </c>
      <c r="G123" s="320">
        <v>3920</v>
      </c>
      <c r="H123" s="320">
        <v>1</v>
      </c>
      <c r="I123" s="320">
        <v>490</v>
      </c>
      <c r="J123" s="320">
        <v>4</v>
      </c>
      <c r="K123" s="320">
        <v>1960</v>
      </c>
      <c r="L123" s="320">
        <v>0.5</v>
      </c>
      <c r="M123" s="320">
        <v>490</v>
      </c>
      <c r="N123" s="320">
        <v>5</v>
      </c>
      <c r="O123" s="320">
        <v>2450</v>
      </c>
      <c r="P123" s="341">
        <v>0.625</v>
      </c>
      <c r="Q123" s="321">
        <v>490</v>
      </c>
    </row>
    <row r="124" spans="1:17" ht="14.4" customHeight="1" x14ac:dyDescent="0.3">
      <c r="A124" s="316" t="s">
        <v>1698</v>
      </c>
      <c r="B124" s="317" t="s">
        <v>1542</v>
      </c>
      <c r="C124" s="317" t="s">
        <v>1543</v>
      </c>
      <c r="D124" s="317" t="s">
        <v>1596</v>
      </c>
      <c r="E124" s="317" t="s">
        <v>1597</v>
      </c>
      <c r="F124" s="320">
        <v>489</v>
      </c>
      <c r="G124" s="320">
        <v>18582</v>
      </c>
      <c r="H124" s="320">
        <v>1</v>
      </c>
      <c r="I124" s="320">
        <v>38</v>
      </c>
      <c r="J124" s="320">
        <v>568</v>
      </c>
      <c r="K124" s="320">
        <v>22152</v>
      </c>
      <c r="L124" s="320">
        <v>1.1921214078140137</v>
      </c>
      <c r="M124" s="320">
        <v>39</v>
      </c>
      <c r="N124" s="320">
        <v>485</v>
      </c>
      <c r="O124" s="320">
        <v>18915</v>
      </c>
      <c r="P124" s="341">
        <v>1.0179205682918955</v>
      </c>
      <c r="Q124" s="321">
        <v>39</v>
      </c>
    </row>
    <row r="125" spans="1:17" ht="14.4" customHeight="1" x14ac:dyDescent="0.3">
      <c r="A125" s="316" t="s">
        <v>1698</v>
      </c>
      <c r="B125" s="317" t="s">
        <v>1542</v>
      </c>
      <c r="C125" s="317" t="s">
        <v>1543</v>
      </c>
      <c r="D125" s="317" t="s">
        <v>1598</v>
      </c>
      <c r="E125" s="317" t="s">
        <v>1599</v>
      </c>
      <c r="F125" s="320"/>
      <c r="G125" s="320"/>
      <c r="H125" s="320"/>
      <c r="I125" s="320"/>
      <c r="J125" s="320">
        <v>1</v>
      </c>
      <c r="K125" s="320">
        <v>27</v>
      </c>
      <c r="L125" s="320"/>
      <c r="M125" s="320">
        <v>27</v>
      </c>
      <c r="N125" s="320">
        <v>1</v>
      </c>
      <c r="O125" s="320">
        <v>27</v>
      </c>
      <c r="P125" s="341"/>
      <c r="Q125" s="321">
        <v>27</v>
      </c>
    </row>
    <row r="126" spans="1:17" ht="14.4" customHeight="1" x14ac:dyDescent="0.3">
      <c r="A126" s="316" t="s">
        <v>1698</v>
      </c>
      <c r="B126" s="317" t="s">
        <v>1542</v>
      </c>
      <c r="C126" s="317" t="s">
        <v>1543</v>
      </c>
      <c r="D126" s="317" t="s">
        <v>1600</v>
      </c>
      <c r="E126" s="317" t="s">
        <v>1601</v>
      </c>
      <c r="F126" s="320">
        <v>11</v>
      </c>
      <c r="G126" s="320">
        <v>2233</v>
      </c>
      <c r="H126" s="320">
        <v>1</v>
      </c>
      <c r="I126" s="320">
        <v>203</v>
      </c>
      <c r="J126" s="320">
        <v>12</v>
      </c>
      <c r="K126" s="320">
        <v>2448</v>
      </c>
      <c r="L126" s="320">
        <v>1.0962830273175102</v>
      </c>
      <c r="M126" s="320">
        <v>204</v>
      </c>
      <c r="N126" s="320">
        <v>5</v>
      </c>
      <c r="O126" s="320">
        <v>1025</v>
      </c>
      <c r="P126" s="341">
        <v>0.45902373488580384</v>
      </c>
      <c r="Q126" s="321">
        <v>205</v>
      </c>
    </row>
    <row r="127" spans="1:17" ht="14.4" customHeight="1" x14ac:dyDescent="0.3">
      <c r="A127" s="316" t="s">
        <v>1698</v>
      </c>
      <c r="B127" s="317" t="s">
        <v>1542</v>
      </c>
      <c r="C127" s="317" t="s">
        <v>1543</v>
      </c>
      <c r="D127" s="317" t="s">
        <v>1602</v>
      </c>
      <c r="E127" s="317" t="s">
        <v>1603</v>
      </c>
      <c r="F127" s="320">
        <v>12</v>
      </c>
      <c r="G127" s="320">
        <v>5328</v>
      </c>
      <c r="H127" s="320">
        <v>1</v>
      </c>
      <c r="I127" s="320">
        <v>444</v>
      </c>
      <c r="J127" s="320"/>
      <c r="K127" s="320"/>
      <c r="L127" s="320"/>
      <c r="M127" s="320"/>
      <c r="N127" s="320">
        <v>7</v>
      </c>
      <c r="O127" s="320">
        <v>3108</v>
      </c>
      <c r="P127" s="341">
        <v>0.58333333333333337</v>
      </c>
      <c r="Q127" s="321">
        <v>444</v>
      </c>
    </row>
    <row r="128" spans="1:17" ht="14.4" customHeight="1" x14ac:dyDescent="0.3">
      <c r="A128" s="316" t="s">
        <v>1698</v>
      </c>
      <c r="B128" s="317" t="s">
        <v>1542</v>
      </c>
      <c r="C128" s="317" t="s">
        <v>1543</v>
      </c>
      <c r="D128" s="317" t="s">
        <v>1604</v>
      </c>
      <c r="E128" s="317" t="s">
        <v>1605</v>
      </c>
      <c r="F128" s="320">
        <v>8</v>
      </c>
      <c r="G128" s="320">
        <v>1040</v>
      </c>
      <c r="H128" s="320">
        <v>1</v>
      </c>
      <c r="I128" s="320">
        <v>130</v>
      </c>
      <c r="J128" s="320">
        <v>4</v>
      </c>
      <c r="K128" s="320">
        <v>524</v>
      </c>
      <c r="L128" s="320">
        <v>0.50384615384615383</v>
      </c>
      <c r="M128" s="320">
        <v>131</v>
      </c>
      <c r="N128" s="320">
        <v>3</v>
      </c>
      <c r="O128" s="320">
        <v>399</v>
      </c>
      <c r="P128" s="341">
        <v>0.38365384615384618</v>
      </c>
      <c r="Q128" s="321">
        <v>133</v>
      </c>
    </row>
    <row r="129" spans="1:17" ht="14.4" customHeight="1" x14ac:dyDescent="0.3">
      <c r="A129" s="316" t="s">
        <v>1698</v>
      </c>
      <c r="B129" s="317" t="s">
        <v>1542</v>
      </c>
      <c r="C129" s="317" t="s">
        <v>1543</v>
      </c>
      <c r="D129" s="317" t="s">
        <v>1606</v>
      </c>
      <c r="E129" s="317" t="s">
        <v>1607</v>
      </c>
      <c r="F129" s="320">
        <v>2</v>
      </c>
      <c r="G129" s="320">
        <v>3998</v>
      </c>
      <c r="H129" s="320">
        <v>1</v>
      </c>
      <c r="I129" s="320">
        <v>1999</v>
      </c>
      <c r="J129" s="320"/>
      <c r="K129" s="320"/>
      <c r="L129" s="320"/>
      <c r="M129" s="320"/>
      <c r="N129" s="320"/>
      <c r="O129" s="320"/>
      <c r="P129" s="341"/>
      <c r="Q129" s="321"/>
    </row>
    <row r="130" spans="1:17" ht="14.4" customHeight="1" x14ac:dyDescent="0.3">
      <c r="A130" s="316" t="s">
        <v>1698</v>
      </c>
      <c r="B130" s="317" t="s">
        <v>1542</v>
      </c>
      <c r="C130" s="317" t="s">
        <v>1543</v>
      </c>
      <c r="D130" s="317" t="s">
        <v>1608</v>
      </c>
      <c r="E130" s="317" t="s">
        <v>1609</v>
      </c>
      <c r="F130" s="320">
        <v>7</v>
      </c>
      <c r="G130" s="320">
        <v>280</v>
      </c>
      <c r="H130" s="320">
        <v>1</v>
      </c>
      <c r="I130" s="320">
        <v>40</v>
      </c>
      <c r="J130" s="320">
        <v>3</v>
      </c>
      <c r="K130" s="320">
        <v>120</v>
      </c>
      <c r="L130" s="320">
        <v>0.42857142857142855</v>
      </c>
      <c r="M130" s="320">
        <v>40</v>
      </c>
      <c r="N130" s="320">
        <v>4</v>
      </c>
      <c r="O130" s="320">
        <v>164</v>
      </c>
      <c r="P130" s="341">
        <v>0.58571428571428574</v>
      </c>
      <c r="Q130" s="321">
        <v>41</v>
      </c>
    </row>
    <row r="131" spans="1:17" ht="14.4" customHeight="1" x14ac:dyDescent="0.3">
      <c r="A131" s="316" t="s">
        <v>1698</v>
      </c>
      <c r="B131" s="317" t="s">
        <v>1542</v>
      </c>
      <c r="C131" s="317" t="s">
        <v>1543</v>
      </c>
      <c r="D131" s="317" t="s">
        <v>1610</v>
      </c>
      <c r="E131" s="317" t="s">
        <v>1611</v>
      </c>
      <c r="F131" s="320">
        <v>78</v>
      </c>
      <c r="G131" s="320">
        <v>2808</v>
      </c>
      <c r="H131" s="320">
        <v>1</v>
      </c>
      <c r="I131" s="320">
        <v>36</v>
      </c>
      <c r="J131" s="320">
        <v>45</v>
      </c>
      <c r="K131" s="320">
        <v>1620</v>
      </c>
      <c r="L131" s="320">
        <v>0.57692307692307687</v>
      </c>
      <c r="M131" s="320">
        <v>36</v>
      </c>
      <c r="N131" s="320">
        <v>3</v>
      </c>
      <c r="O131" s="320">
        <v>111</v>
      </c>
      <c r="P131" s="341">
        <v>3.9529914529914528E-2</v>
      </c>
      <c r="Q131" s="321">
        <v>37</v>
      </c>
    </row>
    <row r="132" spans="1:17" ht="14.4" customHeight="1" x14ac:dyDescent="0.3">
      <c r="A132" s="316" t="s">
        <v>1698</v>
      </c>
      <c r="B132" s="317" t="s">
        <v>1542</v>
      </c>
      <c r="C132" s="317" t="s">
        <v>1543</v>
      </c>
      <c r="D132" s="317" t="s">
        <v>1612</v>
      </c>
      <c r="E132" s="317" t="s">
        <v>1613</v>
      </c>
      <c r="F132" s="320">
        <v>3</v>
      </c>
      <c r="G132" s="320">
        <v>384</v>
      </c>
      <c r="H132" s="320">
        <v>1</v>
      </c>
      <c r="I132" s="320">
        <v>128</v>
      </c>
      <c r="J132" s="320"/>
      <c r="K132" s="320"/>
      <c r="L132" s="320"/>
      <c r="M132" s="320"/>
      <c r="N132" s="320"/>
      <c r="O132" s="320"/>
      <c r="P132" s="341"/>
      <c r="Q132" s="321"/>
    </row>
    <row r="133" spans="1:17" ht="14.4" customHeight="1" x14ac:dyDescent="0.3">
      <c r="A133" s="316" t="s">
        <v>1698</v>
      </c>
      <c r="B133" s="317" t="s">
        <v>1542</v>
      </c>
      <c r="C133" s="317" t="s">
        <v>1543</v>
      </c>
      <c r="D133" s="317" t="s">
        <v>1614</v>
      </c>
      <c r="E133" s="317" t="s">
        <v>1615</v>
      </c>
      <c r="F133" s="320">
        <v>3176</v>
      </c>
      <c r="G133" s="320">
        <v>501808</v>
      </c>
      <c r="H133" s="320">
        <v>1</v>
      </c>
      <c r="I133" s="320">
        <v>158</v>
      </c>
      <c r="J133" s="320">
        <v>3287</v>
      </c>
      <c r="K133" s="320">
        <v>519346</v>
      </c>
      <c r="L133" s="320">
        <v>1.0349496221662469</v>
      </c>
      <c r="M133" s="320">
        <v>158</v>
      </c>
      <c r="N133" s="320">
        <v>3269</v>
      </c>
      <c r="O133" s="320">
        <v>519771</v>
      </c>
      <c r="P133" s="341">
        <v>1.0357965596403405</v>
      </c>
      <c r="Q133" s="321">
        <v>159</v>
      </c>
    </row>
    <row r="134" spans="1:17" ht="14.4" customHeight="1" x14ac:dyDescent="0.3">
      <c r="A134" s="316" t="s">
        <v>1698</v>
      </c>
      <c r="B134" s="317" t="s">
        <v>1542</v>
      </c>
      <c r="C134" s="317" t="s">
        <v>1543</v>
      </c>
      <c r="D134" s="317" t="s">
        <v>1616</v>
      </c>
      <c r="E134" s="317" t="s">
        <v>1617</v>
      </c>
      <c r="F134" s="320">
        <v>7</v>
      </c>
      <c r="G134" s="320">
        <v>4207</v>
      </c>
      <c r="H134" s="320">
        <v>1</v>
      </c>
      <c r="I134" s="320">
        <v>601</v>
      </c>
      <c r="J134" s="320">
        <v>5</v>
      </c>
      <c r="K134" s="320">
        <v>3015</v>
      </c>
      <c r="L134" s="320">
        <v>0.71666270501545049</v>
      </c>
      <c r="M134" s="320">
        <v>603</v>
      </c>
      <c r="N134" s="320">
        <v>1</v>
      </c>
      <c r="O134" s="320">
        <v>604</v>
      </c>
      <c r="P134" s="341">
        <v>0.1435702400760637</v>
      </c>
      <c r="Q134" s="321">
        <v>604</v>
      </c>
    </row>
    <row r="135" spans="1:17" ht="14.4" customHeight="1" x14ac:dyDescent="0.3">
      <c r="A135" s="316" t="s">
        <v>1698</v>
      </c>
      <c r="B135" s="317" t="s">
        <v>1542</v>
      </c>
      <c r="C135" s="317" t="s">
        <v>1543</v>
      </c>
      <c r="D135" s="317" t="s">
        <v>1620</v>
      </c>
      <c r="E135" s="317" t="s">
        <v>1621</v>
      </c>
      <c r="F135" s="320">
        <v>11</v>
      </c>
      <c r="G135" s="320">
        <v>4136</v>
      </c>
      <c r="H135" s="320">
        <v>1</v>
      </c>
      <c r="I135" s="320">
        <v>376</v>
      </c>
      <c r="J135" s="320">
        <v>12</v>
      </c>
      <c r="K135" s="320">
        <v>4512</v>
      </c>
      <c r="L135" s="320">
        <v>1.0909090909090908</v>
      </c>
      <c r="M135" s="320">
        <v>376</v>
      </c>
      <c r="N135" s="320">
        <v>5</v>
      </c>
      <c r="O135" s="320">
        <v>1885</v>
      </c>
      <c r="P135" s="341">
        <v>0.45575435203094777</v>
      </c>
      <c r="Q135" s="321">
        <v>377</v>
      </c>
    </row>
    <row r="136" spans="1:17" ht="14.4" customHeight="1" x14ac:dyDescent="0.3">
      <c r="A136" s="316" t="s">
        <v>1698</v>
      </c>
      <c r="B136" s="317" t="s">
        <v>1542</v>
      </c>
      <c r="C136" s="317" t="s">
        <v>1543</v>
      </c>
      <c r="D136" s="317" t="s">
        <v>1624</v>
      </c>
      <c r="E136" s="317" t="s">
        <v>1625</v>
      </c>
      <c r="F136" s="320">
        <v>17</v>
      </c>
      <c r="G136" s="320">
        <v>8568</v>
      </c>
      <c r="H136" s="320">
        <v>1</v>
      </c>
      <c r="I136" s="320">
        <v>504</v>
      </c>
      <c r="J136" s="320">
        <v>37</v>
      </c>
      <c r="K136" s="320">
        <v>18685</v>
      </c>
      <c r="L136" s="320">
        <v>2.1807889822595703</v>
      </c>
      <c r="M136" s="320">
        <v>505</v>
      </c>
      <c r="N136" s="320">
        <v>23</v>
      </c>
      <c r="O136" s="320">
        <v>11638</v>
      </c>
      <c r="P136" s="341">
        <v>1.3583099906629319</v>
      </c>
      <c r="Q136" s="321">
        <v>506</v>
      </c>
    </row>
    <row r="137" spans="1:17" ht="14.4" customHeight="1" x14ac:dyDescent="0.3">
      <c r="A137" s="316" t="s">
        <v>1698</v>
      </c>
      <c r="B137" s="317" t="s">
        <v>1542</v>
      </c>
      <c r="C137" s="317" t="s">
        <v>1543</v>
      </c>
      <c r="D137" s="317" t="s">
        <v>1626</v>
      </c>
      <c r="E137" s="317" t="s">
        <v>1627</v>
      </c>
      <c r="F137" s="320">
        <v>1</v>
      </c>
      <c r="G137" s="320">
        <v>197</v>
      </c>
      <c r="H137" s="320">
        <v>1</v>
      </c>
      <c r="I137" s="320">
        <v>197</v>
      </c>
      <c r="J137" s="320"/>
      <c r="K137" s="320"/>
      <c r="L137" s="320"/>
      <c r="M137" s="320"/>
      <c r="N137" s="320"/>
      <c r="O137" s="320"/>
      <c r="P137" s="341"/>
      <c r="Q137" s="321"/>
    </row>
    <row r="138" spans="1:17" ht="14.4" customHeight="1" x14ac:dyDescent="0.3">
      <c r="A138" s="316" t="s">
        <v>1698</v>
      </c>
      <c r="B138" s="317" t="s">
        <v>1542</v>
      </c>
      <c r="C138" s="317" t="s">
        <v>1543</v>
      </c>
      <c r="D138" s="317" t="s">
        <v>1630</v>
      </c>
      <c r="E138" s="317" t="s">
        <v>1631</v>
      </c>
      <c r="F138" s="320">
        <v>2</v>
      </c>
      <c r="G138" s="320">
        <v>458</v>
      </c>
      <c r="H138" s="320">
        <v>1</v>
      </c>
      <c r="I138" s="320">
        <v>229</v>
      </c>
      <c r="J138" s="320"/>
      <c r="K138" s="320"/>
      <c r="L138" s="320"/>
      <c r="M138" s="320"/>
      <c r="N138" s="320"/>
      <c r="O138" s="320"/>
      <c r="P138" s="341"/>
      <c r="Q138" s="321"/>
    </row>
    <row r="139" spans="1:17" ht="14.4" customHeight="1" x14ac:dyDescent="0.3">
      <c r="A139" s="316" t="s">
        <v>1698</v>
      </c>
      <c r="B139" s="317" t="s">
        <v>1542</v>
      </c>
      <c r="C139" s="317" t="s">
        <v>1543</v>
      </c>
      <c r="D139" s="317" t="s">
        <v>1634</v>
      </c>
      <c r="E139" s="317" t="s">
        <v>1635</v>
      </c>
      <c r="F139" s="320">
        <v>42</v>
      </c>
      <c r="G139" s="320">
        <v>1302</v>
      </c>
      <c r="H139" s="320">
        <v>1</v>
      </c>
      <c r="I139" s="320">
        <v>31</v>
      </c>
      <c r="J139" s="320">
        <v>37</v>
      </c>
      <c r="K139" s="320">
        <v>1147</v>
      </c>
      <c r="L139" s="320">
        <v>0.88095238095238093</v>
      </c>
      <c r="M139" s="320">
        <v>31</v>
      </c>
      <c r="N139" s="320">
        <v>40</v>
      </c>
      <c r="O139" s="320">
        <v>1240</v>
      </c>
      <c r="P139" s="341">
        <v>0.95238095238095233</v>
      </c>
      <c r="Q139" s="321">
        <v>31</v>
      </c>
    </row>
    <row r="140" spans="1:17" ht="14.4" customHeight="1" x14ac:dyDescent="0.3">
      <c r="A140" s="316" t="s">
        <v>1698</v>
      </c>
      <c r="B140" s="317" t="s">
        <v>1542</v>
      </c>
      <c r="C140" s="317" t="s">
        <v>1543</v>
      </c>
      <c r="D140" s="317" t="s">
        <v>1640</v>
      </c>
      <c r="E140" s="317" t="s">
        <v>1641</v>
      </c>
      <c r="F140" s="320"/>
      <c r="G140" s="320"/>
      <c r="H140" s="320"/>
      <c r="I140" s="320"/>
      <c r="J140" s="320">
        <v>1</v>
      </c>
      <c r="K140" s="320">
        <v>761</v>
      </c>
      <c r="L140" s="320"/>
      <c r="M140" s="320">
        <v>761</v>
      </c>
      <c r="N140" s="320">
        <v>2</v>
      </c>
      <c r="O140" s="320">
        <v>1522</v>
      </c>
      <c r="P140" s="341"/>
      <c r="Q140" s="321">
        <v>761</v>
      </c>
    </row>
    <row r="141" spans="1:17" ht="14.4" customHeight="1" x14ac:dyDescent="0.3">
      <c r="A141" s="316" t="s">
        <v>1698</v>
      </c>
      <c r="B141" s="317" t="s">
        <v>1542</v>
      </c>
      <c r="C141" s="317" t="s">
        <v>1543</v>
      </c>
      <c r="D141" s="317" t="s">
        <v>1644</v>
      </c>
      <c r="E141" s="317" t="s">
        <v>1645</v>
      </c>
      <c r="F141" s="320"/>
      <c r="G141" s="320"/>
      <c r="H141" s="320"/>
      <c r="I141" s="320"/>
      <c r="J141" s="320">
        <v>2</v>
      </c>
      <c r="K141" s="320">
        <v>428</v>
      </c>
      <c r="L141" s="320"/>
      <c r="M141" s="320">
        <v>214</v>
      </c>
      <c r="N141" s="320">
        <v>1</v>
      </c>
      <c r="O141" s="320">
        <v>215</v>
      </c>
      <c r="P141" s="341"/>
      <c r="Q141" s="321">
        <v>215</v>
      </c>
    </row>
    <row r="142" spans="1:17" ht="14.4" customHeight="1" x14ac:dyDescent="0.3">
      <c r="A142" s="316" t="s">
        <v>1698</v>
      </c>
      <c r="B142" s="317" t="s">
        <v>1542</v>
      </c>
      <c r="C142" s="317" t="s">
        <v>1543</v>
      </c>
      <c r="D142" s="317" t="s">
        <v>1695</v>
      </c>
      <c r="E142" s="317" t="s">
        <v>1696</v>
      </c>
      <c r="F142" s="320">
        <v>1</v>
      </c>
      <c r="G142" s="320">
        <v>296</v>
      </c>
      <c r="H142" s="320">
        <v>1</v>
      </c>
      <c r="I142" s="320">
        <v>296</v>
      </c>
      <c r="J142" s="320"/>
      <c r="K142" s="320"/>
      <c r="L142" s="320"/>
      <c r="M142" s="320"/>
      <c r="N142" s="320"/>
      <c r="O142" s="320"/>
      <c r="P142" s="341"/>
      <c r="Q142" s="321"/>
    </row>
    <row r="143" spans="1:17" ht="14.4" customHeight="1" x14ac:dyDescent="0.3">
      <c r="A143" s="316" t="s">
        <v>1699</v>
      </c>
      <c r="B143" s="317" t="s">
        <v>1542</v>
      </c>
      <c r="C143" s="317" t="s">
        <v>1543</v>
      </c>
      <c r="D143" s="317" t="s">
        <v>1546</v>
      </c>
      <c r="E143" s="317" t="s">
        <v>1547</v>
      </c>
      <c r="F143" s="320">
        <v>137</v>
      </c>
      <c r="G143" s="320">
        <v>2192</v>
      </c>
      <c r="H143" s="320">
        <v>1</v>
      </c>
      <c r="I143" s="320">
        <v>16</v>
      </c>
      <c r="J143" s="320">
        <v>176</v>
      </c>
      <c r="K143" s="320">
        <v>2816</v>
      </c>
      <c r="L143" s="320">
        <v>1.2846715328467153</v>
      </c>
      <c r="M143" s="320">
        <v>16</v>
      </c>
      <c r="N143" s="320">
        <v>167</v>
      </c>
      <c r="O143" s="320">
        <v>2672</v>
      </c>
      <c r="P143" s="341">
        <v>1.218978102189781</v>
      </c>
      <c r="Q143" s="321">
        <v>16</v>
      </c>
    </row>
    <row r="144" spans="1:17" ht="14.4" customHeight="1" x14ac:dyDescent="0.3">
      <c r="A144" s="316" t="s">
        <v>1699</v>
      </c>
      <c r="B144" s="317" t="s">
        <v>1542</v>
      </c>
      <c r="C144" s="317" t="s">
        <v>1543</v>
      </c>
      <c r="D144" s="317" t="s">
        <v>1550</v>
      </c>
      <c r="E144" s="317" t="s">
        <v>1551</v>
      </c>
      <c r="F144" s="320">
        <v>106</v>
      </c>
      <c r="G144" s="320">
        <v>51516</v>
      </c>
      <c r="H144" s="320">
        <v>1</v>
      </c>
      <c r="I144" s="320">
        <v>486</v>
      </c>
      <c r="J144" s="320">
        <v>127</v>
      </c>
      <c r="K144" s="320">
        <v>61722</v>
      </c>
      <c r="L144" s="320">
        <v>1.1981132075471699</v>
      </c>
      <c r="M144" s="320">
        <v>486</v>
      </c>
      <c r="N144" s="320">
        <v>100</v>
      </c>
      <c r="O144" s="320">
        <v>48600</v>
      </c>
      <c r="P144" s="341">
        <v>0.94339622641509435</v>
      </c>
      <c r="Q144" s="321">
        <v>486</v>
      </c>
    </row>
    <row r="145" spans="1:17" ht="14.4" customHeight="1" x14ac:dyDescent="0.3">
      <c r="A145" s="316" t="s">
        <v>1699</v>
      </c>
      <c r="B145" s="317" t="s">
        <v>1542</v>
      </c>
      <c r="C145" s="317" t="s">
        <v>1543</v>
      </c>
      <c r="D145" s="317" t="s">
        <v>1556</v>
      </c>
      <c r="E145" s="317" t="s">
        <v>1557</v>
      </c>
      <c r="F145" s="320">
        <v>27</v>
      </c>
      <c r="G145" s="320">
        <v>10314</v>
      </c>
      <c r="H145" s="320">
        <v>1</v>
      </c>
      <c r="I145" s="320">
        <v>382</v>
      </c>
      <c r="J145" s="320">
        <v>36</v>
      </c>
      <c r="K145" s="320">
        <v>13752</v>
      </c>
      <c r="L145" s="320">
        <v>1.3333333333333333</v>
      </c>
      <c r="M145" s="320">
        <v>382</v>
      </c>
      <c r="N145" s="320">
        <v>36</v>
      </c>
      <c r="O145" s="320">
        <v>13752</v>
      </c>
      <c r="P145" s="341">
        <v>1.3333333333333333</v>
      </c>
      <c r="Q145" s="321">
        <v>382</v>
      </c>
    </row>
    <row r="146" spans="1:17" ht="14.4" customHeight="1" x14ac:dyDescent="0.3">
      <c r="A146" s="316" t="s">
        <v>1699</v>
      </c>
      <c r="B146" s="317" t="s">
        <v>1542</v>
      </c>
      <c r="C146" s="317" t="s">
        <v>1543</v>
      </c>
      <c r="D146" s="317" t="s">
        <v>1558</v>
      </c>
      <c r="E146" s="317" t="s">
        <v>1559</v>
      </c>
      <c r="F146" s="320"/>
      <c r="G146" s="320"/>
      <c r="H146" s="320"/>
      <c r="I146" s="320"/>
      <c r="J146" s="320">
        <v>1</v>
      </c>
      <c r="K146" s="320">
        <v>961</v>
      </c>
      <c r="L146" s="320"/>
      <c r="M146" s="320">
        <v>961</v>
      </c>
      <c r="N146" s="320"/>
      <c r="O146" s="320"/>
      <c r="P146" s="341"/>
      <c r="Q146" s="321"/>
    </row>
    <row r="147" spans="1:17" ht="14.4" customHeight="1" x14ac:dyDescent="0.3">
      <c r="A147" s="316" t="s">
        <v>1699</v>
      </c>
      <c r="B147" s="317" t="s">
        <v>1542</v>
      </c>
      <c r="C147" s="317" t="s">
        <v>1543</v>
      </c>
      <c r="D147" s="317" t="s">
        <v>1564</v>
      </c>
      <c r="E147" s="317" t="s">
        <v>1565</v>
      </c>
      <c r="F147" s="320">
        <v>34</v>
      </c>
      <c r="G147" s="320">
        <v>1326</v>
      </c>
      <c r="H147" s="320">
        <v>1</v>
      </c>
      <c r="I147" s="320">
        <v>39</v>
      </c>
      <c r="J147" s="320">
        <v>42</v>
      </c>
      <c r="K147" s="320">
        <v>1680</v>
      </c>
      <c r="L147" s="320">
        <v>1.2669683257918551</v>
      </c>
      <c r="M147" s="320">
        <v>40</v>
      </c>
      <c r="N147" s="320">
        <v>40</v>
      </c>
      <c r="O147" s="320">
        <v>1600</v>
      </c>
      <c r="P147" s="341">
        <v>1.2066365007541477</v>
      </c>
      <c r="Q147" s="321">
        <v>40</v>
      </c>
    </row>
    <row r="148" spans="1:17" ht="14.4" customHeight="1" x14ac:dyDescent="0.3">
      <c r="A148" s="316" t="s">
        <v>1699</v>
      </c>
      <c r="B148" s="317" t="s">
        <v>1542</v>
      </c>
      <c r="C148" s="317" t="s">
        <v>1543</v>
      </c>
      <c r="D148" s="317" t="s">
        <v>1566</v>
      </c>
      <c r="E148" s="317" t="s">
        <v>1567</v>
      </c>
      <c r="F148" s="320"/>
      <c r="G148" s="320"/>
      <c r="H148" s="320"/>
      <c r="I148" s="320"/>
      <c r="J148" s="320">
        <v>1</v>
      </c>
      <c r="K148" s="320">
        <v>95</v>
      </c>
      <c r="L148" s="320"/>
      <c r="M148" s="320">
        <v>95</v>
      </c>
      <c r="N148" s="320"/>
      <c r="O148" s="320"/>
      <c r="P148" s="341"/>
      <c r="Q148" s="321"/>
    </row>
    <row r="149" spans="1:17" ht="14.4" customHeight="1" x14ac:dyDescent="0.3">
      <c r="A149" s="316" t="s">
        <v>1699</v>
      </c>
      <c r="B149" s="317" t="s">
        <v>1542</v>
      </c>
      <c r="C149" s="317" t="s">
        <v>1543</v>
      </c>
      <c r="D149" s="317" t="s">
        <v>1572</v>
      </c>
      <c r="E149" s="317" t="s">
        <v>1573</v>
      </c>
      <c r="F149" s="320">
        <v>7</v>
      </c>
      <c r="G149" s="320">
        <v>707</v>
      </c>
      <c r="H149" s="320">
        <v>1</v>
      </c>
      <c r="I149" s="320">
        <v>101</v>
      </c>
      <c r="J149" s="320">
        <v>3</v>
      </c>
      <c r="K149" s="320">
        <v>303</v>
      </c>
      <c r="L149" s="320">
        <v>0.42857142857142855</v>
      </c>
      <c r="M149" s="320">
        <v>101</v>
      </c>
      <c r="N149" s="320">
        <v>1</v>
      </c>
      <c r="O149" s="320">
        <v>102</v>
      </c>
      <c r="P149" s="341">
        <v>0.14427157001414428</v>
      </c>
      <c r="Q149" s="321">
        <v>102</v>
      </c>
    </row>
    <row r="150" spans="1:17" ht="14.4" customHeight="1" x14ac:dyDescent="0.3">
      <c r="A150" s="316" t="s">
        <v>1699</v>
      </c>
      <c r="B150" s="317" t="s">
        <v>1542</v>
      </c>
      <c r="C150" s="317" t="s">
        <v>1543</v>
      </c>
      <c r="D150" s="317" t="s">
        <v>1578</v>
      </c>
      <c r="E150" s="317" t="s">
        <v>1579</v>
      </c>
      <c r="F150" s="320">
        <v>27</v>
      </c>
      <c r="G150" s="320">
        <v>567</v>
      </c>
      <c r="H150" s="320">
        <v>1</v>
      </c>
      <c r="I150" s="320">
        <v>21</v>
      </c>
      <c r="J150" s="320">
        <v>16</v>
      </c>
      <c r="K150" s="320">
        <v>336</v>
      </c>
      <c r="L150" s="320">
        <v>0.59259259259259256</v>
      </c>
      <c r="M150" s="320">
        <v>21</v>
      </c>
      <c r="N150" s="320">
        <v>29</v>
      </c>
      <c r="O150" s="320">
        <v>609</v>
      </c>
      <c r="P150" s="341">
        <v>1.0740740740740742</v>
      </c>
      <c r="Q150" s="321">
        <v>21</v>
      </c>
    </row>
    <row r="151" spans="1:17" ht="14.4" customHeight="1" x14ac:dyDescent="0.3">
      <c r="A151" s="316" t="s">
        <v>1699</v>
      </c>
      <c r="B151" s="317" t="s">
        <v>1542</v>
      </c>
      <c r="C151" s="317" t="s">
        <v>1543</v>
      </c>
      <c r="D151" s="317" t="s">
        <v>1586</v>
      </c>
      <c r="E151" s="317" t="s">
        <v>1587</v>
      </c>
      <c r="F151" s="320">
        <v>224</v>
      </c>
      <c r="G151" s="320">
        <v>24864</v>
      </c>
      <c r="H151" s="320">
        <v>1</v>
      </c>
      <c r="I151" s="320">
        <v>111</v>
      </c>
      <c r="J151" s="320">
        <v>196</v>
      </c>
      <c r="K151" s="320">
        <v>21952</v>
      </c>
      <c r="L151" s="320">
        <v>0.88288288288288286</v>
      </c>
      <c r="M151" s="320">
        <v>112</v>
      </c>
      <c r="N151" s="320">
        <v>150</v>
      </c>
      <c r="O151" s="320">
        <v>16950</v>
      </c>
      <c r="P151" s="341">
        <v>0.68170849420849422</v>
      </c>
      <c r="Q151" s="321">
        <v>113</v>
      </c>
    </row>
    <row r="152" spans="1:17" ht="14.4" customHeight="1" x14ac:dyDescent="0.3">
      <c r="A152" s="316" t="s">
        <v>1699</v>
      </c>
      <c r="B152" s="317" t="s">
        <v>1542</v>
      </c>
      <c r="C152" s="317" t="s">
        <v>1543</v>
      </c>
      <c r="D152" s="317" t="s">
        <v>1588</v>
      </c>
      <c r="E152" s="317" t="s">
        <v>1589</v>
      </c>
      <c r="F152" s="320">
        <v>57</v>
      </c>
      <c r="G152" s="320">
        <v>4731</v>
      </c>
      <c r="H152" s="320">
        <v>1</v>
      </c>
      <c r="I152" s="320">
        <v>83</v>
      </c>
      <c r="J152" s="320">
        <v>25</v>
      </c>
      <c r="K152" s="320">
        <v>2075</v>
      </c>
      <c r="L152" s="320">
        <v>0.43859649122807015</v>
      </c>
      <c r="M152" s="320">
        <v>83</v>
      </c>
      <c r="N152" s="320">
        <v>25</v>
      </c>
      <c r="O152" s="320">
        <v>2100</v>
      </c>
      <c r="P152" s="341">
        <v>0.44388078630310718</v>
      </c>
      <c r="Q152" s="321">
        <v>84</v>
      </c>
    </row>
    <row r="153" spans="1:17" ht="14.4" customHeight="1" x14ac:dyDescent="0.3">
      <c r="A153" s="316" t="s">
        <v>1699</v>
      </c>
      <c r="B153" s="317" t="s">
        <v>1542</v>
      </c>
      <c r="C153" s="317" t="s">
        <v>1543</v>
      </c>
      <c r="D153" s="317" t="s">
        <v>1590</v>
      </c>
      <c r="E153" s="317" t="s">
        <v>1591</v>
      </c>
      <c r="F153" s="320">
        <v>1</v>
      </c>
      <c r="G153" s="320">
        <v>403</v>
      </c>
      <c r="H153" s="320">
        <v>1</v>
      </c>
      <c r="I153" s="320">
        <v>403</v>
      </c>
      <c r="J153" s="320"/>
      <c r="K153" s="320"/>
      <c r="L153" s="320"/>
      <c r="M153" s="320"/>
      <c r="N153" s="320"/>
      <c r="O153" s="320"/>
      <c r="P153" s="341"/>
      <c r="Q153" s="321"/>
    </row>
    <row r="154" spans="1:17" ht="14.4" customHeight="1" x14ac:dyDescent="0.3">
      <c r="A154" s="316" t="s">
        <v>1699</v>
      </c>
      <c r="B154" s="317" t="s">
        <v>1542</v>
      </c>
      <c r="C154" s="317" t="s">
        <v>1543</v>
      </c>
      <c r="D154" s="317" t="s">
        <v>1592</v>
      </c>
      <c r="E154" s="317" t="s">
        <v>1593</v>
      </c>
      <c r="F154" s="320"/>
      <c r="G154" s="320"/>
      <c r="H154" s="320"/>
      <c r="I154" s="320"/>
      <c r="J154" s="320">
        <v>1</v>
      </c>
      <c r="K154" s="320">
        <v>1164</v>
      </c>
      <c r="L154" s="320"/>
      <c r="M154" s="320">
        <v>1164</v>
      </c>
      <c r="N154" s="320"/>
      <c r="O154" s="320"/>
      <c r="P154" s="341"/>
      <c r="Q154" s="321"/>
    </row>
    <row r="155" spans="1:17" ht="14.4" customHeight="1" x14ac:dyDescent="0.3">
      <c r="A155" s="316" t="s">
        <v>1699</v>
      </c>
      <c r="B155" s="317" t="s">
        <v>1542</v>
      </c>
      <c r="C155" s="317" t="s">
        <v>1543</v>
      </c>
      <c r="D155" s="317" t="s">
        <v>1594</v>
      </c>
      <c r="E155" s="317" t="s">
        <v>1595</v>
      </c>
      <c r="F155" s="320"/>
      <c r="G155" s="320"/>
      <c r="H155" s="320"/>
      <c r="I155" s="320"/>
      <c r="J155" s="320">
        <v>4</v>
      </c>
      <c r="K155" s="320">
        <v>1960</v>
      </c>
      <c r="L155" s="320"/>
      <c r="M155" s="320">
        <v>490</v>
      </c>
      <c r="N155" s="320">
        <v>1</v>
      </c>
      <c r="O155" s="320">
        <v>490</v>
      </c>
      <c r="P155" s="341"/>
      <c r="Q155" s="321">
        <v>490</v>
      </c>
    </row>
    <row r="156" spans="1:17" ht="14.4" customHeight="1" x14ac:dyDescent="0.3">
      <c r="A156" s="316" t="s">
        <v>1699</v>
      </c>
      <c r="B156" s="317" t="s">
        <v>1542</v>
      </c>
      <c r="C156" s="317" t="s">
        <v>1543</v>
      </c>
      <c r="D156" s="317" t="s">
        <v>1596</v>
      </c>
      <c r="E156" s="317" t="s">
        <v>1597</v>
      </c>
      <c r="F156" s="320">
        <v>320</v>
      </c>
      <c r="G156" s="320">
        <v>12160</v>
      </c>
      <c r="H156" s="320">
        <v>1</v>
      </c>
      <c r="I156" s="320">
        <v>38</v>
      </c>
      <c r="J156" s="320">
        <v>335</v>
      </c>
      <c r="K156" s="320">
        <v>13065</v>
      </c>
      <c r="L156" s="320">
        <v>1.0744243421052631</v>
      </c>
      <c r="M156" s="320">
        <v>39</v>
      </c>
      <c r="N156" s="320">
        <v>406</v>
      </c>
      <c r="O156" s="320">
        <v>15834</v>
      </c>
      <c r="P156" s="341">
        <v>1.3021381578947369</v>
      </c>
      <c r="Q156" s="321">
        <v>39</v>
      </c>
    </row>
    <row r="157" spans="1:17" ht="14.4" customHeight="1" x14ac:dyDescent="0.3">
      <c r="A157" s="316" t="s">
        <v>1699</v>
      </c>
      <c r="B157" s="317" t="s">
        <v>1542</v>
      </c>
      <c r="C157" s="317" t="s">
        <v>1543</v>
      </c>
      <c r="D157" s="317" t="s">
        <v>1600</v>
      </c>
      <c r="E157" s="317" t="s">
        <v>1601</v>
      </c>
      <c r="F157" s="320"/>
      <c r="G157" s="320"/>
      <c r="H157" s="320"/>
      <c r="I157" s="320"/>
      <c r="J157" s="320">
        <v>1</v>
      </c>
      <c r="K157" s="320">
        <v>204</v>
      </c>
      <c r="L157" s="320"/>
      <c r="M157" s="320">
        <v>204</v>
      </c>
      <c r="N157" s="320"/>
      <c r="O157" s="320"/>
      <c r="P157" s="341"/>
      <c r="Q157" s="321"/>
    </row>
    <row r="158" spans="1:17" ht="14.4" customHeight="1" x14ac:dyDescent="0.3">
      <c r="A158" s="316" t="s">
        <v>1699</v>
      </c>
      <c r="B158" s="317" t="s">
        <v>1542</v>
      </c>
      <c r="C158" s="317" t="s">
        <v>1543</v>
      </c>
      <c r="D158" s="317" t="s">
        <v>1602</v>
      </c>
      <c r="E158" s="317" t="s">
        <v>1603</v>
      </c>
      <c r="F158" s="320">
        <v>63</v>
      </c>
      <c r="G158" s="320">
        <v>27972</v>
      </c>
      <c r="H158" s="320">
        <v>1</v>
      </c>
      <c r="I158" s="320">
        <v>444</v>
      </c>
      <c r="J158" s="320">
        <v>73</v>
      </c>
      <c r="K158" s="320">
        <v>32412</v>
      </c>
      <c r="L158" s="320">
        <v>1.1587301587301588</v>
      </c>
      <c r="M158" s="320">
        <v>444</v>
      </c>
      <c r="N158" s="320">
        <v>75</v>
      </c>
      <c r="O158" s="320">
        <v>33300</v>
      </c>
      <c r="P158" s="341">
        <v>1.1904761904761905</v>
      </c>
      <c r="Q158" s="321">
        <v>444</v>
      </c>
    </row>
    <row r="159" spans="1:17" ht="14.4" customHeight="1" x14ac:dyDescent="0.3">
      <c r="A159" s="316" t="s">
        <v>1699</v>
      </c>
      <c r="B159" s="317" t="s">
        <v>1542</v>
      </c>
      <c r="C159" s="317" t="s">
        <v>1543</v>
      </c>
      <c r="D159" s="317" t="s">
        <v>1606</v>
      </c>
      <c r="E159" s="317" t="s">
        <v>1607</v>
      </c>
      <c r="F159" s="320">
        <v>1</v>
      </c>
      <c r="G159" s="320">
        <v>1999</v>
      </c>
      <c r="H159" s="320">
        <v>1</v>
      </c>
      <c r="I159" s="320">
        <v>1999</v>
      </c>
      <c r="J159" s="320">
        <v>1</v>
      </c>
      <c r="K159" s="320">
        <v>2013</v>
      </c>
      <c r="L159" s="320">
        <v>1.0070035017508754</v>
      </c>
      <c r="M159" s="320">
        <v>2013</v>
      </c>
      <c r="N159" s="320"/>
      <c r="O159" s="320"/>
      <c r="P159" s="341"/>
      <c r="Q159" s="321"/>
    </row>
    <row r="160" spans="1:17" ht="14.4" customHeight="1" x14ac:dyDescent="0.3">
      <c r="A160" s="316" t="s">
        <v>1699</v>
      </c>
      <c r="B160" s="317" t="s">
        <v>1542</v>
      </c>
      <c r="C160" s="317" t="s">
        <v>1543</v>
      </c>
      <c r="D160" s="317" t="s">
        <v>1608</v>
      </c>
      <c r="E160" s="317" t="s">
        <v>1609</v>
      </c>
      <c r="F160" s="320">
        <v>20</v>
      </c>
      <c r="G160" s="320">
        <v>800</v>
      </c>
      <c r="H160" s="320">
        <v>1</v>
      </c>
      <c r="I160" s="320">
        <v>40</v>
      </c>
      <c r="J160" s="320">
        <v>21</v>
      </c>
      <c r="K160" s="320">
        <v>840</v>
      </c>
      <c r="L160" s="320">
        <v>1.05</v>
      </c>
      <c r="M160" s="320">
        <v>40</v>
      </c>
      <c r="N160" s="320">
        <v>26</v>
      </c>
      <c r="O160" s="320">
        <v>1066</v>
      </c>
      <c r="P160" s="341">
        <v>1.3325</v>
      </c>
      <c r="Q160" s="321">
        <v>41</v>
      </c>
    </row>
    <row r="161" spans="1:17" ht="14.4" customHeight="1" x14ac:dyDescent="0.3">
      <c r="A161" s="316" t="s">
        <v>1699</v>
      </c>
      <c r="B161" s="317" t="s">
        <v>1542</v>
      </c>
      <c r="C161" s="317" t="s">
        <v>1543</v>
      </c>
      <c r="D161" s="317" t="s">
        <v>1610</v>
      </c>
      <c r="E161" s="317" t="s">
        <v>1611</v>
      </c>
      <c r="F161" s="320"/>
      <c r="G161" s="320"/>
      <c r="H161" s="320"/>
      <c r="I161" s="320"/>
      <c r="J161" s="320">
        <v>9</v>
      </c>
      <c r="K161" s="320">
        <v>324</v>
      </c>
      <c r="L161" s="320"/>
      <c r="M161" s="320">
        <v>36</v>
      </c>
      <c r="N161" s="320">
        <v>17</v>
      </c>
      <c r="O161" s="320">
        <v>629</v>
      </c>
      <c r="P161" s="341"/>
      <c r="Q161" s="321">
        <v>37</v>
      </c>
    </row>
    <row r="162" spans="1:17" ht="14.4" customHeight="1" x14ac:dyDescent="0.3">
      <c r="A162" s="316" t="s">
        <v>1699</v>
      </c>
      <c r="B162" s="317" t="s">
        <v>1542</v>
      </c>
      <c r="C162" s="317" t="s">
        <v>1543</v>
      </c>
      <c r="D162" s="317" t="s">
        <v>1612</v>
      </c>
      <c r="E162" s="317" t="s">
        <v>1613</v>
      </c>
      <c r="F162" s="320"/>
      <c r="G162" s="320"/>
      <c r="H162" s="320"/>
      <c r="I162" s="320"/>
      <c r="J162" s="320"/>
      <c r="K162" s="320"/>
      <c r="L162" s="320"/>
      <c r="M162" s="320"/>
      <c r="N162" s="320">
        <v>1</v>
      </c>
      <c r="O162" s="320">
        <v>129</v>
      </c>
      <c r="P162" s="341"/>
      <c r="Q162" s="321">
        <v>129</v>
      </c>
    </row>
    <row r="163" spans="1:17" ht="14.4" customHeight="1" x14ac:dyDescent="0.3">
      <c r="A163" s="316" t="s">
        <v>1699</v>
      </c>
      <c r="B163" s="317" t="s">
        <v>1542</v>
      </c>
      <c r="C163" s="317" t="s">
        <v>1543</v>
      </c>
      <c r="D163" s="317" t="s">
        <v>1614</v>
      </c>
      <c r="E163" s="317" t="s">
        <v>1615</v>
      </c>
      <c r="F163" s="320">
        <v>636</v>
      </c>
      <c r="G163" s="320">
        <v>100488</v>
      </c>
      <c r="H163" s="320">
        <v>1</v>
      </c>
      <c r="I163" s="320">
        <v>158</v>
      </c>
      <c r="J163" s="320">
        <v>518</v>
      </c>
      <c r="K163" s="320">
        <v>81844</v>
      </c>
      <c r="L163" s="320">
        <v>0.81446540880503149</v>
      </c>
      <c r="M163" s="320">
        <v>158</v>
      </c>
      <c r="N163" s="320">
        <v>487</v>
      </c>
      <c r="O163" s="320">
        <v>77433</v>
      </c>
      <c r="P163" s="341">
        <v>0.77056962025316456</v>
      </c>
      <c r="Q163" s="321">
        <v>159</v>
      </c>
    </row>
    <row r="164" spans="1:17" ht="14.4" customHeight="1" x14ac:dyDescent="0.3">
      <c r="A164" s="316" t="s">
        <v>1699</v>
      </c>
      <c r="B164" s="317" t="s">
        <v>1542</v>
      </c>
      <c r="C164" s="317" t="s">
        <v>1543</v>
      </c>
      <c r="D164" s="317" t="s">
        <v>1616</v>
      </c>
      <c r="E164" s="317" t="s">
        <v>1617</v>
      </c>
      <c r="F164" s="320">
        <v>1</v>
      </c>
      <c r="G164" s="320">
        <v>601</v>
      </c>
      <c r="H164" s="320">
        <v>1</v>
      </c>
      <c r="I164" s="320">
        <v>601</v>
      </c>
      <c r="J164" s="320"/>
      <c r="K164" s="320"/>
      <c r="L164" s="320"/>
      <c r="M164" s="320"/>
      <c r="N164" s="320"/>
      <c r="O164" s="320"/>
      <c r="P164" s="341"/>
      <c r="Q164" s="321"/>
    </row>
    <row r="165" spans="1:17" ht="14.4" customHeight="1" x14ac:dyDescent="0.3">
      <c r="A165" s="316" t="s">
        <v>1699</v>
      </c>
      <c r="B165" s="317" t="s">
        <v>1542</v>
      </c>
      <c r="C165" s="317" t="s">
        <v>1543</v>
      </c>
      <c r="D165" s="317" t="s">
        <v>1620</v>
      </c>
      <c r="E165" s="317" t="s">
        <v>1621</v>
      </c>
      <c r="F165" s="320"/>
      <c r="G165" s="320"/>
      <c r="H165" s="320"/>
      <c r="I165" s="320"/>
      <c r="J165" s="320">
        <v>1</v>
      </c>
      <c r="K165" s="320">
        <v>376</v>
      </c>
      <c r="L165" s="320"/>
      <c r="M165" s="320">
        <v>376</v>
      </c>
      <c r="N165" s="320"/>
      <c r="O165" s="320"/>
      <c r="P165" s="341"/>
      <c r="Q165" s="321"/>
    </row>
    <row r="166" spans="1:17" ht="14.4" customHeight="1" x14ac:dyDescent="0.3">
      <c r="A166" s="316" t="s">
        <v>1699</v>
      </c>
      <c r="B166" s="317" t="s">
        <v>1542</v>
      </c>
      <c r="C166" s="317" t="s">
        <v>1543</v>
      </c>
      <c r="D166" s="317" t="s">
        <v>1624</v>
      </c>
      <c r="E166" s="317" t="s">
        <v>1625</v>
      </c>
      <c r="F166" s="320">
        <v>7</v>
      </c>
      <c r="G166" s="320">
        <v>3528</v>
      </c>
      <c r="H166" s="320">
        <v>1</v>
      </c>
      <c r="I166" s="320">
        <v>504</v>
      </c>
      <c r="J166" s="320">
        <v>1</v>
      </c>
      <c r="K166" s="320">
        <v>505</v>
      </c>
      <c r="L166" s="320">
        <v>0.14314058956916101</v>
      </c>
      <c r="M166" s="320">
        <v>505</v>
      </c>
      <c r="N166" s="320">
        <v>1</v>
      </c>
      <c r="O166" s="320">
        <v>506</v>
      </c>
      <c r="P166" s="341">
        <v>0.14342403628117914</v>
      </c>
      <c r="Q166" s="321">
        <v>506</v>
      </c>
    </row>
    <row r="167" spans="1:17" ht="14.4" customHeight="1" x14ac:dyDescent="0.3">
      <c r="A167" s="316" t="s">
        <v>1699</v>
      </c>
      <c r="B167" s="317" t="s">
        <v>1542</v>
      </c>
      <c r="C167" s="317" t="s">
        <v>1543</v>
      </c>
      <c r="D167" s="317" t="s">
        <v>1634</v>
      </c>
      <c r="E167" s="317" t="s">
        <v>1635</v>
      </c>
      <c r="F167" s="320">
        <v>10</v>
      </c>
      <c r="G167" s="320">
        <v>310</v>
      </c>
      <c r="H167" s="320">
        <v>1</v>
      </c>
      <c r="I167" s="320">
        <v>31</v>
      </c>
      <c r="J167" s="320">
        <v>9</v>
      </c>
      <c r="K167" s="320">
        <v>279</v>
      </c>
      <c r="L167" s="320">
        <v>0.9</v>
      </c>
      <c r="M167" s="320">
        <v>31</v>
      </c>
      <c r="N167" s="320">
        <v>12</v>
      </c>
      <c r="O167" s="320">
        <v>372</v>
      </c>
      <c r="P167" s="341">
        <v>1.2</v>
      </c>
      <c r="Q167" s="321">
        <v>31</v>
      </c>
    </row>
    <row r="168" spans="1:17" ht="14.4" customHeight="1" x14ac:dyDescent="0.3">
      <c r="A168" s="316" t="s">
        <v>1699</v>
      </c>
      <c r="B168" s="317" t="s">
        <v>1542</v>
      </c>
      <c r="C168" s="317" t="s">
        <v>1543</v>
      </c>
      <c r="D168" s="317" t="s">
        <v>1640</v>
      </c>
      <c r="E168" s="317" t="s">
        <v>1641</v>
      </c>
      <c r="F168" s="320">
        <v>1</v>
      </c>
      <c r="G168" s="320">
        <v>761</v>
      </c>
      <c r="H168" s="320">
        <v>1</v>
      </c>
      <c r="I168" s="320">
        <v>761</v>
      </c>
      <c r="J168" s="320"/>
      <c r="K168" s="320"/>
      <c r="L168" s="320"/>
      <c r="M168" s="320"/>
      <c r="N168" s="320"/>
      <c r="O168" s="320"/>
      <c r="P168" s="341"/>
      <c r="Q168" s="321"/>
    </row>
    <row r="169" spans="1:17" ht="14.4" customHeight="1" x14ac:dyDescent="0.3">
      <c r="A169" s="316" t="s">
        <v>1699</v>
      </c>
      <c r="B169" s="317" t="s">
        <v>1542</v>
      </c>
      <c r="C169" s="317" t="s">
        <v>1543</v>
      </c>
      <c r="D169" s="317" t="s">
        <v>1695</v>
      </c>
      <c r="E169" s="317" t="s">
        <v>1696</v>
      </c>
      <c r="F169" s="320"/>
      <c r="G169" s="320"/>
      <c r="H169" s="320"/>
      <c r="I169" s="320"/>
      <c r="J169" s="320"/>
      <c r="K169" s="320"/>
      <c r="L169" s="320"/>
      <c r="M169" s="320"/>
      <c r="N169" s="320">
        <v>1</v>
      </c>
      <c r="O169" s="320">
        <v>297</v>
      </c>
      <c r="P169" s="341"/>
      <c r="Q169" s="321">
        <v>297</v>
      </c>
    </row>
    <row r="170" spans="1:17" ht="14.4" customHeight="1" x14ac:dyDescent="0.3">
      <c r="A170" s="316" t="s">
        <v>1699</v>
      </c>
      <c r="B170" s="317" t="s">
        <v>1542</v>
      </c>
      <c r="C170" s="317" t="s">
        <v>1543</v>
      </c>
      <c r="D170" s="317" t="s">
        <v>1656</v>
      </c>
      <c r="E170" s="317" t="s">
        <v>1657</v>
      </c>
      <c r="F170" s="320"/>
      <c r="G170" s="320"/>
      <c r="H170" s="320"/>
      <c r="I170" s="320"/>
      <c r="J170" s="320"/>
      <c r="K170" s="320"/>
      <c r="L170" s="320"/>
      <c r="M170" s="320"/>
      <c r="N170" s="320">
        <v>4</v>
      </c>
      <c r="O170" s="320">
        <v>112</v>
      </c>
      <c r="P170" s="341"/>
      <c r="Q170" s="321">
        <v>28</v>
      </c>
    </row>
    <row r="171" spans="1:17" ht="14.4" customHeight="1" x14ac:dyDescent="0.3">
      <c r="A171" s="316" t="s">
        <v>1699</v>
      </c>
      <c r="B171" s="317" t="s">
        <v>1542</v>
      </c>
      <c r="C171" s="317" t="s">
        <v>1543</v>
      </c>
      <c r="D171" s="317" t="s">
        <v>1658</v>
      </c>
      <c r="E171" s="317" t="s">
        <v>1659</v>
      </c>
      <c r="F171" s="320"/>
      <c r="G171" s="320"/>
      <c r="H171" s="320"/>
      <c r="I171" s="320"/>
      <c r="J171" s="320"/>
      <c r="K171" s="320"/>
      <c r="L171" s="320"/>
      <c r="M171" s="320"/>
      <c r="N171" s="320">
        <v>1</v>
      </c>
      <c r="O171" s="320">
        <v>40</v>
      </c>
      <c r="P171" s="341"/>
      <c r="Q171" s="321">
        <v>40</v>
      </c>
    </row>
    <row r="172" spans="1:17" ht="14.4" customHeight="1" x14ac:dyDescent="0.3">
      <c r="A172" s="316" t="s">
        <v>1699</v>
      </c>
      <c r="B172" s="317" t="s">
        <v>1542</v>
      </c>
      <c r="C172" s="317" t="s">
        <v>1543</v>
      </c>
      <c r="D172" s="317" t="s">
        <v>1700</v>
      </c>
      <c r="E172" s="317" t="s">
        <v>1701</v>
      </c>
      <c r="F172" s="320"/>
      <c r="G172" s="320"/>
      <c r="H172" s="320"/>
      <c r="I172" s="320"/>
      <c r="J172" s="320"/>
      <c r="K172" s="320"/>
      <c r="L172" s="320"/>
      <c r="M172" s="320"/>
      <c r="N172" s="320">
        <v>1</v>
      </c>
      <c r="O172" s="320">
        <v>112</v>
      </c>
      <c r="P172" s="341"/>
      <c r="Q172" s="321">
        <v>112</v>
      </c>
    </row>
    <row r="173" spans="1:17" ht="14.4" customHeight="1" x14ac:dyDescent="0.3">
      <c r="A173" s="316" t="s">
        <v>1702</v>
      </c>
      <c r="B173" s="317" t="s">
        <v>1542</v>
      </c>
      <c r="C173" s="317" t="s">
        <v>1543</v>
      </c>
      <c r="D173" s="317" t="s">
        <v>1546</v>
      </c>
      <c r="E173" s="317" t="s">
        <v>1547</v>
      </c>
      <c r="F173" s="320">
        <v>405</v>
      </c>
      <c r="G173" s="320">
        <v>6480</v>
      </c>
      <c r="H173" s="320">
        <v>1</v>
      </c>
      <c r="I173" s="320">
        <v>16</v>
      </c>
      <c r="J173" s="320">
        <v>390</v>
      </c>
      <c r="K173" s="320">
        <v>6240</v>
      </c>
      <c r="L173" s="320">
        <v>0.96296296296296291</v>
      </c>
      <c r="M173" s="320">
        <v>16</v>
      </c>
      <c r="N173" s="320">
        <v>432</v>
      </c>
      <c r="O173" s="320">
        <v>6912</v>
      </c>
      <c r="P173" s="341">
        <v>1.0666666666666667</v>
      </c>
      <c r="Q173" s="321">
        <v>16</v>
      </c>
    </row>
    <row r="174" spans="1:17" ht="14.4" customHeight="1" x14ac:dyDescent="0.3">
      <c r="A174" s="316" t="s">
        <v>1702</v>
      </c>
      <c r="B174" s="317" t="s">
        <v>1542</v>
      </c>
      <c r="C174" s="317" t="s">
        <v>1543</v>
      </c>
      <c r="D174" s="317" t="s">
        <v>1550</v>
      </c>
      <c r="E174" s="317" t="s">
        <v>1551</v>
      </c>
      <c r="F174" s="320">
        <v>30</v>
      </c>
      <c r="G174" s="320">
        <v>14580</v>
      </c>
      <c r="H174" s="320">
        <v>1</v>
      </c>
      <c r="I174" s="320">
        <v>486</v>
      </c>
      <c r="J174" s="320">
        <v>41</v>
      </c>
      <c r="K174" s="320">
        <v>19926</v>
      </c>
      <c r="L174" s="320">
        <v>1.3666666666666667</v>
      </c>
      <c r="M174" s="320">
        <v>486</v>
      </c>
      <c r="N174" s="320">
        <v>71</v>
      </c>
      <c r="O174" s="320">
        <v>34506</v>
      </c>
      <c r="P174" s="341">
        <v>2.3666666666666667</v>
      </c>
      <c r="Q174" s="321">
        <v>486</v>
      </c>
    </row>
    <row r="175" spans="1:17" ht="14.4" customHeight="1" x14ac:dyDescent="0.3">
      <c r="A175" s="316" t="s">
        <v>1702</v>
      </c>
      <c r="B175" s="317" t="s">
        <v>1542</v>
      </c>
      <c r="C175" s="317" t="s">
        <v>1543</v>
      </c>
      <c r="D175" s="317" t="s">
        <v>1556</v>
      </c>
      <c r="E175" s="317" t="s">
        <v>1557</v>
      </c>
      <c r="F175" s="320">
        <v>11</v>
      </c>
      <c r="G175" s="320">
        <v>4202</v>
      </c>
      <c r="H175" s="320">
        <v>1</v>
      </c>
      <c r="I175" s="320">
        <v>382</v>
      </c>
      <c r="J175" s="320">
        <v>6</v>
      </c>
      <c r="K175" s="320">
        <v>2292</v>
      </c>
      <c r="L175" s="320">
        <v>0.54545454545454541</v>
      </c>
      <c r="M175" s="320">
        <v>382</v>
      </c>
      <c r="N175" s="320">
        <v>11</v>
      </c>
      <c r="O175" s="320">
        <v>4202</v>
      </c>
      <c r="P175" s="341">
        <v>1</v>
      </c>
      <c r="Q175" s="321">
        <v>382</v>
      </c>
    </row>
    <row r="176" spans="1:17" ht="14.4" customHeight="1" x14ac:dyDescent="0.3">
      <c r="A176" s="316" t="s">
        <v>1702</v>
      </c>
      <c r="B176" s="317" t="s">
        <v>1542</v>
      </c>
      <c r="C176" s="317" t="s">
        <v>1543</v>
      </c>
      <c r="D176" s="317" t="s">
        <v>1558</v>
      </c>
      <c r="E176" s="317" t="s">
        <v>1559</v>
      </c>
      <c r="F176" s="320"/>
      <c r="G176" s="320"/>
      <c r="H176" s="320"/>
      <c r="I176" s="320"/>
      <c r="J176" s="320">
        <v>1</v>
      </c>
      <c r="K176" s="320">
        <v>961</v>
      </c>
      <c r="L176" s="320"/>
      <c r="M176" s="320">
        <v>961</v>
      </c>
      <c r="N176" s="320"/>
      <c r="O176" s="320"/>
      <c r="P176" s="341"/>
      <c r="Q176" s="321"/>
    </row>
    <row r="177" spans="1:17" ht="14.4" customHeight="1" x14ac:dyDescent="0.3">
      <c r="A177" s="316" t="s">
        <v>1702</v>
      </c>
      <c r="B177" s="317" t="s">
        <v>1542</v>
      </c>
      <c r="C177" s="317" t="s">
        <v>1543</v>
      </c>
      <c r="D177" s="317" t="s">
        <v>1564</v>
      </c>
      <c r="E177" s="317" t="s">
        <v>1565</v>
      </c>
      <c r="F177" s="320">
        <v>57</v>
      </c>
      <c r="G177" s="320">
        <v>2223</v>
      </c>
      <c r="H177" s="320">
        <v>1</v>
      </c>
      <c r="I177" s="320">
        <v>39</v>
      </c>
      <c r="J177" s="320">
        <v>52</v>
      </c>
      <c r="K177" s="320">
        <v>2080</v>
      </c>
      <c r="L177" s="320">
        <v>0.93567251461988299</v>
      </c>
      <c r="M177" s="320">
        <v>40</v>
      </c>
      <c r="N177" s="320">
        <v>67</v>
      </c>
      <c r="O177" s="320">
        <v>2680</v>
      </c>
      <c r="P177" s="341">
        <v>1.2055780476833109</v>
      </c>
      <c r="Q177" s="321">
        <v>40</v>
      </c>
    </row>
    <row r="178" spans="1:17" ht="14.4" customHeight="1" x14ac:dyDescent="0.3">
      <c r="A178" s="316" t="s">
        <v>1702</v>
      </c>
      <c r="B178" s="317" t="s">
        <v>1542</v>
      </c>
      <c r="C178" s="317" t="s">
        <v>1543</v>
      </c>
      <c r="D178" s="317" t="s">
        <v>1566</v>
      </c>
      <c r="E178" s="317" t="s">
        <v>1567</v>
      </c>
      <c r="F178" s="320">
        <v>3</v>
      </c>
      <c r="G178" s="320">
        <v>282</v>
      </c>
      <c r="H178" s="320">
        <v>1</v>
      </c>
      <c r="I178" s="320">
        <v>94</v>
      </c>
      <c r="J178" s="320">
        <v>3</v>
      </c>
      <c r="K178" s="320">
        <v>285</v>
      </c>
      <c r="L178" s="320">
        <v>1.0106382978723405</v>
      </c>
      <c r="M178" s="320">
        <v>95</v>
      </c>
      <c r="N178" s="320">
        <v>1</v>
      </c>
      <c r="O178" s="320">
        <v>96</v>
      </c>
      <c r="P178" s="341">
        <v>0.34042553191489361</v>
      </c>
      <c r="Q178" s="321">
        <v>96</v>
      </c>
    </row>
    <row r="179" spans="1:17" ht="14.4" customHeight="1" x14ac:dyDescent="0.3">
      <c r="A179" s="316" t="s">
        <v>1702</v>
      </c>
      <c r="B179" s="317" t="s">
        <v>1542</v>
      </c>
      <c r="C179" s="317" t="s">
        <v>1543</v>
      </c>
      <c r="D179" s="317" t="s">
        <v>1572</v>
      </c>
      <c r="E179" s="317" t="s">
        <v>1573</v>
      </c>
      <c r="F179" s="320">
        <v>18</v>
      </c>
      <c r="G179" s="320">
        <v>1818</v>
      </c>
      <c r="H179" s="320">
        <v>1</v>
      </c>
      <c r="I179" s="320">
        <v>101</v>
      </c>
      <c r="J179" s="320">
        <v>41</v>
      </c>
      <c r="K179" s="320">
        <v>4141</v>
      </c>
      <c r="L179" s="320">
        <v>2.2777777777777777</v>
      </c>
      <c r="M179" s="320">
        <v>101</v>
      </c>
      <c r="N179" s="320">
        <v>40</v>
      </c>
      <c r="O179" s="320">
        <v>4080</v>
      </c>
      <c r="P179" s="341">
        <v>2.2442244224422443</v>
      </c>
      <c r="Q179" s="321">
        <v>102</v>
      </c>
    </row>
    <row r="180" spans="1:17" ht="14.4" customHeight="1" x14ac:dyDescent="0.3">
      <c r="A180" s="316" t="s">
        <v>1702</v>
      </c>
      <c r="B180" s="317" t="s">
        <v>1542</v>
      </c>
      <c r="C180" s="317" t="s">
        <v>1543</v>
      </c>
      <c r="D180" s="317" t="s">
        <v>1578</v>
      </c>
      <c r="E180" s="317" t="s">
        <v>1579</v>
      </c>
      <c r="F180" s="320">
        <v>66</v>
      </c>
      <c r="G180" s="320">
        <v>1386</v>
      </c>
      <c r="H180" s="320">
        <v>1</v>
      </c>
      <c r="I180" s="320">
        <v>21</v>
      </c>
      <c r="J180" s="320">
        <v>42</v>
      </c>
      <c r="K180" s="320">
        <v>882</v>
      </c>
      <c r="L180" s="320">
        <v>0.63636363636363635</v>
      </c>
      <c r="M180" s="320">
        <v>21</v>
      </c>
      <c r="N180" s="320">
        <v>46</v>
      </c>
      <c r="O180" s="320">
        <v>966</v>
      </c>
      <c r="P180" s="341">
        <v>0.69696969696969702</v>
      </c>
      <c r="Q180" s="321">
        <v>21</v>
      </c>
    </row>
    <row r="181" spans="1:17" ht="14.4" customHeight="1" x14ac:dyDescent="0.3">
      <c r="A181" s="316" t="s">
        <v>1702</v>
      </c>
      <c r="B181" s="317" t="s">
        <v>1542</v>
      </c>
      <c r="C181" s="317" t="s">
        <v>1543</v>
      </c>
      <c r="D181" s="317" t="s">
        <v>1586</v>
      </c>
      <c r="E181" s="317" t="s">
        <v>1587</v>
      </c>
      <c r="F181" s="320">
        <v>690</v>
      </c>
      <c r="G181" s="320">
        <v>76590</v>
      </c>
      <c r="H181" s="320">
        <v>1</v>
      </c>
      <c r="I181" s="320">
        <v>111</v>
      </c>
      <c r="J181" s="320">
        <v>797</v>
      </c>
      <c r="K181" s="320">
        <v>89264</v>
      </c>
      <c r="L181" s="320">
        <v>1.165478522000261</v>
      </c>
      <c r="M181" s="320">
        <v>112</v>
      </c>
      <c r="N181" s="320">
        <v>731</v>
      </c>
      <c r="O181" s="320">
        <v>82603</v>
      </c>
      <c r="P181" s="341">
        <v>1.0785089437263351</v>
      </c>
      <c r="Q181" s="321">
        <v>113</v>
      </c>
    </row>
    <row r="182" spans="1:17" ht="14.4" customHeight="1" x14ac:dyDescent="0.3">
      <c r="A182" s="316" t="s">
        <v>1702</v>
      </c>
      <c r="B182" s="317" t="s">
        <v>1542</v>
      </c>
      <c r="C182" s="317" t="s">
        <v>1543</v>
      </c>
      <c r="D182" s="317" t="s">
        <v>1588</v>
      </c>
      <c r="E182" s="317" t="s">
        <v>1589</v>
      </c>
      <c r="F182" s="320">
        <v>345</v>
      </c>
      <c r="G182" s="320">
        <v>28635</v>
      </c>
      <c r="H182" s="320">
        <v>1</v>
      </c>
      <c r="I182" s="320">
        <v>83</v>
      </c>
      <c r="J182" s="320">
        <v>342</v>
      </c>
      <c r="K182" s="320">
        <v>28386</v>
      </c>
      <c r="L182" s="320">
        <v>0.99130434782608701</v>
      </c>
      <c r="M182" s="320">
        <v>83</v>
      </c>
      <c r="N182" s="320">
        <v>419</v>
      </c>
      <c r="O182" s="320">
        <v>35196</v>
      </c>
      <c r="P182" s="341">
        <v>1.2291251964379255</v>
      </c>
      <c r="Q182" s="321">
        <v>84</v>
      </c>
    </row>
    <row r="183" spans="1:17" ht="14.4" customHeight="1" x14ac:dyDescent="0.3">
      <c r="A183" s="316" t="s">
        <v>1702</v>
      </c>
      <c r="B183" s="317" t="s">
        <v>1542</v>
      </c>
      <c r="C183" s="317" t="s">
        <v>1543</v>
      </c>
      <c r="D183" s="317" t="s">
        <v>1592</v>
      </c>
      <c r="E183" s="317" t="s">
        <v>1593</v>
      </c>
      <c r="F183" s="320">
        <v>5</v>
      </c>
      <c r="G183" s="320">
        <v>5810</v>
      </c>
      <c r="H183" s="320">
        <v>1</v>
      </c>
      <c r="I183" s="320">
        <v>1162</v>
      </c>
      <c r="J183" s="320">
        <v>4</v>
      </c>
      <c r="K183" s="320">
        <v>4656</v>
      </c>
      <c r="L183" s="320">
        <v>0.80137693631669538</v>
      </c>
      <c r="M183" s="320">
        <v>1164</v>
      </c>
      <c r="N183" s="320">
        <v>3</v>
      </c>
      <c r="O183" s="320">
        <v>3495</v>
      </c>
      <c r="P183" s="341">
        <v>0.60154905335628228</v>
      </c>
      <c r="Q183" s="321">
        <v>1165</v>
      </c>
    </row>
    <row r="184" spans="1:17" ht="14.4" customHeight="1" x14ac:dyDescent="0.3">
      <c r="A184" s="316" t="s">
        <v>1702</v>
      </c>
      <c r="B184" s="317" t="s">
        <v>1542</v>
      </c>
      <c r="C184" s="317" t="s">
        <v>1543</v>
      </c>
      <c r="D184" s="317" t="s">
        <v>1594</v>
      </c>
      <c r="E184" s="317" t="s">
        <v>1595</v>
      </c>
      <c r="F184" s="320"/>
      <c r="G184" s="320"/>
      <c r="H184" s="320"/>
      <c r="I184" s="320"/>
      <c r="J184" s="320">
        <v>3</v>
      </c>
      <c r="K184" s="320">
        <v>1470</v>
      </c>
      <c r="L184" s="320"/>
      <c r="M184" s="320">
        <v>490</v>
      </c>
      <c r="N184" s="320">
        <v>4</v>
      </c>
      <c r="O184" s="320">
        <v>1960</v>
      </c>
      <c r="P184" s="341"/>
      <c r="Q184" s="321">
        <v>490</v>
      </c>
    </row>
    <row r="185" spans="1:17" ht="14.4" customHeight="1" x14ac:dyDescent="0.3">
      <c r="A185" s="316" t="s">
        <v>1702</v>
      </c>
      <c r="B185" s="317" t="s">
        <v>1542</v>
      </c>
      <c r="C185" s="317" t="s">
        <v>1543</v>
      </c>
      <c r="D185" s="317" t="s">
        <v>1596</v>
      </c>
      <c r="E185" s="317" t="s">
        <v>1597</v>
      </c>
      <c r="F185" s="320">
        <v>148</v>
      </c>
      <c r="G185" s="320">
        <v>5624</v>
      </c>
      <c r="H185" s="320">
        <v>1</v>
      </c>
      <c r="I185" s="320">
        <v>38</v>
      </c>
      <c r="J185" s="320">
        <v>158</v>
      </c>
      <c r="K185" s="320">
        <v>6162</v>
      </c>
      <c r="L185" s="320">
        <v>1.0956614509246088</v>
      </c>
      <c r="M185" s="320">
        <v>39</v>
      </c>
      <c r="N185" s="320">
        <v>169</v>
      </c>
      <c r="O185" s="320">
        <v>6591</v>
      </c>
      <c r="P185" s="341">
        <v>1.1719416785206258</v>
      </c>
      <c r="Q185" s="321">
        <v>39</v>
      </c>
    </row>
    <row r="186" spans="1:17" ht="14.4" customHeight="1" x14ac:dyDescent="0.3">
      <c r="A186" s="316" t="s">
        <v>1702</v>
      </c>
      <c r="B186" s="317" t="s">
        <v>1542</v>
      </c>
      <c r="C186" s="317" t="s">
        <v>1543</v>
      </c>
      <c r="D186" s="317" t="s">
        <v>1600</v>
      </c>
      <c r="E186" s="317" t="s">
        <v>1601</v>
      </c>
      <c r="F186" s="320"/>
      <c r="G186" s="320"/>
      <c r="H186" s="320"/>
      <c r="I186" s="320"/>
      <c r="J186" s="320">
        <v>3</v>
      </c>
      <c r="K186" s="320">
        <v>612</v>
      </c>
      <c r="L186" s="320"/>
      <c r="M186" s="320">
        <v>204</v>
      </c>
      <c r="N186" s="320">
        <v>3</v>
      </c>
      <c r="O186" s="320">
        <v>615</v>
      </c>
      <c r="P186" s="341"/>
      <c r="Q186" s="321">
        <v>205</v>
      </c>
    </row>
    <row r="187" spans="1:17" ht="14.4" customHeight="1" x14ac:dyDescent="0.3">
      <c r="A187" s="316" t="s">
        <v>1702</v>
      </c>
      <c r="B187" s="317" t="s">
        <v>1542</v>
      </c>
      <c r="C187" s="317" t="s">
        <v>1543</v>
      </c>
      <c r="D187" s="317" t="s">
        <v>1602</v>
      </c>
      <c r="E187" s="317" t="s">
        <v>1603</v>
      </c>
      <c r="F187" s="320">
        <v>9</v>
      </c>
      <c r="G187" s="320">
        <v>3996</v>
      </c>
      <c r="H187" s="320">
        <v>1</v>
      </c>
      <c r="I187" s="320">
        <v>444</v>
      </c>
      <c r="J187" s="320"/>
      <c r="K187" s="320"/>
      <c r="L187" s="320"/>
      <c r="M187" s="320"/>
      <c r="N187" s="320">
        <v>3</v>
      </c>
      <c r="O187" s="320">
        <v>1332</v>
      </c>
      <c r="P187" s="341">
        <v>0.33333333333333331</v>
      </c>
      <c r="Q187" s="321">
        <v>444</v>
      </c>
    </row>
    <row r="188" spans="1:17" ht="14.4" customHeight="1" x14ac:dyDescent="0.3">
      <c r="A188" s="316" t="s">
        <v>1702</v>
      </c>
      <c r="B188" s="317" t="s">
        <v>1542</v>
      </c>
      <c r="C188" s="317" t="s">
        <v>1543</v>
      </c>
      <c r="D188" s="317" t="s">
        <v>1604</v>
      </c>
      <c r="E188" s="317" t="s">
        <v>1605</v>
      </c>
      <c r="F188" s="320">
        <v>1</v>
      </c>
      <c r="G188" s="320">
        <v>130</v>
      </c>
      <c r="H188" s="320">
        <v>1</v>
      </c>
      <c r="I188" s="320">
        <v>130</v>
      </c>
      <c r="J188" s="320">
        <v>2</v>
      </c>
      <c r="K188" s="320">
        <v>262</v>
      </c>
      <c r="L188" s="320">
        <v>2.0153846153846153</v>
      </c>
      <c r="M188" s="320">
        <v>131</v>
      </c>
      <c r="N188" s="320">
        <v>1</v>
      </c>
      <c r="O188" s="320">
        <v>133</v>
      </c>
      <c r="P188" s="341">
        <v>1.023076923076923</v>
      </c>
      <c r="Q188" s="321">
        <v>133</v>
      </c>
    </row>
    <row r="189" spans="1:17" ht="14.4" customHeight="1" x14ac:dyDescent="0.3">
      <c r="A189" s="316" t="s">
        <v>1702</v>
      </c>
      <c r="B189" s="317" t="s">
        <v>1542</v>
      </c>
      <c r="C189" s="317" t="s">
        <v>1543</v>
      </c>
      <c r="D189" s="317" t="s">
        <v>1606</v>
      </c>
      <c r="E189" s="317" t="s">
        <v>1607</v>
      </c>
      <c r="F189" s="320"/>
      <c r="G189" s="320"/>
      <c r="H189" s="320"/>
      <c r="I189" s="320"/>
      <c r="J189" s="320">
        <v>2</v>
      </c>
      <c r="K189" s="320">
        <v>4026</v>
      </c>
      <c r="L189" s="320"/>
      <c r="M189" s="320">
        <v>2013</v>
      </c>
      <c r="N189" s="320"/>
      <c r="O189" s="320"/>
      <c r="P189" s="341"/>
      <c r="Q189" s="321"/>
    </row>
    <row r="190" spans="1:17" ht="14.4" customHeight="1" x14ac:dyDescent="0.3">
      <c r="A190" s="316" t="s">
        <v>1702</v>
      </c>
      <c r="B190" s="317" t="s">
        <v>1542</v>
      </c>
      <c r="C190" s="317" t="s">
        <v>1543</v>
      </c>
      <c r="D190" s="317" t="s">
        <v>1608</v>
      </c>
      <c r="E190" s="317" t="s">
        <v>1609</v>
      </c>
      <c r="F190" s="320">
        <v>128</v>
      </c>
      <c r="G190" s="320">
        <v>5120</v>
      </c>
      <c r="H190" s="320">
        <v>1</v>
      </c>
      <c r="I190" s="320">
        <v>40</v>
      </c>
      <c r="J190" s="320">
        <v>133</v>
      </c>
      <c r="K190" s="320">
        <v>5320</v>
      </c>
      <c r="L190" s="320">
        <v>1.0390625</v>
      </c>
      <c r="M190" s="320">
        <v>40</v>
      </c>
      <c r="N190" s="320">
        <v>131</v>
      </c>
      <c r="O190" s="320">
        <v>5371</v>
      </c>
      <c r="P190" s="341">
        <v>1.0490234375</v>
      </c>
      <c r="Q190" s="321">
        <v>41</v>
      </c>
    </row>
    <row r="191" spans="1:17" ht="14.4" customHeight="1" x14ac:dyDescent="0.3">
      <c r="A191" s="316" t="s">
        <v>1702</v>
      </c>
      <c r="B191" s="317" t="s">
        <v>1542</v>
      </c>
      <c r="C191" s="317" t="s">
        <v>1543</v>
      </c>
      <c r="D191" s="317" t="s">
        <v>1610</v>
      </c>
      <c r="E191" s="317" t="s">
        <v>1611</v>
      </c>
      <c r="F191" s="320">
        <v>13</v>
      </c>
      <c r="G191" s="320">
        <v>468</v>
      </c>
      <c r="H191" s="320">
        <v>1</v>
      </c>
      <c r="I191" s="320">
        <v>36</v>
      </c>
      <c r="J191" s="320"/>
      <c r="K191" s="320"/>
      <c r="L191" s="320"/>
      <c r="M191" s="320"/>
      <c r="N191" s="320">
        <v>12</v>
      </c>
      <c r="O191" s="320">
        <v>444</v>
      </c>
      <c r="P191" s="341">
        <v>0.94871794871794868</v>
      </c>
      <c r="Q191" s="321">
        <v>37</v>
      </c>
    </row>
    <row r="192" spans="1:17" ht="14.4" customHeight="1" x14ac:dyDescent="0.3">
      <c r="A192" s="316" t="s">
        <v>1702</v>
      </c>
      <c r="B192" s="317" t="s">
        <v>1542</v>
      </c>
      <c r="C192" s="317" t="s">
        <v>1543</v>
      </c>
      <c r="D192" s="317" t="s">
        <v>1612</v>
      </c>
      <c r="E192" s="317" t="s">
        <v>1613</v>
      </c>
      <c r="F192" s="320"/>
      <c r="G192" s="320"/>
      <c r="H192" s="320"/>
      <c r="I192" s="320"/>
      <c r="J192" s="320">
        <v>5</v>
      </c>
      <c r="K192" s="320">
        <v>640</v>
      </c>
      <c r="L192" s="320"/>
      <c r="M192" s="320">
        <v>128</v>
      </c>
      <c r="N192" s="320"/>
      <c r="O192" s="320"/>
      <c r="P192" s="341"/>
      <c r="Q192" s="321"/>
    </row>
    <row r="193" spans="1:17" ht="14.4" customHeight="1" x14ac:dyDescent="0.3">
      <c r="A193" s="316" t="s">
        <v>1702</v>
      </c>
      <c r="B193" s="317" t="s">
        <v>1542</v>
      </c>
      <c r="C193" s="317" t="s">
        <v>1543</v>
      </c>
      <c r="D193" s="317" t="s">
        <v>1614</v>
      </c>
      <c r="E193" s="317" t="s">
        <v>1615</v>
      </c>
      <c r="F193" s="320">
        <v>1792</v>
      </c>
      <c r="G193" s="320">
        <v>283136</v>
      </c>
      <c r="H193" s="320">
        <v>1</v>
      </c>
      <c r="I193" s="320">
        <v>158</v>
      </c>
      <c r="J193" s="320">
        <v>1654</v>
      </c>
      <c r="K193" s="320">
        <v>261332</v>
      </c>
      <c r="L193" s="320">
        <v>0.9229910714285714</v>
      </c>
      <c r="M193" s="320">
        <v>158</v>
      </c>
      <c r="N193" s="320">
        <v>1836</v>
      </c>
      <c r="O193" s="320">
        <v>291924</v>
      </c>
      <c r="P193" s="341">
        <v>1.0310380877034357</v>
      </c>
      <c r="Q193" s="321">
        <v>159</v>
      </c>
    </row>
    <row r="194" spans="1:17" ht="14.4" customHeight="1" x14ac:dyDescent="0.3">
      <c r="A194" s="316" t="s">
        <v>1702</v>
      </c>
      <c r="B194" s="317" t="s">
        <v>1542</v>
      </c>
      <c r="C194" s="317" t="s">
        <v>1543</v>
      </c>
      <c r="D194" s="317" t="s">
        <v>1616</v>
      </c>
      <c r="E194" s="317" t="s">
        <v>1617</v>
      </c>
      <c r="F194" s="320"/>
      <c r="G194" s="320"/>
      <c r="H194" s="320"/>
      <c r="I194" s="320"/>
      <c r="J194" s="320">
        <v>1</v>
      </c>
      <c r="K194" s="320">
        <v>603</v>
      </c>
      <c r="L194" s="320"/>
      <c r="M194" s="320">
        <v>603</v>
      </c>
      <c r="N194" s="320"/>
      <c r="O194" s="320"/>
      <c r="P194" s="341"/>
      <c r="Q194" s="321"/>
    </row>
    <row r="195" spans="1:17" ht="14.4" customHeight="1" x14ac:dyDescent="0.3">
      <c r="A195" s="316" t="s">
        <v>1702</v>
      </c>
      <c r="B195" s="317" t="s">
        <v>1542</v>
      </c>
      <c r="C195" s="317" t="s">
        <v>1543</v>
      </c>
      <c r="D195" s="317" t="s">
        <v>1620</v>
      </c>
      <c r="E195" s="317" t="s">
        <v>1621</v>
      </c>
      <c r="F195" s="320"/>
      <c r="G195" s="320"/>
      <c r="H195" s="320"/>
      <c r="I195" s="320"/>
      <c r="J195" s="320">
        <v>3</v>
      </c>
      <c r="K195" s="320">
        <v>1128</v>
      </c>
      <c r="L195" s="320"/>
      <c r="M195" s="320">
        <v>376</v>
      </c>
      <c r="N195" s="320">
        <v>3</v>
      </c>
      <c r="O195" s="320">
        <v>1131</v>
      </c>
      <c r="P195" s="341"/>
      <c r="Q195" s="321">
        <v>377</v>
      </c>
    </row>
    <row r="196" spans="1:17" ht="14.4" customHeight="1" x14ac:dyDescent="0.3">
      <c r="A196" s="316" t="s">
        <v>1702</v>
      </c>
      <c r="B196" s="317" t="s">
        <v>1542</v>
      </c>
      <c r="C196" s="317" t="s">
        <v>1543</v>
      </c>
      <c r="D196" s="317" t="s">
        <v>1624</v>
      </c>
      <c r="E196" s="317" t="s">
        <v>1625</v>
      </c>
      <c r="F196" s="320">
        <v>9</v>
      </c>
      <c r="G196" s="320">
        <v>4536</v>
      </c>
      <c r="H196" s="320">
        <v>1</v>
      </c>
      <c r="I196" s="320">
        <v>504</v>
      </c>
      <c r="J196" s="320">
        <v>26</v>
      </c>
      <c r="K196" s="320">
        <v>13130</v>
      </c>
      <c r="L196" s="320">
        <v>2.8946208112874778</v>
      </c>
      <c r="M196" s="320">
        <v>505</v>
      </c>
      <c r="N196" s="320">
        <v>20</v>
      </c>
      <c r="O196" s="320">
        <v>10120</v>
      </c>
      <c r="P196" s="341">
        <v>2.2310405643738975</v>
      </c>
      <c r="Q196" s="321">
        <v>506</v>
      </c>
    </row>
    <row r="197" spans="1:17" ht="14.4" customHeight="1" x14ac:dyDescent="0.3">
      <c r="A197" s="316" t="s">
        <v>1702</v>
      </c>
      <c r="B197" s="317" t="s">
        <v>1542</v>
      </c>
      <c r="C197" s="317" t="s">
        <v>1543</v>
      </c>
      <c r="D197" s="317" t="s">
        <v>1626</v>
      </c>
      <c r="E197" s="317" t="s">
        <v>1627</v>
      </c>
      <c r="F197" s="320">
        <v>1</v>
      </c>
      <c r="G197" s="320">
        <v>197</v>
      </c>
      <c r="H197" s="320">
        <v>1</v>
      </c>
      <c r="I197" s="320">
        <v>197</v>
      </c>
      <c r="J197" s="320"/>
      <c r="K197" s="320"/>
      <c r="L197" s="320"/>
      <c r="M197" s="320"/>
      <c r="N197" s="320"/>
      <c r="O197" s="320"/>
      <c r="P197" s="341"/>
      <c r="Q197" s="321"/>
    </row>
    <row r="198" spans="1:17" ht="14.4" customHeight="1" x14ac:dyDescent="0.3">
      <c r="A198" s="316" t="s">
        <v>1702</v>
      </c>
      <c r="B198" s="317" t="s">
        <v>1542</v>
      </c>
      <c r="C198" s="317" t="s">
        <v>1543</v>
      </c>
      <c r="D198" s="317" t="s">
        <v>1634</v>
      </c>
      <c r="E198" s="317" t="s">
        <v>1635</v>
      </c>
      <c r="F198" s="320">
        <v>43</v>
      </c>
      <c r="G198" s="320">
        <v>1333</v>
      </c>
      <c r="H198" s="320">
        <v>1</v>
      </c>
      <c r="I198" s="320">
        <v>31</v>
      </c>
      <c r="J198" s="320">
        <v>78</v>
      </c>
      <c r="K198" s="320">
        <v>2418</v>
      </c>
      <c r="L198" s="320">
        <v>1.8139534883720929</v>
      </c>
      <c r="M198" s="320">
        <v>31</v>
      </c>
      <c r="N198" s="320">
        <v>98</v>
      </c>
      <c r="O198" s="320">
        <v>3038</v>
      </c>
      <c r="P198" s="341">
        <v>2.2790697674418605</v>
      </c>
      <c r="Q198" s="321">
        <v>31</v>
      </c>
    </row>
    <row r="199" spans="1:17" ht="14.4" customHeight="1" x14ac:dyDescent="0.3">
      <c r="A199" s="316" t="s">
        <v>1702</v>
      </c>
      <c r="B199" s="317" t="s">
        <v>1542</v>
      </c>
      <c r="C199" s="317" t="s">
        <v>1543</v>
      </c>
      <c r="D199" s="317" t="s">
        <v>1638</v>
      </c>
      <c r="E199" s="317" t="s">
        <v>1639</v>
      </c>
      <c r="F199" s="320"/>
      <c r="G199" s="320"/>
      <c r="H199" s="320"/>
      <c r="I199" s="320"/>
      <c r="J199" s="320">
        <v>2</v>
      </c>
      <c r="K199" s="320">
        <v>302</v>
      </c>
      <c r="L199" s="320"/>
      <c r="M199" s="320">
        <v>151</v>
      </c>
      <c r="N199" s="320"/>
      <c r="O199" s="320"/>
      <c r="P199" s="341"/>
      <c r="Q199" s="321"/>
    </row>
    <row r="200" spans="1:17" ht="14.4" customHeight="1" x14ac:dyDescent="0.3">
      <c r="A200" s="316" t="s">
        <v>1702</v>
      </c>
      <c r="B200" s="317" t="s">
        <v>1542</v>
      </c>
      <c r="C200" s="317" t="s">
        <v>1543</v>
      </c>
      <c r="D200" s="317" t="s">
        <v>1644</v>
      </c>
      <c r="E200" s="317" t="s">
        <v>1645</v>
      </c>
      <c r="F200" s="320">
        <v>3</v>
      </c>
      <c r="G200" s="320">
        <v>636</v>
      </c>
      <c r="H200" s="320">
        <v>1</v>
      </c>
      <c r="I200" s="320">
        <v>212</v>
      </c>
      <c r="J200" s="320">
        <v>1</v>
      </c>
      <c r="K200" s="320">
        <v>214</v>
      </c>
      <c r="L200" s="320">
        <v>0.33647798742138363</v>
      </c>
      <c r="M200" s="320">
        <v>214</v>
      </c>
      <c r="N200" s="320">
        <v>5</v>
      </c>
      <c r="O200" s="320">
        <v>1075</v>
      </c>
      <c r="P200" s="341">
        <v>1.6902515723270439</v>
      </c>
      <c r="Q200" s="321">
        <v>215</v>
      </c>
    </row>
    <row r="201" spans="1:17" ht="14.4" customHeight="1" x14ac:dyDescent="0.3">
      <c r="A201" s="316" t="s">
        <v>1703</v>
      </c>
      <c r="B201" s="317" t="s">
        <v>1542</v>
      </c>
      <c r="C201" s="317" t="s">
        <v>1543</v>
      </c>
      <c r="D201" s="317" t="s">
        <v>1546</v>
      </c>
      <c r="E201" s="317" t="s">
        <v>1547</v>
      </c>
      <c r="F201" s="320">
        <v>609</v>
      </c>
      <c r="G201" s="320">
        <v>9744</v>
      </c>
      <c r="H201" s="320">
        <v>1</v>
      </c>
      <c r="I201" s="320">
        <v>16</v>
      </c>
      <c r="J201" s="320">
        <v>524</v>
      </c>
      <c r="K201" s="320">
        <v>8384</v>
      </c>
      <c r="L201" s="320">
        <v>0.86042692939244658</v>
      </c>
      <c r="M201" s="320">
        <v>16</v>
      </c>
      <c r="N201" s="320">
        <v>600</v>
      </c>
      <c r="O201" s="320">
        <v>9600</v>
      </c>
      <c r="P201" s="341">
        <v>0.98522167487684731</v>
      </c>
      <c r="Q201" s="321">
        <v>16</v>
      </c>
    </row>
    <row r="202" spans="1:17" ht="14.4" customHeight="1" x14ac:dyDescent="0.3">
      <c r="A202" s="316" t="s">
        <v>1703</v>
      </c>
      <c r="B202" s="317" t="s">
        <v>1542</v>
      </c>
      <c r="C202" s="317" t="s">
        <v>1543</v>
      </c>
      <c r="D202" s="317" t="s">
        <v>1550</v>
      </c>
      <c r="E202" s="317" t="s">
        <v>1551</v>
      </c>
      <c r="F202" s="320">
        <v>402</v>
      </c>
      <c r="G202" s="320">
        <v>195372</v>
      </c>
      <c r="H202" s="320">
        <v>1</v>
      </c>
      <c r="I202" s="320">
        <v>486</v>
      </c>
      <c r="J202" s="320">
        <v>396</v>
      </c>
      <c r="K202" s="320">
        <v>192456</v>
      </c>
      <c r="L202" s="320">
        <v>0.9850746268656716</v>
      </c>
      <c r="M202" s="320">
        <v>486</v>
      </c>
      <c r="N202" s="320">
        <v>421</v>
      </c>
      <c r="O202" s="320">
        <v>204606</v>
      </c>
      <c r="P202" s="341">
        <v>1.0472636815920398</v>
      </c>
      <c r="Q202" s="321">
        <v>486</v>
      </c>
    </row>
    <row r="203" spans="1:17" ht="14.4" customHeight="1" x14ac:dyDescent="0.3">
      <c r="A203" s="316" t="s">
        <v>1703</v>
      </c>
      <c r="B203" s="317" t="s">
        <v>1542</v>
      </c>
      <c r="C203" s="317" t="s">
        <v>1543</v>
      </c>
      <c r="D203" s="317" t="s">
        <v>1556</v>
      </c>
      <c r="E203" s="317" t="s">
        <v>1557</v>
      </c>
      <c r="F203" s="320">
        <v>30</v>
      </c>
      <c r="G203" s="320">
        <v>11460</v>
      </c>
      <c r="H203" s="320">
        <v>1</v>
      </c>
      <c r="I203" s="320">
        <v>382</v>
      </c>
      <c r="J203" s="320">
        <v>7</v>
      </c>
      <c r="K203" s="320">
        <v>2674</v>
      </c>
      <c r="L203" s="320">
        <v>0.23333333333333334</v>
      </c>
      <c r="M203" s="320">
        <v>382</v>
      </c>
      <c r="N203" s="320">
        <v>29</v>
      </c>
      <c r="O203" s="320">
        <v>11078</v>
      </c>
      <c r="P203" s="341">
        <v>0.96666666666666667</v>
      </c>
      <c r="Q203" s="321">
        <v>382</v>
      </c>
    </row>
    <row r="204" spans="1:17" ht="14.4" customHeight="1" x14ac:dyDescent="0.3">
      <c r="A204" s="316" t="s">
        <v>1703</v>
      </c>
      <c r="B204" s="317" t="s">
        <v>1542</v>
      </c>
      <c r="C204" s="317" t="s">
        <v>1543</v>
      </c>
      <c r="D204" s="317" t="s">
        <v>1558</v>
      </c>
      <c r="E204" s="317" t="s">
        <v>1559</v>
      </c>
      <c r="F204" s="320">
        <v>3</v>
      </c>
      <c r="G204" s="320">
        <v>2883</v>
      </c>
      <c r="H204" s="320">
        <v>1</v>
      </c>
      <c r="I204" s="320">
        <v>961</v>
      </c>
      <c r="J204" s="320"/>
      <c r="K204" s="320"/>
      <c r="L204" s="320"/>
      <c r="M204" s="320"/>
      <c r="N204" s="320"/>
      <c r="O204" s="320"/>
      <c r="P204" s="341"/>
      <c r="Q204" s="321"/>
    </row>
    <row r="205" spans="1:17" ht="14.4" customHeight="1" x14ac:dyDescent="0.3">
      <c r="A205" s="316" t="s">
        <v>1703</v>
      </c>
      <c r="B205" s="317" t="s">
        <v>1542</v>
      </c>
      <c r="C205" s="317" t="s">
        <v>1543</v>
      </c>
      <c r="D205" s="317" t="s">
        <v>1564</v>
      </c>
      <c r="E205" s="317" t="s">
        <v>1565</v>
      </c>
      <c r="F205" s="320">
        <v>170</v>
      </c>
      <c r="G205" s="320">
        <v>6630</v>
      </c>
      <c r="H205" s="320">
        <v>1</v>
      </c>
      <c r="I205" s="320">
        <v>39</v>
      </c>
      <c r="J205" s="320">
        <v>212</v>
      </c>
      <c r="K205" s="320">
        <v>8480</v>
      </c>
      <c r="L205" s="320">
        <v>1.2790346907993966</v>
      </c>
      <c r="M205" s="320">
        <v>40</v>
      </c>
      <c r="N205" s="320">
        <v>278</v>
      </c>
      <c r="O205" s="320">
        <v>11120</v>
      </c>
      <c r="P205" s="341">
        <v>1.6772247360482655</v>
      </c>
      <c r="Q205" s="321">
        <v>40</v>
      </c>
    </row>
    <row r="206" spans="1:17" ht="14.4" customHeight="1" x14ac:dyDescent="0.3">
      <c r="A206" s="316" t="s">
        <v>1703</v>
      </c>
      <c r="B206" s="317" t="s">
        <v>1542</v>
      </c>
      <c r="C206" s="317" t="s">
        <v>1543</v>
      </c>
      <c r="D206" s="317" t="s">
        <v>1566</v>
      </c>
      <c r="E206" s="317" t="s">
        <v>1567</v>
      </c>
      <c r="F206" s="320">
        <v>4</v>
      </c>
      <c r="G206" s="320">
        <v>376</v>
      </c>
      <c r="H206" s="320">
        <v>1</v>
      </c>
      <c r="I206" s="320">
        <v>94</v>
      </c>
      <c r="J206" s="320">
        <v>2</v>
      </c>
      <c r="K206" s="320">
        <v>190</v>
      </c>
      <c r="L206" s="320">
        <v>0.50531914893617025</v>
      </c>
      <c r="M206" s="320">
        <v>95</v>
      </c>
      <c r="N206" s="320">
        <v>8</v>
      </c>
      <c r="O206" s="320">
        <v>768</v>
      </c>
      <c r="P206" s="341">
        <v>2.0425531914893615</v>
      </c>
      <c r="Q206" s="321">
        <v>96</v>
      </c>
    </row>
    <row r="207" spans="1:17" ht="14.4" customHeight="1" x14ac:dyDescent="0.3">
      <c r="A207" s="316" t="s">
        <v>1703</v>
      </c>
      <c r="B207" s="317" t="s">
        <v>1542</v>
      </c>
      <c r="C207" s="317" t="s">
        <v>1543</v>
      </c>
      <c r="D207" s="317" t="s">
        <v>1572</v>
      </c>
      <c r="E207" s="317" t="s">
        <v>1573</v>
      </c>
      <c r="F207" s="320">
        <v>124</v>
      </c>
      <c r="G207" s="320">
        <v>12524</v>
      </c>
      <c r="H207" s="320">
        <v>1</v>
      </c>
      <c r="I207" s="320">
        <v>101</v>
      </c>
      <c r="J207" s="320">
        <v>359</v>
      </c>
      <c r="K207" s="320">
        <v>36259</v>
      </c>
      <c r="L207" s="320">
        <v>2.8951612903225805</v>
      </c>
      <c r="M207" s="320">
        <v>101</v>
      </c>
      <c r="N207" s="320">
        <v>283</v>
      </c>
      <c r="O207" s="320">
        <v>28866</v>
      </c>
      <c r="P207" s="341">
        <v>2.3048546790162887</v>
      </c>
      <c r="Q207" s="321">
        <v>102</v>
      </c>
    </row>
    <row r="208" spans="1:17" ht="14.4" customHeight="1" x14ac:dyDescent="0.3">
      <c r="A208" s="316" t="s">
        <v>1703</v>
      </c>
      <c r="B208" s="317" t="s">
        <v>1542</v>
      </c>
      <c r="C208" s="317" t="s">
        <v>1543</v>
      </c>
      <c r="D208" s="317" t="s">
        <v>1578</v>
      </c>
      <c r="E208" s="317" t="s">
        <v>1579</v>
      </c>
      <c r="F208" s="320">
        <v>202</v>
      </c>
      <c r="G208" s="320">
        <v>4242</v>
      </c>
      <c r="H208" s="320">
        <v>1</v>
      </c>
      <c r="I208" s="320">
        <v>21</v>
      </c>
      <c r="J208" s="320">
        <v>201</v>
      </c>
      <c r="K208" s="320">
        <v>4221</v>
      </c>
      <c r="L208" s="320">
        <v>0.99504950495049505</v>
      </c>
      <c r="M208" s="320">
        <v>21</v>
      </c>
      <c r="N208" s="320">
        <v>175</v>
      </c>
      <c r="O208" s="320">
        <v>3675</v>
      </c>
      <c r="P208" s="341">
        <v>0.86633663366336633</v>
      </c>
      <c r="Q208" s="321">
        <v>21</v>
      </c>
    </row>
    <row r="209" spans="1:17" ht="14.4" customHeight="1" x14ac:dyDescent="0.3">
      <c r="A209" s="316" t="s">
        <v>1703</v>
      </c>
      <c r="B209" s="317" t="s">
        <v>1542</v>
      </c>
      <c r="C209" s="317" t="s">
        <v>1543</v>
      </c>
      <c r="D209" s="317" t="s">
        <v>1586</v>
      </c>
      <c r="E209" s="317" t="s">
        <v>1587</v>
      </c>
      <c r="F209" s="320">
        <v>1985</v>
      </c>
      <c r="G209" s="320">
        <v>220335</v>
      </c>
      <c r="H209" s="320">
        <v>1</v>
      </c>
      <c r="I209" s="320">
        <v>111</v>
      </c>
      <c r="J209" s="320">
        <v>2113</v>
      </c>
      <c r="K209" s="320">
        <v>236656</v>
      </c>
      <c r="L209" s="320">
        <v>1.0740735697914539</v>
      </c>
      <c r="M209" s="320">
        <v>112</v>
      </c>
      <c r="N209" s="320">
        <v>2305</v>
      </c>
      <c r="O209" s="320">
        <v>260465</v>
      </c>
      <c r="P209" s="341">
        <v>1.182131753920167</v>
      </c>
      <c r="Q209" s="321">
        <v>113</v>
      </c>
    </row>
    <row r="210" spans="1:17" ht="14.4" customHeight="1" x14ac:dyDescent="0.3">
      <c r="A210" s="316" t="s">
        <v>1703</v>
      </c>
      <c r="B210" s="317" t="s">
        <v>1542</v>
      </c>
      <c r="C210" s="317" t="s">
        <v>1543</v>
      </c>
      <c r="D210" s="317" t="s">
        <v>1588</v>
      </c>
      <c r="E210" s="317" t="s">
        <v>1589</v>
      </c>
      <c r="F210" s="320">
        <v>755</v>
      </c>
      <c r="G210" s="320">
        <v>62665</v>
      </c>
      <c r="H210" s="320">
        <v>1</v>
      </c>
      <c r="I210" s="320">
        <v>83</v>
      </c>
      <c r="J210" s="320">
        <v>878</v>
      </c>
      <c r="K210" s="320">
        <v>72874</v>
      </c>
      <c r="L210" s="320">
        <v>1.1629139072847683</v>
      </c>
      <c r="M210" s="320">
        <v>83</v>
      </c>
      <c r="N210" s="320">
        <v>962</v>
      </c>
      <c r="O210" s="320">
        <v>80808</v>
      </c>
      <c r="P210" s="341">
        <v>1.2895236575440836</v>
      </c>
      <c r="Q210" s="321">
        <v>84</v>
      </c>
    </row>
    <row r="211" spans="1:17" ht="14.4" customHeight="1" x14ac:dyDescent="0.3">
      <c r="A211" s="316" t="s">
        <v>1703</v>
      </c>
      <c r="B211" s="317" t="s">
        <v>1542</v>
      </c>
      <c r="C211" s="317" t="s">
        <v>1543</v>
      </c>
      <c r="D211" s="317" t="s">
        <v>1590</v>
      </c>
      <c r="E211" s="317" t="s">
        <v>1591</v>
      </c>
      <c r="F211" s="320">
        <v>3</v>
      </c>
      <c r="G211" s="320">
        <v>1209</v>
      </c>
      <c r="H211" s="320">
        <v>1</v>
      </c>
      <c r="I211" s="320">
        <v>403</v>
      </c>
      <c r="J211" s="320">
        <v>2</v>
      </c>
      <c r="K211" s="320">
        <v>808</v>
      </c>
      <c r="L211" s="320">
        <v>0.66832092638544249</v>
      </c>
      <c r="M211" s="320">
        <v>404</v>
      </c>
      <c r="N211" s="320"/>
      <c r="O211" s="320"/>
      <c r="P211" s="341"/>
      <c r="Q211" s="321"/>
    </row>
    <row r="212" spans="1:17" ht="14.4" customHeight="1" x14ac:dyDescent="0.3">
      <c r="A212" s="316" t="s">
        <v>1703</v>
      </c>
      <c r="B212" s="317" t="s">
        <v>1542</v>
      </c>
      <c r="C212" s="317" t="s">
        <v>1543</v>
      </c>
      <c r="D212" s="317" t="s">
        <v>1592</v>
      </c>
      <c r="E212" s="317" t="s">
        <v>1593</v>
      </c>
      <c r="F212" s="320">
        <v>35</v>
      </c>
      <c r="G212" s="320">
        <v>40670</v>
      </c>
      <c r="H212" s="320">
        <v>1</v>
      </c>
      <c r="I212" s="320">
        <v>1162</v>
      </c>
      <c r="J212" s="320">
        <v>14</v>
      </c>
      <c r="K212" s="320">
        <v>16296</v>
      </c>
      <c r="L212" s="320">
        <v>0.40068846815834769</v>
      </c>
      <c r="M212" s="320">
        <v>1164</v>
      </c>
      <c r="N212" s="320">
        <v>332</v>
      </c>
      <c r="O212" s="320">
        <v>386780</v>
      </c>
      <c r="P212" s="341">
        <v>9.5102040816326525</v>
      </c>
      <c r="Q212" s="321">
        <v>1165</v>
      </c>
    </row>
    <row r="213" spans="1:17" ht="14.4" customHeight="1" x14ac:dyDescent="0.3">
      <c r="A213" s="316" t="s">
        <v>1703</v>
      </c>
      <c r="B213" s="317" t="s">
        <v>1542</v>
      </c>
      <c r="C213" s="317" t="s">
        <v>1543</v>
      </c>
      <c r="D213" s="317" t="s">
        <v>1594</v>
      </c>
      <c r="E213" s="317" t="s">
        <v>1595</v>
      </c>
      <c r="F213" s="320">
        <v>40</v>
      </c>
      <c r="G213" s="320">
        <v>19600</v>
      </c>
      <c r="H213" s="320">
        <v>1</v>
      </c>
      <c r="I213" s="320">
        <v>490</v>
      </c>
      <c r="J213" s="320">
        <v>37</v>
      </c>
      <c r="K213" s="320">
        <v>18130</v>
      </c>
      <c r="L213" s="320">
        <v>0.92500000000000004</v>
      </c>
      <c r="M213" s="320">
        <v>490</v>
      </c>
      <c r="N213" s="320">
        <v>63</v>
      </c>
      <c r="O213" s="320">
        <v>30870</v>
      </c>
      <c r="P213" s="341">
        <v>1.575</v>
      </c>
      <c r="Q213" s="321">
        <v>490</v>
      </c>
    </row>
    <row r="214" spans="1:17" ht="14.4" customHeight="1" x14ac:dyDescent="0.3">
      <c r="A214" s="316" t="s">
        <v>1703</v>
      </c>
      <c r="B214" s="317" t="s">
        <v>1542</v>
      </c>
      <c r="C214" s="317" t="s">
        <v>1543</v>
      </c>
      <c r="D214" s="317" t="s">
        <v>1596</v>
      </c>
      <c r="E214" s="317" t="s">
        <v>1597</v>
      </c>
      <c r="F214" s="320">
        <v>490</v>
      </c>
      <c r="G214" s="320">
        <v>18620</v>
      </c>
      <c r="H214" s="320">
        <v>1</v>
      </c>
      <c r="I214" s="320">
        <v>38</v>
      </c>
      <c r="J214" s="320">
        <v>662</v>
      </c>
      <c r="K214" s="320">
        <v>25818</v>
      </c>
      <c r="L214" s="320">
        <v>1.3865735767991407</v>
      </c>
      <c r="M214" s="320">
        <v>39</v>
      </c>
      <c r="N214" s="320">
        <v>581</v>
      </c>
      <c r="O214" s="320">
        <v>22659</v>
      </c>
      <c r="P214" s="341">
        <v>1.2169172932330827</v>
      </c>
      <c r="Q214" s="321">
        <v>39</v>
      </c>
    </row>
    <row r="215" spans="1:17" ht="14.4" customHeight="1" x14ac:dyDescent="0.3">
      <c r="A215" s="316" t="s">
        <v>1703</v>
      </c>
      <c r="B215" s="317" t="s">
        <v>1542</v>
      </c>
      <c r="C215" s="317" t="s">
        <v>1543</v>
      </c>
      <c r="D215" s="317" t="s">
        <v>1598</v>
      </c>
      <c r="E215" s="317" t="s">
        <v>1599</v>
      </c>
      <c r="F215" s="320">
        <v>1</v>
      </c>
      <c r="G215" s="320">
        <v>27</v>
      </c>
      <c r="H215" s="320">
        <v>1</v>
      </c>
      <c r="I215" s="320">
        <v>27</v>
      </c>
      <c r="J215" s="320"/>
      <c r="K215" s="320"/>
      <c r="L215" s="320"/>
      <c r="M215" s="320"/>
      <c r="N215" s="320"/>
      <c r="O215" s="320"/>
      <c r="P215" s="341"/>
      <c r="Q215" s="321"/>
    </row>
    <row r="216" spans="1:17" ht="14.4" customHeight="1" x14ac:dyDescent="0.3">
      <c r="A216" s="316" t="s">
        <v>1703</v>
      </c>
      <c r="B216" s="317" t="s">
        <v>1542</v>
      </c>
      <c r="C216" s="317" t="s">
        <v>1543</v>
      </c>
      <c r="D216" s="317" t="s">
        <v>1600</v>
      </c>
      <c r="E216" s="317" t="s">
        <v>1601</v>
      </c>
      <c r="F216" s="320">
        <v>2</v>
      </c>
      <c r="G216" s="320">
        <v>406</v>
      </c>
      <c r="H216" s="320">
        <v>1</v>
      </c>
      <c r="I216" s="320">
        <v>203</v>
      </c>
      <c r="J216" s="320">
        <v>15</v>
      </c>
      <c r="K216" s="320">
        <v>3060</v>
      </c>
      <c r="L216" s="320">
        <v>7.5369458128078817</v>
      </c>
      <c r="M216" s="320">
        <v>204</v>
      </c>
      <c r="N216" s="320">
        <v>9</v>
      </c>
      <c r="O216" s="320">
        <v>1845</v>
      </c>
      <c r="P216" s="341">
        <v>4.5443349753694582</v>
      </c>
      <c r="Q216" s="321">
        <v>205</v>
      </c>
    </row>
    <row r="217" spans="1:17" ht="14.4" customHeight="1" x14ac:dyDescent="0.3">
      <c r="A217" s="316" t="s">
        <v>1703</v>
      </c>
      <c r="B217" s="317" t="s">
        <v>1542</v>
      </c>
      <c r="C217" s="317" t="s">
        <v>1543</v>
      </c>
      <c r="D217" s="317" t="s">
        <v>1602</v>
      </c>
      <c r="E217" s="317" t="s">
        <v>1603</v>
      </c>
      <c r="F217" s="320">
        <v>88</v>
      </c>
      <c r="G217" s="320">
        <v>39072</v>
      </c>
      <c r="H217" s="320">
        <v>1</v>
      </c>
      <c r="I217" s="320">
        <v>444</v>
      </c>
      <c r="J217" s="320">
        <v>87</v>
      </c>
      <c r="K217" s="320">
        <v>38628</v>
      </c>
      <c r="L217" s="320">
        <v>0.98863636363636365</v>
      </c>
      <c r="M217" s="320">
        <v>444</v>
      </c>
      <c r="N217" s="320">
        <v>78</v>
      </c>
      <c r="O217" s="320">
        <v>34632</v>
      </c>
      <c r="P217" s="341">
        <v>0.88636363636363635</v>
      </c>
      <c r="Q217" s="321">
        <v>444</v>
      </c>
    </row>
    <row r="218" spans="1:17" ht="14.4" customHeight="1" x14ac:dyDescent="0.3">
      <c r="A218" s="316" t="s">
        <v>1703</v>
      </c>
      <c r="B218" s="317" t="s">
        <v>1542</v>
      </c>
      <c r="C218" s="317" t="s">
        <v>1543</v>
      </c>
      <c r="D218" s="317" t="s">
        <v>1604</v>
      </c>
      <c r="E218" s="317" t="s">
        <v>1605</v>
      </c>
      <c r="F218" s="320">
        <v>54</v>
      </c>
      <c r="G218" s="320">
        <v>7020</v>
      </c>
      <c r="H218" s="320">
        <v>1</v>
      </c>
      <c r="I218" s="320">
        <v>130</v>
      </c>
      <c r="J218" s="320">
        <v>414</v>
      </c>
      <c r="K218" s="320">
        <v>54234</v>
      </c>
      <c r="L218" s="320">
        <v>7.7256410256410257</v>
      </c>
      <c r="M218" s="320">
        <v>131</v>
      </c>
      <c r="N218" s="320">
        <v>250</v>
      </c>
      <c r="O218" s="320">
        <v>33250</v>
      </c>
      <c r="P218" s="341">
        <v>4.7364672364672362</v>
      </c>
      <c r="Q218" s="321">
        <v>133</v>
      </c>
    </row>
    <row r="219" spans="1:17" ht="14.4" customHeight="1" x14ac:dyDescent="0.3">
      <c r="A219" s="316" t="s">
        <v>1703</v>
      </c>
      <c r="B219" s="317" t="s">
        <v>1542</v>
      </c>
      <c r="C219" s="317" t="s">
        <v>1543</v>
      </c>
      <c r="D219" s="317" t="s">
        <v>1606</v>
      </c>
      <c r="E219" s="317" t="s">
        <v>1607</v>
      </c>
      <c r="F219" s="320">
        <v>6</v>
      </c>
      <c r="G219" s="320">
        <v>11994</v>
      </c>
      <c r="H219" s="320">
        <v>1</v>
      </c>
      <c r="I219" s="320">
        <v>1999</v>
      </c>
      <c r="J219" s="320">
        <v>3</v>
      </c>
      <c r="K219" s="320">
        <v>6039</v>
      </c>
      <c r="L219" s="320">
        <v>0.50350175087543769</v>
      </c>
      <c r="M219" s="320">
        <v>2013</v>
      </c>
      <c r="N219" s="320"/>
      <c r="O219" s="320"/>
      <c r="P219" s="341"/>
      <c r="Q219" s="321"/>
    </row>
    <row r="220" spans="1:17" ht="14.4" customHeight="1" x14ac:dyDescent="0.3">
      <c r="A220" s="316" t="s">
        <v>1703</v>
      </c>
      <c r="B220" s="317" t="s">
        <v>1542</v>
      </c>
      <c r="C220" s="317" t="s">
        <v>1543</v>
      </c>
      <c r="D220" s="317" t="s">
        <v>1608</v>
      </c>
      <c r="E220" s="317" t="s">
        <v>1609</v>
      </c>
      <c r="F220" s="320">
        <v>194</v>
      </c>
      <c r="G220" s="320">
        <v>7760</v>
      </c>
      <c r="H220" s="320">
        <v>1</v>
      </c>
      <c r="I220" s="320">
        <v>40</v>
      </c>
      <c r="J220" s="320">
        <v>163</v>
      </c>
      <c r="K220" s="320">
        <v>6520</v>
      </c>
      <c r="L220" s="320">
        <v>0.84020618556701032</v>
      </c>
      <c r="M220" s="320">
        <v>40</v>
      </c>
      <c r="N220" s="320">
        <v>179</v>
      </c>
      <c r="O220" s="320">
        <v>7339</v>
      </c>
      <c r="P220" s="341">
        <v>0.94574742268041234</v>
      </c>
      <c r="Q220" s="321">
        <v>41</v>
      </c>
    </row>
    <row r="221" spans="1:17" ht="14.4" customHeight="1" x14ac:dyDescent="0.3">
      <c r="A221" s="316" t="s">
        <v>1703</v>
      </c>
      <c r="B221" s="317" t="s">
        <v>1542</v>
      </c>
      <c r="C221" s="317" t="s">
        <v>1543</v>
      </c>
      <c r="D221" s="317" t="s">
        <v>1610</v>
      </c>
      <c r="E221" s="317" t="s">
        <v>1611</v>
      </c>
      <c r="F221" s="320">
        <v>1</v>
      </c>
      <c r="G221" s="320">
        <v>36</v>
      </c>
      <c r="H221" s="320">
        <v>1</v>
      </c>
      <c r="I221" s="320">
        <v>36</v>
      </c>
      <c r="J221" s="320">
        <v>26</v>
      </c>
      <c r="K221" s="320">
        <v>936</v>
      </c>
      <c r="L221" s="320">
        <v>26</v>
      </c>
      <c r="M221" s="320">
        <v>36</v>
      </c>
      <c r="N221" s="320">
        <v>12</v>
      </c>
      <c r="O221" s="320">
        <v>444</v>
      </c>
      <c r="P221" s="341">
        <v>12.333333333333334</v>
      </c>
      <c r="Q221" s="321">
        <v>37</v>
      </c>
    </row>
    <row r="222" spans="1:17" ht="14.4" customHeight="1" x14ac:dyDescent="0.3">
      <c r="A222" s="316" t="s">
        <v>1703</v>
      </c>
      <c r="B222" s="317" t="s">
        <v>1542</v>
      </c>
      <c r="C222" s="317" t="s">
        <v>1543</v>
      </c>
      <c r="D222" s="317" t="s">
        <v>1612</v>
      </c>
      <c r="E222" s="317" t="s">
        <v>1613</v>
      </c>
      <c r="F222" s="320"/>
      <c r="G222" s="320"/>
      <c r="H222" s="320"/>
      <c r="I222" s="320"/>
      <c r="J222" s="320"/>
      <c r="K222" s="320"/>
      <c r="L222" s="320"/>
      <c r="M222" s="320"/>
      <c r="N222" s="320">
        <v>2</v>
      </c>
      <c r="O222" s="320">
        <v>258</v>
      </c>
      <c r="P222" s="341"/>
      <c r="Q222" s="321">
        <v>129</v>
      </c>
    </row>
    <row r="223" spans="1:17" ht="14.4" customHeight="1" x14ac:dyDescent="0.3">
      <c r="A223" s="316" t="s">
        <v>1703</v>
      </c>
      <c r="B223" s="317" t="s">
        <v>1542</v>
      </c>
      <c r="C223" s="317" t="s">
        <v>1543</v>
      </c>
      <c r="D223" s="317" t="s">
        <v>1614</v>
      </c>
      <c r="E223" s="317" t="s">
        <v>1615</v>
      </c>
      <c r="F223" s="320">
        <v>1142</v>
      </c>
      <c r="G223" s="320">
        <v>180436</v>
      </c>
      <c r="H223" s="320">
        <v>1</v>
      </c>
      <c r="I223" s="320">
        <v>158</v>
      </c>
      <c r="J223" s="320">
        <v>1345</v>
      </c>
      <c r="K223" s="320">
        <v>212510</v>
      </c>
      <c r="L223" s="320">
        <v>1.1777583187390543</v>
      </c>
      <c r="M223" s="320">
        <v>158</v>
      </c>
      <c r="N223" s="320">
        <v>1454</v>
      </c>
      <c r="O223" s="320">
        <v>231186</v>
      </c>
      <c r="P223" s="341">
        <v>1.2812631625617947</v>
      </c>
      <c r="Q223" s="321">
        <v>159</v>
      </c>
    </row>
    <row r="224" spans="1:17" ht="14.4" customHeight="1" x14ac:dyDescent="0.3">
      <c r="A224" s="316" t="s">
        <v>1703</v>
      </c>
      <c r="B224" s="317" t="s">
        <v>1542</v>
      </c>
      <c r="C224" s="317" t="s">
        <v>1543</v>
      </c>
      <c r="D224" s="317" t="s">
        <v>1616</v>
      </c>
      <c r="E224" s="317" t="s">
        <v>1617</v>
      </c>
      <c r="F224" s="320">
        <v>13</v>
      </c>
      <c r="G224" s="320">
        <v>7813</v>
      </c>
      <c r="H224" s="320">
        <v>1</v>
      </c>
      <c r="I224" s="320">
        <v>601</v>
      </c>
      <c r="J224" s="320">
        <v>24</v>
      </c>
      <c r="K224" s="320">
        <v>14472</v>
      </c>
      <c r="L224" s="320">
        <v>1.8522974529630103</v>
      </c>
      <c r="M224" s="320">
        <v>603</v>
      </c>
      <c r="N224" s="320">
        <v>25</v>
      </c>
      <c r="O224" s="320">
        <v>15100</v>
      </c>
      <c r="P224" s="341">
        <v>1.9326763087162422</v>
      </c>
      <c r="Q224" s="321">
        <v>604</v>
      </c>
    </row>
    <row r="225" spans="1:17" ht="14.4" customHeight="1" x14ac:dyDescent="0.3">
      <c r="A225" s="316" t="s">
        <v>1703</v>
      </c>
      <c r="B225" s="317" t="s">
        <v>1542</v>
      </c>
      <c r="C225" s="317" t="s">
        <v>1543</v>
      </c>
      <c r="D225" s="317" t="s">
        <v>1620</v>
      </c>
      <c r="E225" s="317" t="s">
        <v>1621</v>
      </c>
      <c r="F225" s="320">
        <v>2</v>
      </c>
      <c r="G225" s="320">
        <v>752</v>
      </c>
      <c r="H225" s="320">
        <v>1</v>
      </c>
      <c r="I225" s="320">
        <v>376</v>
      </c>
      <c r="J225" s="320">
        <v>14</v>
      </c>
      <c r="K225" s="320">
        <v>5264</v>
      </c>
      <c r="L225" s="320">
        <v>7</v>
      </c>
      <c r="M225" s="320">
        <v>376</v>
      </c>
      <c r="N225" s="320">
        <v>11</v>
      </c>
      <c r="O225" s="320">
        <v>4147</v>
      </c>
      <c r="P225" s="341">
        <v>5.5146276595744679</v>
      </c>
      <c r="Q225" s="321">
        <v>377</v>
      </c>
    </row>
    <row r="226" spans="1:17" ht="14.4" customHeight="1" x14ac:dyDescent="0.3">
      <c r="A226" s="316" t="s">
        <v>1703</v>
      </c>
      <c r="B226" s="317" t="s">
        <v>1542</v>
      </c>
      <c r="C226" s="317" t="s">
        <v>1543</v>
      </c>
      <c r="D226" s="317" t="s">
        <v>1624</v>
      </c>
      <c r="E226" s="317" t="s">
        <v>1625</v>
      </c>
      <c r="F226" s="320">
        <v>94</v>
      </c>
      <c r="G226" s="320">
        <v>47376</v>
      </c>
      <c r="H226" s="320">
        <v>1</v>
      </c>
      <c r="I226" s="320">
        <v>504</v>
      </c>
      <c r="J226" s="320">
        <v>160</v>
      </c>
      <c r="K226" s="320">
        <v>80800</v>
      </c>
      <c r="L226" s="320">
        <v>1.7055048969942588</v>
      </c>
      <c r="M226" s="320">
        <v>505</v>
      </c>
      <c r="N226" s="320">
        <v>138</v>
      </c>
      <c r="O226" s="320">
        <v>69828</v>
      </c>
      <c r="P226" s="341">
        <v>1.4739108409321175</v>
      </c>
      <c r="Q226" s="321">
        <v>506</v>
      </c>
    </row>
    <row r="227" spans="1:17" ht="14.4" customHeight="1" x14ac:dyDescent="0.3">
      <c r="A227" s="316" t="s">
        <v>1703</v>
      </c>
      <c r="B227" s="317" t="s">
        <v>1542</v>
      </c>
      <c r="C227" s="317" t="s">
        <v>1543</v>
      </c>
      <c r="D227" s="317" t="s">
        <v>1626</v>
      </c>
      <c r="E227" s="317" t="s">
        <v>1627</v>
      </c>
      <c r="F227" s="320">
        <v>1</v>
      </c>
      <c r="G227" s="320">
        <v>197</v>
      </c>
      <c r="H227" s="320">
        <v>1</v>
      </c>
      <c r="I227" s="320">
        <v>197</v>
      </c>
      <c r="J227" s="320"/>
      <c r="K227" s="320"/>
      <c r="L227" s="320"/>
      <c r="M227" s="320"/>
      <c r="N227" s="320"/>
      <c r="O227" s="320"/>
      <c r="P227" s="341"/>
      <c r="Q227" s="321"/>
    </row>
    <row r="228" spans="1:17" ht="14.4" customHeight="1" x14ac:dyDescent="0.3">
      <c r="A228" s="316" t="s">
        <v>1703</v>
      </c>
      <c r="B228" s="317" t="s">
        <v>1542</v>
      </c>
      <c r="C228" s="317" t="s">
        <v>1543</v>
      </c>
      <c r="D228" s="317" t="s">
        <v>1634</v>
      </c>
      <c r="E228" s="317" t="s">
        <v>1635</v>
      </c>
      <c r="F228" s="320">
        <v>44</v>
      </c>
      <c r="G228" s="320">
        <v>1364</v>
      </c>
      <c r="H228" s="320">
        <v>1</v>
      </c>
      <c r="I228" s="320">
        <v>31</v>
      </c>
      <c r="J228" s="320">
        <v>201</v>
      </c>
      <c r="K228" s="320">
        <v>6231</v>
      </c>
      <c r="L228" s="320">
        <v>4.5681818181818183</v>
      </c>
      <c r="M228" s="320">
        <v>31</v>
      </c>
      <c r="N228" s="320">
        <v>174</v>
      </c>
      <c r="O228" s="320">
        <v>5394</v>
      </c>
      <c r="P228" s="341">
        <v>3.9545454545454546</v>
      </c>
      <c r="Q228" s="321">
        <v>31</v>
      </c>
    </row>
    <row r="229" spans="1:17" ht="14.4" customHeight="1" x14ac:dyDescent="0.3">
      <c r="A229" s="316" t="s">
        <v>1703</v>
      </c>
      <c r="B229" s="317" t="s">
        <v>1542</v>
      </c>
      <c r="C229" s="317" t="s">
        <v>1543</v>
      </c>
      <c r="D229" s="317" t="s">
        <v>1638</v>
      </c>
      <c r="E229" s="317" t="s">
        <v>1639</v>
      </c>
      <c r="F229" s="320">
        <v>2</v>
      </c>
      <c r="G229" s="320">
        <v>302</v>
      </c>
      <c r="H229" s="320">
        <v>1</v>
      </c>
      <c r="I229" s="320">
        <v>151</v>
      </c>
      <c r="J229" s="320">
        <v>8</v>
      </c>
      <c r="K229" s="320">
        <v>1208</v>
      </c>
      <c r="L229" s="320">
        <v>4</v>
      </c>
      <c r="M229" s="320">
        <v>151</v>
      </c>
      <c r="N229" s="320">
        <v>2</v>
      </c>
      <c r="O229" s="320">
        <v>304</v>
      </c>
      <c r="P229" s="341">
        <v>1.0066225165562914</v>
      </c>
      <c r="Q229" s="321">
        <v>152</v>
      </c>
    </row>
    <row r="230" spans="1:17" ht="14.4" customHeight="1" x14ac:dyDescent="0.3">
      <c r="A230" s="316" t="s">
        <v>1703</v>
      </c>
      <c r="B230" s="317" t="s">
        <v>1542</v>
      </c>
      <c r="C230" s="317" t="s">
        <v>1543</v>
      </c>
      <c r="D230" s="317" t="s">
        <v>1704</v>
      </c>
      <c r="E230" s="317" t="s">
        <v>1705</v>
      </c>
      <c r="F230" s="320"/>
      <c r="G230" s="320"/>
      <c r="H230" s="320"/>
      <c r="I230" s="320"/>
      <c r="J230" s="320">
        <v>4</v>
      </c>
      <c r="K230" s="320">
        <v>156</v>
      </c>
      <c r="L230" s="320"/>
      <c r="M230" s="320">
        <v>39</v>
      </c>
      <c r="N230" s="320"/>
      <c r="O230" s="320"/>
      <c r="P230" s="341"/>
      <c r="Q230" s="321"/>
    </row>
    <row r="231" spans="1:17" ht="14.4" customHeight="1" x14ac:dyDescent="0.3">
      <c r="A231" s="316" t="s">
        <v>1703</v>
      </c>
      <c r="B231" s="317" t="s">
        <v>1542</v>
      </c>
      <c r="C231" s="317" t="s">
        <v>1543</v>
      </c>
      <c r="D231" s="317" t="s">
        <v>1640</v>
      </c>
      <c r="E231" s="317" t="s">
        <v>1641</v>
      </c>
      <c r="F231" s="320"/>
      <c r="G231" s="320"/>
      <c r="H231" s="320"/>
      <c r="I231" s="320"/>
      <c r="J231" s="320">
        <v>1</v>
      </c>
      <c r="K231" s="320">
        <v>761</v>
      </c>
      <c r="L231" s="320"/>
      <c r="M231" s="320">
        <v>761</v>
      </c>
      <c r="N231" s="320">
        <v>1</v>
      </c>
      <c r="O231" s="320">
        <v>761</v>
      </c>
      <c r="P231" s="341"/>
      <c r="Q231" s="321">
        <v>761</v>
      </c>
    </row>
    <row r="232" spans="1:17" ht="14.4" customHeight="1" x14ac:dyDescent="0.3">
      <c r="A232" s="316" t="s">
        <v>1703</v>
      </c>
      <c r="B232" s="317" t="s">
        <v>1542</v>
      </c>
      <c r="C232" s="317" t="s">
        <v>1543</v>
      </c>
      <c r="D232" s="317" t="s">
        <v>1642</v>
      </c>
      <c r="E232" s="317" t="s">
        <v>1643</v>
      </c>
      <c r="F232" s="320">
        <v>7</v>
      </c>
      <c r="G232" s="320">
        <v>2289</v>
      </c>
      <c r="H232" s="320">
        <v>1</v>
      </c>
      <c r="I232" s="320">
        <v>327</v>
      </c>
      <c r="J232" s="320">
        <v>3</v>
      </c>
      <c r="K232" s="320">
        <v>981</v>
      </c>
      <c r="L232" s="320">
        <v>0.42857142857142855</v>
      </c>
      <c r="M232" s="320">
        <v>327</v>
      </c>
      <c r="N232" s="320">
        <v>8</v>
      </c>
      <c r="O232" s="320">
        <v>2616</v>
      </c>
      <c r="P232" s="341">
        <v>1.1428571428571428</v>
      </c>
      <c r="Q232" s="321">
        <v>327</v>
      </c>
    </row>
    <row r="233" spans="1:17" ht="14.4" customHeight="1" x14ac:dyDescent="0.3">
      <c r="A233" s="316" t="s">
        <v>1703</v>
      </c>
      <c r="B233" s="317" t="s">
        <v>1542</v>
      </c>
      <c r="C233" s="317" t="s">
        <v>1543</v>
      </c>
      <c r="D233" s="317" t="s">
        <v>1644</v>
      </c>
      <c r="E233" s="317" t="s">
        <v>1645</v>
      </c>
      <c r="F233" s="320">
        <v>16</v>
      </c>
      <c r="G233" s="320">
        <v>3392</v>
      </c>
      <c r="H233" s="320">
        <v>1</v>
      </c>
      <c r="I233" s="320">
        <v>212</v>
      </c>
      <c r="J233" s="320">
        <v>13</v>
      </c>
      <c r="K233" s="320">
        <v>2782</v>
      </c>
      <c r="L233" s="320">
        <v>0.82016509433962259</v>
      </c>
      <c r="M233" s="320">
        <v>214</v>
      </c>
      <c r="N233" s="320">
        <v>13</v>
      </c>
      <c r="O233" s="320">
        <v>2795</v>
      </c>
      <c r="P233" s="341">
        <v>0.823997641509434</v>
      </c>
      <c r="Q233" s="321">
        <v>215</v>
      </c>
    </row>
    <row r="234" spans="1:17" ht="14.4" customHeight="1" x14ac:dyDescent="0.3">
      <c r="A234" s="316" t="s">
        <v>1703</v>
      </c>
      <c r="B234" s="317" t="s">
        <v>1542</v>
      </c>
      <c r="C234" s="317" t="s">
        <v>1543</v>
      </c>
      <c r="D234" s="317" t="s">
        <v>1656</v>
      </c>
      <c r="E234" s="317" t="s">
        <v>1657</v>
      </c>
      <c r="F234" s="320"/>
      <c r="G234" s="320"/>
      <c r="H234" s="320"/>
      <c r="I234" s="320"/>
      <c r="J234" s="320"/>
      <c r="K234" s="320"/>
      <c r="L234" s="320"/>
      <c r="M234" s="320"/>
      <c r="N234" s="320">
        <v>1</v>
      </c>
      <c r="O234" s="320">
        <v>28</v>
      </c>
      <c r="P234" s="341"/>
      <c r="Q234" s="321">
        <v>28</v>
      </c>
    </row>
    <row r="235" spans="1:17" ht="14.4" customHeight="1" x14ac:dyDescent="0.3">
      <c r="A235" s="316" t="s">
        <v>1706</v>
      </c>
      <c r="B235" s="317" t="s">
        <v>1542</v>
      </c>
      <c r="C235" s="317" t="s">
        <v>1543</v>
      </c>
      <c r="D235" s="317" t="s">
        <v>1546</v>
      </c>
      <c r="E235" s="317" t="s">
        <v>1547</v>
      </c>
      <c r="F235" s="320">
        <v>265</v>
      </c>
      <c r="G235" s="320">
        <v>4240</v>
      </c>
      <c r="H235" s="320">
        <v>1</v>
      </c>
      <c r="I235" s="320">
        <v>16</v>
      </c>
      <c r="J235" s="320">
        <v>192</v>
      </c>
      <c r="K235" s="320">
        <v>3072</v>
      </c>
      <c r="L235" s="320">
        <v>0.7245283018867924</v>
      </c>
      <c r="M235" s="320">
        <v>16</v>
      </c>
      <c r="N235" s="320">
        <v>80</v>
      </c>
      <c r="O235" s="320">
        <v>1280</v>
      </c>
      <c r="P235" s="341">
        <v>0.30188679245283018</v>
      </c>
      <c r="Q235" s="321">
        <v>16</v>
      </c>
    </row>
    <row r="236" spans="1:17" ht="14.4" customHeight="1" x14ac:dyDescent="0.3">
      <c r="A236" s="316" t="s">
        <v>1706</v>
      </c>
      <c r="B236" s="317" t="s">
        <v>1542</v>
      </c>
      <c r="C236" s="317" t="s">
        <v>1543</v>
      </c>
      <c r="D236" s="317" t="s">
        <v>1550</v>
      </c>
      <c r="E236" s="317" t="s">
        <v>1551</v>
      </c>
      <c r="F236" s="320">
        <v>109</v>
      </c>
      <c r="G236" s="320">
        <v>52974</v>
      </c>
      <c r="H236" s="320">
        <v>1</v>
      </c>
      <c r="I236" s="320">
        <v>486</v>
      </c>
      <c r="J236" s="320">
        <v>116</v>
      </c>
      <c r="K236" s="320">
        <v>56376</v>
      </c>
      <c r="L236" s="320">
        <v>1.0642201834862386</v>
      </c>
      <c r="M236" s="320">
        <v>486</v>
      </c>
      <c r="N236" s="320">
        <v>57</v>
      </c>
      <c r="O236" s="320">
        <v>27702</v>
      </c>
      <c r="P236" s="341">
        <v>0.52293577981651373</v>
      </c>
      <c r="Q236" s="321">
        <v>486</v>
      </c>
    </row>
    <row r="237" spans="1:17" ht="14.4" customHeight="1" x14ac:dyDescent="0.3">
      <c r="A237" s="316" t="s">
        <v>1706</v>
      </c>
      <c r="B237" s="317" t="s">
        <v>1542</v>
      </c>
      <c r="C237" s="317" t="s">
        <v>1543</v>
      </c>
      <c r="D237" s="317" t="s">
        <v>1556</v>
      </c>
      <c r="E237" s="317" t="s">
        <v>1557</v>
      </c>
      <c r="F237" s="320">
        <v>29</v>
      </c>
      <c r="G237" s="320">
        <v>11078</v>
      </c>
      <c r="H237" s="320">
        <v>1</v>
      </c>
      <c r="I237" s="320">
        <v>382</v>
      </c>
      <c r="J237" s="320">
        <v>22</v>
      </c>
      <c r="K237" s="320">
        <v>8404</v>
      </c>
      <c r="L237" s="320">
        <v>0.75862068965517238</v>
      </c>
      <c r="M237" s="320">
        <v>382</v>
      </c>
      <c r="N237" s="320">
        <v>29</v>
      </c>
      <c r="O237" s="320">
        <v>11078</v>
      </c>
      <c r="P237" s="341">
        <v>1</v>
      </c>
      <c r="Q237" s="321">
        <v>382</v>
      </c>
    </row>
    <row r="238" spans="1:17" ht="14.4" customHeight="1" x14ac:dyDescent="0.3">
      <c r="A238" s="316" t="s">
        <v>1706</v>
      </c>
      <c r="B238" s="317" t="s">
        <v>1542</v>
      </c>
      <c r="C238" s="317" t="s">
        <v>1543</v>
      </c>
      <c r="D238" s="317" t="s">
        <v>1558</v>
      </c>
      <c r="E238" s="317" t="s">
        <v>1559</v>
      </c>
      <c r="F238" s="320">
        <v>12</v>
      </c>
      <c r="G238" s="320">
        <v>11532</v>
      </c>
      <c r="H238" s="320">
        <v>1</v>
      </c>
      <c r="I238" s="320">
        <v>961</v>
      </c>
      <c r="J238" s="320">
        <v>5</v>
      </c>
      <c r="K238" s="320">
        <v>4805</v>
      </c>
      <c r="L238" s="320">
        <v>0.41666666666666669</v>
      </c>
      <c r="M238" s="320">
        <v>961</v>
      </c>
      <c r="N238" s="320">
        <v>4</v>
      </c>
      <c r="O238" s="320">
        <v>3844</v>
      </c>
      <c r="P238" s="341">
        <v>0.33333333333333331</v>
      </c>
      <c r="Q238" s="321">
        <v>961</v>
      </c>
    </row>
    <row r="239" spans="1:17" ht="14.4" customHeight="1" x14ac:dyDescent="0.3">
      <c r="A239" s="316" t="s">
        <v>1706</v>
      </c>
      <c r="B239" s="317" t="s">
        <v>1542</v>
      </c>
      <c r="C239" s="317" t="s">
        <v>1543</v>
      </c>
      <c r="D239" s="317" t="s">
        <v>1564</v>
      </c>
      <c r="E239" s="317" t="s">
        <v>1565</v>
      </c>
      <c r="F239" s="320">
        <v>92</v>
      </c>
      <c r="G239" s="320">
        <v>3588</v>
      </c>
      <c r="H239" s="320">
        <v>1</v>
      </c>
      <c r="I239" s="320">
        <v>39</v>
      </c>
      <c r="J239" s="320">
        <v>89</v>
      </c>
      <c r="K239" s="320">
        <v>3560</v>
      </c>
      <c r="L239" s="320">
        <v>0.99219620958751398</v>
      </c>
      <c r="M239" s="320">
        <v>40</v>
      </c>
      <c r="N239" s="320">
        <v>112</v>
      </c>
      <c r="O239" s="320">
        <v>4480</v>
      </c>
      <c r="P239" s="341">
        <v>1.2486064659977703</v>
      </c>
      <c r="Q239" s="321">
        <v>40</v>
      </c>
    </row>
    <row r="240" spans="1:17" ht="14.4" customHeight="1" x14ac:dyDescent="0.3">
      <c r="A240" s="316" t="s">
        <v>1706</v>
      </c>
      <c r="B240" s="317" t="s">
        <v>1542</v>
      </c>
      <c r="C240" s="317" t="s">
        <v>1543</v>
      </c>
      <c r="D240" s="317" t="s">
        <v>1566</v>
      </c>
      <c r="E240" s="317" t="s">
        <v>1567</v>
      </c>
      <c r="F240" s="320">
        <v>489</v>
      </c>
      <c r="G240" s="320">
        <v>45966</v>
      </c>
      <c r="H240" s="320">
        <v>1</v>
      </c>
      <c r="I240" s="320">
        <v>94</v>
      </c>
      <c r="J240" s="320">
        <v>349</v>
      </c>
      <c r="K240" s="320">
        <v>33155</v>
      </c>
      <c r="L240" s="320">
        <v>0.72129399991297916</v>
      </c>
      <c r="M240" s="320">
        <v>95</v>
      </c>
      <c r="N240" s="320">
        <v>444</v>
      </c>
      <c r="O240" s="320">
        <v>42624</v>
      </c>
      <c r="P240" s="341">
        <v>0.92729408693382065</v>
      </c>
      <c r="Q240" s="321">
        <v>96</v>
      </c>
    </row>
    <row r="241" spans="1:17" ht="14.4" customHeight="1" x14ac:dyDescent="0.3">
      <c r="A241" s="316" t="s">
        <v>1706</v>
      </c>
      <c r="B241" s="317" t="s">
        <v>1542</v>
      </c>
      <c r="C241" s="317" t="s">
        <v>1543</v>
      </c>
      <c r="D241" s="317" t="s">
        <v>1572</v>
      </c>
      <c r="E241" s="317" t="s">
        <v>1573</v>
      </c>
      <c r="F241" s="320">
        <v>3</v>
      </c>
      <c r="G241" s="320">
        <v>303</v>
      </c>
      <c r="H241" s="320">
        <v>1</v>
      </c>
      <c r="I241" s="320">
        <v>101</v>
      </c>
      <c r="J241" s="320">
        <v>3</v>
      </c>
      <c r="K241" s="320">
        <v>303</v>
      </c>
      <c r="L241" s="320">
        <v>1</v>
      </c>
      <c r="M241" s="320">
        <v>101</v>
      </c>
      <c r="N241" s="320">
        <v>21</v>
      </c>
      <c r="O241" s="320">
        <v>2142</v>
      </c>
      <c r="P241" s="341">
        <v>7.0693069306930694</v>
      </c>
      <c r="Q241" s="321">
        <v>102</v>
      </c>
    </row>
    <row r="242" spans="1:17" ht="14.4" customHeight="1" x14ac:dyDescent="0.3">
      <c r="A242" s="316" t="s">
        <v>1706</v>
      </c>
      <c r="B242" s="317" t="s">
        <v>1542</v>
      </c>
      <c r="C242" s="317" t="s">
        <v>1543</v>
      </c>
      <c r="D242" s="317" t="s">
        <v>1578</v>
      </c>
      <c r="E242" s="317" t="s">
        <v>1579</v>
      </c>
      <c r="F242" s="320">
        <v>42</v>
      </c>
      <c r="G242" s="320">
        <v>882</v>
      </c>
      <c r="H242" s="320">
        <v>1</v>
      </c>
      <c r="I242" s="320">
        <v>21</v>
      </c>
      <c r="J242" s="320">
        <v>26</v>
      </c>
      <c r="K242" s="320">
        <v>546</v>
      </c>
      <c r="L242" s="320">
        <v>0.61904761904761907</v>
      </c>
      <c r="M242" s="320">
        <v>21</v>
      </c>
      <c r="N242" s="320">
        <v>26</v>
      </c>
      <c r="O242" s="320">
        <v>546</v>
      </c>
      <c r="P242" s="341">
        <v>0.61904761904761907</v>
      </c>
      <c r="Q242" s="321">
        <v>21</v>
      </c>
    </row>
    <row r="243" spans="1:17" ht="14.4" customHeight="1" x14ac:dyDescent="0.3">
      <c r="A243" s="316" t="s">
        <v>1706</v>
      </c>
      <c r="B243" s="317" t="s">
        <v>1542</v>
      </c>
      <c r="C243" s="317" t="s">
        <v>1543</v>
      </c>
      <c r="D243" s="317" t="s">
        <v>1584</v>
      </c>
      <c r="E243" s="317" t="s">
        <v>1585</v>
      </c>
      <c r="F243" s="320">
        <v>138</v>
      </c>
      <c r="G243" s="320">
        <v>33534</v>
      </c>
      <c r="H243" s="320">
        <v>1</v>
      </c>
      <c r="I243" s="320">
        <v>243</v>
      </c>
      <c r="J243" s="320">
        <v>122</v>
      </c>
      <c r="K243" s="320">
        <v>29768</v>
      </c>
      <c r="L243" s="320">
        <v>0.88769606966064296</v>
      </c>
      <c r="M243" s="320">
        <v>244</v>
      </c>
      <c r="N243" s="320">
        <v>168</v>
      </c>
      <c r="O243" s="320">
        <v>41160</v>
      </c>
      <c r="P243" s="341">
        <v>1.2274109858650921</v>
      </c>
      <c r="Q243" s="321">
        <v>245</v>
      </c>
    </row>
    <row r="244" spans="1:17" ht="14.4" customHeight="1" x14ac:dyDescent="0.3">
      <c r="A244" s="316" t="s">
        <v>1706</v>
      </c>
      <c r="B244" s="317" t="s">
        <v>1542</v>
      </c>
      <c r="C244" s="317" t="s">
        <v>1543</v>
      </c>
      <c r="D244" s="317" t="s">
        <v>1586</v>
      </c>
      <c r="E244" s="317" t="s">
        <v>1587</v>
      </c>
      <c r="F244" s="320">
        <v>441</v>
      </c>
      <c r="G244" s="320">
        <v>48951</v>
      </c>
      <c r="H244" s="320">
        <v>1</v>
      </c>
      <c r="I244" s="320">
        <v>111</v>
      </c>
      <c r="J244" s="320">
        <v>402</v>
      </c>
      <c r="K244" s="320">
        <v>45024</v>
      </c>
      <c r="L244" s="320">
        <v>0.91977691977691978</v>
      </c>
      <c r="M244" s="320">
        <v>112</v>
      </c>
      <c r="N244" s="320">
        <v>487</v>
      </c>
      <c r="O244" s="320">
        <v>55031</v>
      </c>
      <c r="P244" s="341">
        <v>1.1242058384915528</v>
      </c>
      <c r="Q244" s="321">
        <v>113</v>
      </c>
    </row>
    <row r="245" spans="1:17" ht="14.4" customHeight="1" x14ac:dyDescent="0.3">
      <c r="A245" s="316" t="s">
        <v>1706</v>
      </c>
      <c r="B245" s="317" t="s">
        <v>1542</v>
      </c>
      <c r="C245" s="317" t="s">
        <v>1543</v>
      </c>
      <c r="D245" s="317" t="s">
        <v>1588</v>
      </c>
      <c r="E245" s="317" t="s">
        <v>1589</v>
      </c>
      <c r="F245" s="320">
        <v>68</v>
      </c>
      <c r="G245" s="320">
        <v>5644</v>
      </c>
      <c r="H245" s="320">
        <v>1</v>
      </c>
      <c r="I245" s="320">
        <v>83</v>
      </c>
      <c r="J245" s="320">
        <v>54</v>
      </c>
      <c r="K245" s="320">
        <v>4482</v>
      </c>
      <c r="L245" s="320">
        <v>0.79411764705882348</v>
      </c>
      <c r="M245" s="320">
        <v>83</v>
      </c>
      <c r="N245" s="320">
        <v>80</v>
      </c>
      <c r="O245" s="320">
        <v>6720</v>
      </c>
      <c r="P245" s="341">
        <v>1.190644932671864</v>
      </c>
      <c r="Q245" s="321">
        <v>84</v>
      </c>
    </row>
    <row r="246" spans="1:17" ht="14.4" customHeight="1" x14ac:dyDescent="0.3">
      <c r="A246" s="316" t="s">
        <v>1706</v>
      </c>
      <c r="B246" s="317" t="s">
        <v>1542</v>
      </c>
      <c r="C246" s="317" t="s">
        <v>1543</v>
      </c>
      <c r="D246" s="317" t="s">
        <v>1590</v>
      </c>
      <c r="E246" s="317" t="s">
        <v>1591</v>
      </c>
      <c r="F246" s="320">
        <v>4</v>
      </c>
      <c r="G246" s="320">
        <v>1612</v>
      </c>
      <c r="H246" s="320">
        <v>1</v>
      </c>
      <c r="I246" s="320">
        <v>403</v>
      </c>
      <c r="J246" s="320">
        <v>1</v>
      </c>
      <c r="K246" s="320">
        <v>404</v>
      </c>
      <c r="L246" s="320">
        <v>0.25062034739454092</v>
      </c>
      <c r="M246" s="320">
        <v>404</v>
      </c>
      <c r="N246" s="320"/>
      <c r="O246" s="320"/>
      <c r="P246" s="341"/>
      <c r="Q246" s="321"/>
    </row>
    <row r="247" spans="1:17" ht="14.4" customHeight="1" x14ac:dyDescent="0.3">
      <c r="A247" s="316" t="s">
        <v>1706</v>
      </c>
      <c r="B247" s="317" t="s">
        <v>1542</v>
      </c>
      <c r="C247" s="317" t="s">
        <v>1543</v>
      </c>
      <c r="D247" s="317" t="s">
        <v>1592</v>
      </c>
      <c r="E247" s="317" t="s">
        <v>1593</v>
      </c>
      <c r="F247" s="320">
        <v>1</v>
      </c>
      <c r="G247" s="320">
        <v>1162</v>
      </c>
      <c r="H247" s="320">
        <v>1</v>
      </c>
      <c r="I247" s="320">
        <v>1162</v>
      </c>
      <c r="J247" s="320">
        <v>1</v>
      </c>
      <c r="K247" s="320">
        <v>1164</v>
      </c>
      <c r="L247" s="320">
        <v>1.0017211703958693</v>
      </c>
      <c r="M247" s="320">
        <v>1164</v>
      </c>
      <c r="N247" s="320">
        <v>5</v>
      </c>
      <c r="O247" s="320">
        <v>5825</v>
      </c>
      <c r="P247" s="341">
        <v>5.0129087779690193</v>
      </c>
      <c r="Q247" s="321">
        <v>1165</v>
      </c>
    </row>
    <row r="248" spans="1:17" ht="14.4" customHeight="1" x14ac:dyDescent="0.3">
      <c r="A248" s="316" t="s">
        <v>1706</v>
      </c>
      <c r="B248" s="317" t="s">
        <v>1542</v>
      </c>
      <c r="C248" s="317" t="s">
        <v>1543</v>
      </c>
      <c r="D248" s="317" t="s">
        <v>1594</v>
      </c>
      <c r="E248" s="317" t="s">
        <v>1595</v>
      </c>
      <c r="F248" s="320">
        <v>150</v>
      </c>
      <c r="G248" s="320">
        <v>73500</v>
      </c>
      <c r="H248" s="320">
        <v>1</v>
      </c>
      <c r="I248" s="320">
        <v>490</v>
      </c>
      <c r="J248" s="320">
        <v>132</v>
      </c>
      <c r="K248" s="320">
        <v>64680</v>
      </c>
      <c r="L248" s="320">
        <v>0.88</v>
      </c>
      <c r="M248" s="320">
        <v>490</v>
      </c>
      <c r="N248" s="320">
        <v>176</v>
      </c>
      <c r="O248" s="320">
        <v>86240</v>
      </c>
      <c r="P248" s="341">
        <v>1.1733333333333333</v>
      </c>
      <c r="Q248" s="321">
        <v>490</v>
      </c>
    </row>
    <row r="249" spans="1:17" ht="14.4" customHeight="1" x14ac:dyDescent="0.3">
      <c r="A249" s="316" t="s">
        <v>1706</v>
      </c>
      <c r="B249" s="317" t="s">
        <v>1542</v>
      </c>
      <c r="C249" s="317" t="s">
        <v>1543</v>
      </c>
      <c r="D249" s="317" t="s">
        <v>1596</v>
      </c>
      <c r="E249" s="317" t="s">
        <v>1597</v>
      </c>
      <c r="F249" s="320">
        <v>206</v>
      </c>
      <c r="G249" s="320">
        <v>7828</v>
      </c>
      <c r="H249" s="320">
        <v>1</v>
      </c>
      <c r="I249" s="320">
        <v>38</v>
      </c>
      <c r="J249" s="320">
        <v>216</v>
      </c>
      <c r="K249" s="320">
        <v>8424</v>
      </c>
      <c r="L249" s="320">
        <v>1.0761369443025037</v>
      </c>
      <c r="M249" s="320">
        <v>39</v>
      </c>
      <c r="N249" s="320">
        <v>209</v>
      </c>
      <c r="O249" s="320">
        <v>8151</v>
      </c>
      <c r="P249" s="341">
        <v>1.0412621359223302</v>
      </c>
      <c r="Q249" s="321">
        <v>39</v>
      </c>
    </row>
    <row r="250" spans="1:17" ht="14.4" customHeight="1" x14ac:dyDescent="0.3">
      <c r="A250" s="316" t="s">
        <v>1706</v>
      </c>
      <c r="B250" s="317" t="s">
        <v>1542</v>
      </c>
      <c r="C250" s="317" t="s">
        <v>1543</v>
      </c>
      <c r="D250" s="317" t="s">
        <v>1600</v>
      </c>
      <c r="E250" s="317" t="s">
        <v>1601</v>
      </c>
      <c r="F250" s="320">
        <v>2</v>
      </c>
      <c r="G250" s="320">
        <v>406</v>
      </c>
      <c r="H250" s="320">
        <v>1</v>
      </c>
      <c r="I250" s="320">
        <v>203</v>
      </c>
      <c r="J250" s="320">
        <v>1</v>
      </c>
      <c r="K250" s="320">
        <v>204</v>
      </c>
      <c r="L250" s="320">
        <v>0.50246305418719217</v>
      </c>
      <c r="M250" s="320">
        <v>204</v>
      </c>
      <c r="N250" s="320">
        <v>2</v>
      </c>
      <c r="O250" s="320">
        <v>410</v>
      </c>
      <c r="P250" s="341">
        <v>1.0098522167487685</v>
      </c>
      <c r="Q250" s="321">
        <v>205</v>
      </c>
    </row>
    <row r="251" spans="1:17" ht="14.4" customHeight="1" x14ac:dyDescent="0.3">
      <c r="A251" s="316" t="s">
        <v>1706</v>
      </c>
      <c r="B251" s="317" t="s">
        <v>1542</v>
      </c>
      <c r="C251" s="317" t="s">
        <v>1543</v>
      </c>
      <c r="D251" s="317" t="s">
        <v>1602</v>
      </c>
      <c r="E251" s="317" t="s">
        <v>1603</v>
      </c>
      <c r="F251" s="320">
        <v>30</v>
      </c>
      <c r="G251" s="320">
        <v>13320</v>
      </c>
      <c r="H251" s="320">
        <v>1</v>
      </c>
      <c r="I251" s="320">
        <v>444</v>
      </c>
      <c r="J251" s="320">
        <v>32</v>
      </c>
      <c r="K251" s="320">
        <v>14208</v>
      </c>
      <c r="L251" s="320">
        <v>1.0666666666666667</v>
      </c>
      <c r="M251" s="320">
        <v>444</v>
      </c>
      <c r="N251" s="320">
        <v>36</v>
      </c>
      <c r="O251" s="320">
        <v>15984</v>
      </c>
      <c r="P251" s="341">
        <v>1.2</v>
      </c>
      <c r="Q251" s="321">
        <v>444</v>
      </c>
    </row>
    <row r="252" spans="1:17" ht="14.4" customHeight="1" x14ac:dyDescent="0.3">
      <c r="A252" s="316" t="s">
        <v>1706</v>
      </c>
      <c r="B252" s="317" t="s">
        <v>1542</v>
      </c>
      <c r="C252" s="317" t="s">
        <v>1543</v>
      </c>
      <c r="D252" s="317" t="s">
        <v>1604</v>
      </c>
      <c r="E252" s="317" t="s">
        <v>1605</v>
      </c>
      <c r="F252" s="320">
        <v>2</v>
      </c>
      <c r="G252" s="320">
        <v>260</v>
      </c>
      <c r="H252" s="320">
        <v>1</v>
      </c>
      <c r="I252" s="320">
        <v>130</v>
      </c>
      <c r="J252" s="320">
        <v>2</v>
      </c>
      <c r="K252" s="320">
        <v>262</v>
      </c>
      <c r="L252" s="320">
        <v>1.0076923076923077</v>
      </c>
      <c r="M252" s="320">
        <v>131</v>
      </c>
      <c r="N252" s="320"/>
      <c r="O252" s="320"/>
      <c r="P252" s="341"/>
      <c r="Q252" s="321"/>
    </row>
    <row r="253" spans="1:17" ht="14.4" customHeight="1" x14ac:dyDescent="0.3">
      <c r="A253" s="316" t="s">
        <v>1706</v>
      </c>
      <c r="B253" s="317" t="s">
        <v>1542</v>
      </c>
      <c r="C253" s="317" t="s">
        <v>1543</v>
      </c>
      <c r="D253" s="317" t="s">
        <v>1608</v>
      </c>
      <c r="E253" s="317" t="s">
        <v>1609</v>
      </c>
      <c r="F253" s="320">
        <v>6</v>
      </c>
      <c r="G253" s="320">
        <v>240</v>
      </c>
      <c r="H253" s="320">
        <v>1</v>
      </c>
      <c r="I253" s="320">
        <v>40</v>
      </c>
      <c r="J253" s="320"/>
      <c r="K253" s="320"/>
      <c r="L253" s="320"/>
      <c r="M253" s="320"/>
      <c r="N253" s="320"/>
      <c r="O253" s="320"/>
      <c r="P253" s="341"/>
      <c r="Q253" s="321"/>
    </row>
    <row r="254" spans="1:17" ht="14.4" customHeight="1" x14ac:dyDescent="0.3">
      <c r="A254" s="316" t="s">
        <v>1706</v>
      </c>
      <c r="B254" s="317" t="s">
        <v>1542</v>
      </c>
      <c r="C254" s="317" t="s">
        <v>1543</v>
      </c>
      <c r="D254" s="317" t="s">
        <v>1610</v>
      </c>
      <c r="E254" s="317" t="s">
        <v>1611</v>
      </c>
      <c r="F254" s="320">
        <v>21</v>
      </c>
      <c r="G254" s="320">
        <v>756</v>
      </c>
      <c r="H254" s="320">
        <v>1</v>
      </c>
      <c r="I254" s="320">
        <v>36</v>
      </c>
      <c r="J254" s="320">
        <v>12</v>
      </c>
      <c r="K254" s="320">
        <v>432</v>
      </c>
      <c r="L254" s="320">
        <v>0.5714285714285714</v>
      </c>
      <c r="M254" s="320">
        <v>36</v>
      </c>
      <c r="N254" s="320">
        <v>2</v>
      </c>
      <c r="O254" s="320">
        <v>74</v>
      </c>
      <c r="P254" s="341">
        <v>9.7883597883597878E-2</v>
      </c>
      <c r="Q254" s="321">
        <v>37</v>
      </c>
    </row>
    <row r="255" spans="1:17" ht="14.4" customHeight="1" x14ac:dyDescent="0.3">
      <c r="A255" s="316" t="s">
        <v>1706</v>
      </c>
      <c r="B255" s="317" t="s">
        <v>1542</v>
      </c>
      <c r="C255" s="317" t="s">
        <v>1543</v>
      </c>
      <c r="D255" s="317" t="s">
        <v>1612</v>
      </c>
      <c r="E255" s="317" t="s">
        <v>1613</v>
      </c>
      <c r="F255" s="320">
        <v>2</v>
      </c>
      <c r="G255" s="320">
        <v>256</v>
      </c>
      <c r="H255" s="320">
        <v>1</v>
      </c>
      <c r="I255" s="320">
        <v>128</v>
      </c>
      <c r="J255" s="320">
        <v>2</v>
      </c>
      <c r="K255" s="320">
        <v>256</v>
      </c>
      <c r="L255" s="320">
        <v>1</v>
      </c>
      <c r="M255" s="320">
        <v>128</v>
      </c>
      <c r="N255" s="320"/>
      <c r="O255" s="320"/>
      <c r="P255" s="341"/>
      <c r="Q255" s="321"/>
    </row>
    <row r="256" spans="1:17" ht="14.4" customHeight="1" x14ac:dyDescent="0.3">
      <c r="A256" s="316" t="s">
        <v>1706</v>
      </c>
      <c r="B256" s="317" t="s">
        <v>1542</v>
      </c>
      <c r="C256" s="317" t="s">
        <v>1543</v>
      </c>
      <c r="D256" s="317" t="s">
        <v>1614</v>
      </c>
      <c r="E256" s="317" t="s">
        <v>1615</v>
      </c>
      <c r="F256" s="320">
        <v>277</v>
      </c>
      <c r="G256" s="320">
        <v>43766</v>
      </c>
      <c r="H256" s="320">
        <v>1</v>
      </c>
      <c r="I256" s="320">
        <v>158</v>
      </c>
      <c r="J256" s="320">
        <v>243</v>
      </c>
      <c r="K256" s="320">
        <v>38394</v>
      </c>
      <c r="L256" s="320">
        <v>0.87725631768953072</v>
      </c>
      <c r="M256" s="320">
        <v>158</v>
      </c>
      <c r="N256" s="320">
        <v>282</v>
      </c>
      <c r="O256" s="320">
        <v>44838</v>
      </c>
      <c r="P256" s="341">
        <v>1.0244938993739432</v>
      </c>
      <c r="Q256" s="321">
        <v>159</v>
      </c>
    </row>
    <row r="257" spans="1:17" ht="14.4" customHeight="1" x14ac:dyDescent="0.3">
      <c r="A257" s="316" t="s">
        <v>1706</v>
      </c>
      <c r="B257" s="317" t="s">
        <v>1542</v>
      </c>
      <c r="C257" s="317" t="s">
        <v>1543</v>
      </c>
      <c r="D257" s="317" t="s">
        <v>1616</v>
      </c>
      <c r="E257" s="317" t="s">
        <v>1617</v>
      </c>
      <c r="F257" s="320">
        <v>2</v>
      </c>
      <c r="G257" s="320">
        <v>1202</v>
      </c>
      <c r="H257" s="320">
        <v>1</v>
      </c>
      <c r="I257" s="320">
        <v>601</v>
      </c>
      <c r="J257" s="320">
        <v>5</v>
      </c>
      <c r="K257" s="320">
        <v>3015</v>
      </c>
      <c r="L257" s="320">
        <v>2.5083194675540765</v>
      </c>
      <c r="M257" s="320">
        <v>603</v>
      </c>
      <c r="N257" s="320">
        <v>2</v>
      </c>
      <c r="O257" s="320">
        <v>1208</v>
      </c>
      <c r="P257" s="341">
        <v>1.0049916805324459</v>
      </c>
      <c r="Q257" s="321">
        <v>604</v>
      </c>
    </row>
    <row r="258" spans="1:17" ht="14.4" customHeight="1" x14ac:dyDescent="0.3">
      <c r="A258" s="316" t="s">
        <v>1706</v>
      </c>
      <c r="B258" s="317" t="s">
        <v>1542</v>
      </c>
      <c r="C258" s="317" t="s">
        <v>1543</v>
      </c>
      <c r="D258" s="317" t="s">
        <v>1620</v>
      </c>
      <c r="E258" s="317" t="s">
        <v>1621</v>
      </c>
      <c r="F258" s="320">
        <v>2</v>
      </c>
      <c r="G258" s="320">
        <v>752</v>
      </c>
      <c r="H258" s="320">
        <v>1</v>
      </c>
      <c r="I258" s="320">
        <v>376</v>
      </c>
      <c r="J258" s="320">
        <v>1</v>
      </c>
      <c r="K258" s="320">
        <v>376</v>
      </c>
      <c r="L258" s="320">
        <v>0.5</v>
      </c>
      <c r="M258" s="320">
        <v>376</v>
      </c>
      <c r="N258" s="320">
        <v>2</v>
      </c>
      <c r="O258" s="320">
        <v>754</v>
      </c>
      <c r="P258" s="341">
        <v>1.0026595744680851</v>
      </c>
      <c r="Q258" s="321">
        <v>377</v>
      </c>
    </row>
    <row r="259" spans="1:17" ht="14.4" customHeight="1" x14ac:dyDescent="0.3">
      <c r="A259" s="316" t="s">
        <v>1706</v>
      </c>
      <c r="B259" s="317" t="s">
        <v>1542</v>
      </c>
      <c r="C259" s="317" t="s">
        <v>1543</v>
      </c>
      <c r="D259" s="317" t="s">
        <v>1624</v>
      </c>
      <c r="E259" s="317" t="s">
        <v>1625</v>
      </c>
      <c r="F259" s="320">
        <v>1</v>
      </c>
      <c r="G259" s="320">
        <v>504</v>
      </c>
      <c r="H259" s="320">
        <v>1</v>
      </c>
      <c r="I259" s="320">
        <v>504</v>
      </c>
      <c r="J259" s="320">
        <v>2</v>
      </c>
      <c r="K259" s="320">
        <v>1010</v>
      </c>
      <c r="L259" s="320">
        <v>2.003968253968254</v>
      </c>
      <c r="M259" s="320">
        <v>505</v>
      </c>
      <c r="N259" s="320">
        <v>4</v>
      </c>
      <c r="O259" s="320">
        <v>2024</v>
      </c>
      <c r="P259" s="341">
        <v>4.0158730158730158</v>
      </c>
      <c r="Q259" s="321">
        <v>506</v>
      </c>
    </row>
    <row r="260" spans="1:17" ht="14.4" customHeight="1" x14ac:dyDescent="0.3">
      <c r="A260" s="316" t="s">
        <v>1706</v>
      </c>
      <c r="B260" s="317" t="s">
        <v>1542</v>
      </c>
      <c r="C260" s="317" t="s">
        <v>1543</v>
      </c>
      <c r="D260" s="317" t="s">
        <v>1626</v>
      </c>
      <c r="E260" s="317" t="s">
        <v>1627</v>
      </c>
      <c r="F260" s="320">
        <v>4</v>
      </c>
      <c r="G260" s="320">
        <v>788</v>
      </c>
      <c r="H260" s="320">
        <v>1</v>
      </c>
      <c r="I260" s="320">
        <v>197</v>
      </c>
      <c r="J260" s="320"/>
      <c r="K260" s="320"/>
      <c r="L260" s="320"/>
      <c r="M260" s="320"/>
      <c r="N260" s="320"/>
      <c r="O260" s="320"/>
      <c r="P260" s="341"/>
      <c r="Q260" s="321"/>
    </row>
    <row r="261" spans="1:17" ht="14.4" customHeight="1" x14ac:dyDescent="0.3">
      <c r="A261" s="316" t="s">
        <v>1706</v>
      </c>
      <c r="B261" s="317" t="s">
        <v>1542</v>
      </c>
      <c r="C261" s="317" t="s">
        <v>1543</v>
      </c>
      <c r="D261" s="317" t="s">
        <v>1630</v>
      </c>
      <c r="E261" s="317" t="s">
        <v>1631</v>
      </c>
      <c r="F261" s="320">
        <v>138</v>
      </c>
      <c r="G261" s="320">
        <v>31602</v>
      </c>
      <c r="H261" s="320">
        <v>1</v>
      </c>
      <c r="I261" s="320">
        <v>229</v>
      </c>
      <c r="J261" s="320">
        <v>122</v>
      </c>
      <c r="K261" s="320">
        <v>28060</v>
      </c>
      <c r="L261" s="320">
        <v>0.88791848617176128</v>
      </c>
      <c r="M261" s="320">
        <v>230</v>
      </c>
      <c r="N261" s="320">
        <v>168</v>
      </c>
      <c r="O261" s="320">
        <v>38808</v>
      </c>
      <c r="P261" s="341">
        <v>1.228023542813746</v>
      </c>
      <c r="Q261" s="321">
        <v>231</v>
      </c>
    </row>
    <row r="262" spans="1:17" ht="14.4" customHeight="1" x14ac:dyDescent="0.3">
      <c r="A262" s="316" t="s">
        <v>1706</v>
      </c>
      <c r="B262" s="317" t="s">
        <v>1542</v>
      </c>
      <c r="C262" s="317" t="s">
        <v>1543</v>
      </c>
      <c r="D262" s="317" t="s">
        <v>1634</v>
      </c>
      <c r="E262" s="317" t="s">
        <v>1635</v>
      </c>
      <c r="F262" s="320">
        <v>6</v>
      </c>
      <c r="G262" s="320">
        <v>186</v>
      </c>
      <c r="H262" s="320">
        <v>1</v>
      </c>
      <c r="I262" s="320">
        <v>31</v>
      </c>
      <c r="J262" s="320">
        <v>14</v>
      </c>
      <c r="K262" s="320">
        <v>434</v>
      </c>
      <c r="L262" s="320">
        <v>2.3333333333333335</v>
      </c>
      <c r="M262" s="320">
        <v>31</v>
      </c>
      <c r="N262" s="320">
        <v>3</v>
      </c>
      <c r="O262" s="320">
        <v>93</v>
      </c>
      <c r="P262" s="341">
        <v>0.5</v>
      </c>
      <c r="Q262" s="321">
        <v>31</v>
      </c>
    </row>
    <row r="263" spans="1:17" ht="14.4" customHeight="1" x14ac:dyDescent="0.3">
      <c r="A263" s="316" t="s">
        <v>1706</v>
      </c>
      <c r="B263" s="317" t="s">
        <v>1542</v>
      </c>
      <c r="C263" s="317" t="s">
        <v>1543</v>
      </c>
      <c r="D263" s="317" t="s">
        <v>1638</v>
      </c>
      <c r="E263" s="317" t="s">
        <v>1639</v>
      </c>
      <c r="F263" s="320">
        <v>2</v>
      </c>
      <c r="G263" s="320">
        <v>302</v>
      </c>
      <c r="H263" s="320">
        <v>1</v>
      </c>
      <c r="I263" s="320">
        <v>151</v>
      </c>
      <c r="J263" s="320"/>
      <c r="K263" s="320"/>
      <c r="L263" s="320"/>
      <c r="M263" s="320"/>
      <c r="N263" s="320"/>
      <c r="O263" s="320"/>
      <c r="P263" s="341"/>
      <c r="Q263" s="321"/>
    </row>
    <row r="264" spans="1:17" ht="14.4" customHeight="1" x14ac:dyDescent="0.3">
      <c r="A264" s="316" t="s">
        <v>1706</v>
      </c>
      <c r="B264" s="317" t="s">
        <v>1542</v>
      </c>
      <c r="C264" s="317" t="s">
        <v>1543</v>
      </c>
      <c r="D264" s="317" t="s">
        <v>1654</v>
      </c>
      <c r="E264" s="317" t="s">
        <v>1655</v>
      </c>
      <c r="F264" s="320">
        <v>3</v>
      </c>
      <c r="G264" s="320">
        <v>1455</v>
      </c>
      <c r="H264" s="320">
        <v>1</v>
      </c>
      <c r="I264" s="320">
        <v>485</v>
      </c>
      <c r="J264" s="320">
        <v>6</v>
      </c>
      <c r="K264" s="320">
        <v>2916</v>
      </c>
      <c r="L264" s="320">
        <v>2.0041237113402062</v>
      </c>
      <c r="M264" s="320">
        <v>486</v>
      </c>
      <c r="N264" s="320">
        <v>3</v>
      </c>
      <c r="O264" s="320">
        <v>1461</v>
      </c>
      <c r="P264" s="341">
        <v>1.0041237113402062</v>
      </c>
      <c r="Q264" s="321">
        <v>487</v>
      </c>
    </row>
    <row r="265" spans="1:17" ht="14.4" customHeight="1" x14ac:dyDescent="0.3">
      <c r="A265" s="316" t="s">
        <v>1707</v>
      </c>
      <c r="B265" s="317" t="s">
        <v>1542</v>
      </c>
      <c r="C265" s="317" t="s">
        <v>1543</v>
      </c>
      <c r="D265" s="317" t="s">
        <v>1546</v>
      </c>
      <c r="E265" s="317" t="s">
        <v>1547</v>
      </c>
      <c r="F265" s="320">
        <v>194</v>
      </c>
      <c r="G265" s="320">
        <v>3104</v>
      </c>
      <c r="H265" s="320">
        <v>1</v>
      </c>
      <c r="I265" s="320">
        <v>16</v>
      </c>
      <c r="J265" s="320">
        <v>155</v>
      </c>
      <c r="K265" s="320">
        <v>2480</v>
      </c>
      <c r="L265" s="320">
        <v>0.7989690721649485</v>
      </c>
      <c r="M265" s="320">
        <v>16</v>
      </c>
      <c r="N265" s="320">
        <v>53</v>
      </c>
      <c r="O265" s="320">
        <v>848</v>
      </c>
      <c r="P265" s="341">
        <v>0.27319587628865977</v>
      </c>
      <c r="Q265" s="321">
        <v>16</v>
      </c>
    </row>
    <row r="266" spans="1:17" ht="14.4" customHeight="1" x14ac:dyDescent="0.3">
      <c r="A266" s="316" t="s">
        <v>1707</v>
      </c>
      <c r="B266" s="317" t="s">
        <v>1542</v>
      </c>
      <c r="C266" s="317" t="s">
        <v>1543</v>
      </c>
      <c r="D266" s="317" t="s">
        <v>1550</v>
      </c>
      <c r="E266" s="317" t="s">
        <v>1551</v>
      </c>
      <c r="F266" s="320">
        <v>384</v>
      </c>
      <c r="G266" s="320">
        <v>186624</v>
      </c>
      <c r="H266" s="320">
        <v>1</v>
      </c>
      <c r="I266" s="320">
        <v>486</v>
      </c>
      <c r="J266" s="320">
        <v>295</v>
      </c>
      <c r="K266" s="320">
        <v>143370</v>
      </c>
      <c r="L266" s="320">
        <v>0.76822916666666663</v>
      </c>
      <c r="M266" s="320">
        <v>486</v>
      </c>
      <c r="N266" s="320">
        <v>101</v>
      </c>
      <c r="O266" s="320">
        <v>49086</v>
      </c>
      <c r="P266" s="341">
        <v>0.26302083333333331</v>
      </c>
      <c r="Q266" s="321">
        <v>486</v>
      </c>
    </row>
    <row r="267" spans="1:17" ht="14.4" customHeight="1" x14ac:dyDescent="0.3">
      <c r="A267" s="316" t="s">
        <v>1707</v>
      </c>
      <c r="B267" s="317" t="s">
        <v>1542</v>
      </c>
      <c r="C267" s="317" t="s">
        <v>1543</v>
      </c>
      <c r="D267" s="317" t="s">
        <v>1556</v>
      </c>
      <c r="E267" s="317" t="s">
        <v>1557</v>
      </c>
      <c r="F267" s="320"/>
      <c r="G267" s="320"/>
      <c r="H267" s="320"/>
      <c r="I267" s="320"/>
      <c r="J267" s="320"/>
      <c r="K267" s="320"/>
      <c r="L267" s="320"/>
      <c r="M267" s="320"/>
      <c r="N267" s="320">
        <v>6</v>
      </c>
      <c r="O267" s="320">
        <v>2292</v>
      </c>
      <c r="P267" s="341"/>
      <c r="Q267" s="321">
        <v>382</v>
      </c>
    </row>
    <row r="268" spans="1:17" ht="14.4" customHeight="1" x14ac:dyDescent="0.3">
      <c r="A268" s="316" t="s">
        <v>1707</v>
      </c>
      <c r="B268" s="317" t="s">
        <v>1542</v>
      </c>
      <c r="C268" s="317" t="s">
        <v>1543</v>
      </c>
      <c r="D268" s="317" t="s">
        <v>1564</v>
      </c>
      <c r="E268" s="317" t="s">
        <v>1565</v>
      </c>
      <c r="F268" s="320">
        <v>146</v>
      </c>
      <c r="G268" s="320">
        <v>5694</v>
      </c>
      <c r="H268" s="320">
        <v>1</v>
      </c>
      <c r="I268" s="320">
        <v>39</v>
      </c>
      <c r="J268" s="320">
        <v>146</v>
      </c>
      <c r="K268" s="320">
        <v>5840</v>
      </c>
      <c r="L268" s="320">
        <v>1.0256410256410255</v>
      </c>
      <c r="M268" s="320">
        <v>40</v>
      </c>
      <c r="N268" s="320">
        <v>81</v>
      </c>
      <c r="O268" s="320">
        <v>3240</v>
      </c>
      <c r="P268" s="341">
        <v>0.56902002107481564</v>
      </c>
      <c r="Q268" s="321">
        <v>40</v>
      </c>
    </row>
    <row r="269" spans="1:17" ht="14.4" customHeight="1" x14ac:dyDescent="0.3">
      <c r="A269" s="316" t="s">
        <v>1707</v>
      </c>
      <c r="B269" s="317" t="s">
        <v>1542</v>
      </c>
      <c r="C269" s="317" t="s">
        <v>1543</v>
      </c>
      <c r="D269" s="317" t="s">
        <v>1566</v>
      </c>
      <c r="E269" s="317" t="s">
        <v>1567</v>
      </c>
      <c r="F269" s="320">
        <v>32</v>
      </c>
      <c r="G269" s="320">
        <v>3008</v>
      </c>
      <c r="H269" s="320">
        <v>1</v>
      </c>
      <c r="I269" s="320">
        <v>94</v>
      </c>
      <c r="J269" s="320">
        <v>35</v>
      </c>
      <c r="K269" s="320">
        <v>3325</v>
      </c>
      <c r="L269" s="320">
        <v>1.1053856382978724</v>
      </c>
      <c r="M269" s="320">
        <v>95</v>
      </c>
      <c r="N269" s="320">
        <v>25</v>
      </c>
      <c r="O269" s="320">
        <v>2400</v>
      </c>
      <c r="P269" s="341">
        <v>0.7978723404255319</v>
      </c>
      <c r="Q269" s="321">
        <v>96</v>
      </c>
    </row>
    <row r="270" spans="1:17" ht="14.4" customHeight="1" x14ac:dyDescent="0.3">
      <c r="A270" s="316" t="s">
        <v>1707</v>
      </c>
      <c r="B270" s="317" t="s">
        <v>1542</v>
      </c>
      <c r="C270" s="317" t="s">
        <v>1543</v>
      </c>
      <c r="D270" s="317" t="s">
        <v>1572</v>
      </c>
      <c r="E270" s="317" t="s">
        <v>1573</v>
      </c>
      <c r="F270" s="320">
        <v>21</v>
      </c>
      <c r="G270" s="320">
        <v>2121</v>
      </c>
      <c r="H270" s="320">
        <v>1</v>
      </c>
      <c r="I270" s="320">
        <v>101</v>
      </c>
      <c r="J270" s="320">
        <v>21</v>
      </c>
      <c r="K270" s="320">
        <v>2121</v>
      </c>
      <c r="L270" s="320">
        <v>1</v>
      </c>
      <c r="M270" s="320">
        <v>101</v>
      </c>
      <c r="N270" s="320">
        <v>21</v>
      </c>
      <c r="O270" s="320">
        <v>2142</v>
      </c>
      <c r="P270" s="341">
        <v>1.0099009900990099</v>
      </c>
      <c r="Q270" s="321">
        <v>102</v>
      </c>
    </row>
    <row r="271" spans="1:17" ht="14.4" customHeight="1" x14ac:dyDescent="0.3">
      <c r="A271" s="316" t="s">
        <v>1707</v>
      </c>
      <c r="B271" s="317" t="s">
        <v>1542</v>
      </c>
      <c r="C271" s="317" t="s">
        <v>1543</v>
      </c>
      <c r="D271" s="317" t="s">
        <v>1578</v>
      </c>
      <c r="E271" s="317" t="s">
        <v>1579</v>
      </c>
      <c r="F271" s="320">
        <v>116</v>
      </c>
      <c r="G271" s="320">
        <v>2436</v>
      </c>
      <c r="H271" s="320">
        <v>1</v>
      </c>
      <c r="I271" s="320">
        <v>21</v>
      </c>
      <c r="J271" s="320">
        <v>117</v>
      </c>
      <c r="K271" s="320">
        <v>2457</v>
      </c>
      <c r="L271" s="320">
        <v>1.0086206896551724</v>
      </c>
      <c r="M271" s="320">
        <v>21</v>
      </c>
      <c r="N271" s="320">
        <v>150</v>
      </c>
      <c r="O271" s="320">
        <v>3150</v>
      </c>
      <c r="P271" s="341">
        <v>1.2931034482758621</v>
      </c>
      <c r="Q271" s="321">
        <v>21</v>
      </c>
    </row>
    <row r="272" spans="1:17" ht="14.4" customHeight="1" x14ac:dyDescent="0.3">
      <c r="A272" s="316" t="s">
        <v>1707</v>
      </c>
      <c r="B272" s="317" t="s">
        <v>1542</v>
      </c>
      <c r="C272" s="317" t="s">
        <v>1543</v>
      </c>
      <c r="D272" s="317" t="s">
        <v>1584</v>
      </c>
      <c r="E272" s="317" t="s">
        <v>1585</v>
      </c>
      <c r="F272" s="320">
        <v>22</v>
      </c>
      <c r="G272" s="320">
        <v>5346</v>
      </c>
      <c r="H272" s="320">
        <v>1</v>
      </c>
      <c r="I272" s="320">
        <v>243</v>
      </c>
      <c r="J272" s="320">
        <v>13</v>
      </c>
      <c r="K272" s="320">
        <v>3172</v>
      </c>
      <c r="L272" s="320">
        <v>0.59334081556303775</v>
      </c>
      <c r="M272" s="320">
        <v>244</v>
      </c>
      <c r="N272" s="320">
        <v>24</v>
      </c>
      <c r="O272" s="320">
        <v>5880</v>
      </c>
      <c r="P272" s="341">
        <v>1.0998877665544333</v>
      </c>
      <c r="Q272" s="321">
        <v>245</v>
      </c>
    </row>
    <row r="273" spans="1:17" ht="14.4" customHeight="1" x14ac:dyDescent="0.3">
      <c r="A273" s="316" t="s">
        <v>1707</v>
      </c>
      <c r="B273" s="317" t="s">
        <v>1542</v>
      </c>
      <c r="C273" s="317" t="s">
        <v>1543</v>
      </c>
      <c r="D273" s="317" t="s">
        <v>1586</v>
      </c>
      <c r="E273" s="317" t="s">
        <v>1587</v>
      </c>
      <c r="F273" s="320">
        <v>3194</v>
      </c>
      <c r="G273" s="320">
        <v>354534</v>
      </c>
      <c r="H273" s="320">
        <v>1</v>
      </c>
      <c r="I273" s="320">
        <v>111</v>
      </c>
      <c r="J273" s="320">
        <v>2852</v>
      </c>
      <c r="K273" s="320">
        <v>319424</v>
      </c>
      <c r="L273" s="320">
        <v>0.90096859539564611</v>
      </c>
      <c r="M273" s="320">
        <v>112</v>
      </c>
      <c r="N273" s="320">
        <v>2023</v>
      </c>
      <c r="O273" s="320">
        <v>228599</v>
      </c>
      <c r="P273" s="341">
        <v>0.64478724184422365</v>
      </c>
      <c r="Q273" s="321">
        <v>113</v>
      </c>
    </row>
    <row r="274" spans="1:17" ht="14.4" customHeight="1" x14ac:dyDescent="0.3">
      <c r="A274" s="316" t="s">
        <v>1707</v>
      </c>
      <c r="B274" s="317" t="s">
        <v>1542</v>
      </c>
      <c r="C274" s="317" t="s">
        <v>1543</v>
      </c>
      <c r="D274" s="317" t="s">
        <v>1588</v>
      </c>
      <c r="E274" s="317" t="s">
        <v>1589</v>
      </c>
      <c r="F274" s="320">
        <v>179</v>
      </c>
      <c r="G274" s="320">
        <v>14857</v>
      </c>
      <c r="H274" s="320">
        <v>1</v>
      </c>
      <c r="I274" s="320">
        <v>83</v>
      </c>
      <c r="J274" s="320">
        <v>117</v>
      </c>
      <c r="K274" s="320">
        <v>9711</v>
      </c>
      <c r="L274" s="320">
        <v>0.65363128491620115</v>
      </c>
      <c r="M274" s="320">
        <v>83</v>
      </c>
      <c r="N274" s="320">
        <v>125</v>
      </c>
      <c r="O274" s="320">
        <v>10500</v>
      </c>
      <c r="P274" s="341">
        <v>0.70673756478427674</v>
      </c>
      <c r="Q274" s="321">
        <v>84</v>
      </c>
    </row>
    <row r="275" spans="1:17" ht="14.4" customHeight="1" x14ac:dyDescent="0.3">
      <c r="A275" s="316" t="s">
        <v>1707</v>
      </c>
      <c r="B275" s="317" t="s">
        <v>1542</v>
      </c>
      <c r="C275" s="317" t="s">
        <v>1543</v>
      </c>
      <c r="D275" s="317" t="s">
        <v>1592</v>
      </c>
      <c r="E275" s="317" t="s">
        <v>1593</v>
      </c>
      <c r="F275" s="320">
        <v>5</v>
      </c>
      <c r="G275" s="320">
        <v>5810</v>
      </c>
      <c r="H275" s="320">
        <v>1</v>
      </c>
      <c r="I275" s="320">
        <v>1162</v>
      </c>
      <c r="J275" s="320">
        <v>1</v>
      </c>
      <c r="K275" s="320">
        <v>1164</v>
      </c>
      <c r="L275" s="320">
        <v>0.20034423407917384</v>
      </c>
      <c r="M275" s="320">
        <v>1164</v>
      </c>
      <c r="N275" s="320">
        <v>13</v>
      </c>
      <c r="O275" s="320">
        <v>15145</v>
      </c>
      <c r="P275" s="341">
        <v>2.6067125645438898</v>
      </c>
      <c r="Q275" s="321">
        <v>1165</v>
      </c>
    </row>
    <row r="276" spans="1:17" ht="14.4" customHeight="1" x14ac:dyDescent="0.3">
      <c r="A276" s="316" t="s">
        <v>1707</v>
      </c>
      <c r="B276" s="317" t="s">
        <v>1542</v>
      </c>
      <c r="C276" s="317" t="s">
        <v>1543</v>
      </c>
      <c r="D276" s="317" t="s">
        <v>1594</v>
      </c>
      <c r="E276" s="317" t="s">
        <v>1595</v>
      </c>
      <c r="F276" s="320">
        <v>2</v>
      </c>
      <c r="G276" s="320">
        <v>980</v>
      </c>
      <c r="H276" s="320">
        <v>1</v>
      </c>
      <c r="I276" s="320">
        <v>490</v>
      </c>
      <c r="J276" s="320">
        <v>3</v>
      </c>
      <c r="K276" s="320">
        <v>1470</v>
      </c>
      <c r="L276" s="320">
        <v>1.5</v>
      </c>
      <c r="M276" s="320">
        <v>490</v>
      </c>
      <c r="N276" s="320">
        <v>2</v>
      </c>
      <c r="O276" s="320">
        <v>980</v>
      </c>
      <c r="P276" s="341">
        <v>1</v>
      </c>
      <c r="Q276" s="321">
        <v>490</v>
      </c>
    </row>
    <row r="277" spans="1:17" ht="14.4" customHeight="1" x14ac:dyDescent="0.3">
      <c r="A277" s="316" t="s">
        <v>1707</v>
      </c>
      <c r="B277" s="317" t="s">
        <v>1542</v>
      </c>
      <c r="C277" s="317" t="s">
        <v>1543</v>
      </c>
      <c r="D277" s="317" t="s">
        <v>1596</v>
      </c>
      <c r="E277" s="317" t="s">
        <v>1597</v>
      </c>
      <c r="F277" s="320">
        <v>4331</v>
      </c>
      <c r="G277" s="320">
        <v>164578</v>
      </c>
      <c r="H277" s="320">
        <v>1</v>
      </c>
      <c r="I277" s="320">
        <v>38</v>
      </c>
      <c r="J277" s="320">
        <v>4846</v>
      </c>
      <c r="K277" s="320">
        <v>188994</v>
      </c>
      <c r="L277" s="320">
        <v>1.1483551872060664</v>
      </c>
      <c r="M277" s="320">
        <v>39</v>
      </c>
      <c r="N277" s="320">
        <v>3228</v>
      </c>
      <c r="O277" s="320">
        <v>125892</v>
      </c>
      <c r="P277" s="341">
        <v>0.76493820559248504</v>
      </c>
      <c r="Q277" s="321">
        <v>39</v>
      </c>
    </row>
    <row r="278" spans="1:17" ht="14.4" customHeight="1" x14ac:dyDescent="0.3">
      <c r="A278" s="316" t="s">
        <v>1707</v>
      </c>
      <c r="B278" s="317" t="s">
        <v>1542</v>
      </c>
      <c r="C278" s="317" t="s">
        <v>1543</v>
      </c>
      <c r="D278" s="317" t="s">
        <v>1598</v>
      </c>
      <c r="E278" s="317" t="s">
        <v>1599</v>
      </c>
      <c r="F278" s="320">
        <v>854</v>
      </c>
      <c r="G278" s="320">
        <v>23058</v>
      </c>
      <c r="H278" s="320">
        <v>1</v>
      </c>
      <c r="I278" s="320">
        <v>27</v>
      </c>
      <c r="J278" s="320">
        <v>602</v>
      </c>
      <c r="K278" s="320">
        <v>16254</v>
      </c>
      <c r="L278" s="320">
        <v>0.70491803278688525</v>
      </c>
      <c r="M278" s="320">
        <v>27</v>
      </c>
      <c r="N278" s="320">
        <v>399</v>
      </c>
      <c r="O278" s="320">
        <v>10773</v>
      </c>
      <c r="P278" s="341">
        <v>0.46721311475409838</v>
      </c>
      <c r="Q278" s="321">
        <v>27</v>
      </c>
    </row>
    <row r="279" spans="1:17" ht="14.4" customHeight="1" x14ac:dyDescent="0.3">
      <c r="A279" s="316" t="s">
        <v>1707</v>
      </c>
      <c r="B279" s="317" t="s">
        <v>1542</v>
      </c>
      <c r="C279" s="317" t="s">
        <v>1543</v>
      </c>
      <c r="D279" s="317" t="s">
        <v>1602</v>
      </c>
      <c r="E279" s="317" t="s">
        <v>1603</v>
      </c>
      <c r="F279" s="320">
        <v>6</v>
      </c>
      <c r="G279" s="320">
        <v>2664</v>
      </c>
      <c r="H279" s="320">
        <v>1</v>
      </c>
      <c r="I279" s="320">
        <v>444</v>
      </c>
      <c r="J279" s="320">
        <v>3</v>
      </c>
      <c r="K279" s="320">
        <v>1332</v>
      </c>
      <c r="L279" s="320">
        <v>0.5</v>
      </c>
      <c r="M279" s="320">
        <v>444</v>
      </c>
      <c r="N279" s="320">
        <v>6</v>
      </c>
      <c r="O279" s="320">
        <v>2664</v>
      </c>
      <c r="P279" s="341">
        <v>1</v>
      </c>
      <c r="Q279" s="321">
        <v>444</v>
      </c>
    </row>
    <row r="280" spans="1:17" ht="14.4" customHeight="1" x14ac:dyDescent="0.3">
      <c r="A280" s="316" t="s">
        <v>1707</v>
      </c>
      <c r="B280" s="317" t="s">
        <v>1542</v>
      </c>
      <c r="C280" s="317" t="s">
        <v>1543</v>
      </c>
      <c r="D280" s="317" t="s">
        <v>1604</v>
      </c>
      <c r="E280" s="317" t="s">
        <v>1605</v>
      </c>
      <c r="F280" s="320"/>
      <c r="G280" s="320"/>
      <c r="H280" s="320"/>
      <c r="I280" s="320"/>
      <c r="J280" s="320">
        <v>3</v>
      </c>
      <c r="K280" s="320">
        <v>393</v>
      </c>
      <c r="L280" s="320"/>
      <c r="M280" s="320">
        <v>131</v>
      </c>
      <c r="N280" s="320"/>
      <c r="O280" s="320"/>
      <c r="P280" s="341"/>
      <c r="Q280" s="321"/>
    </row>
    <row r="281" spans="1:17" ht="14.4" customHeight="1" x14ac:dyDescent="0.3">
      <c r="A281" s="316" t="s">
        <v>1707</v>
      </c>
      <c r="B281" s="317" t="s">
        <v>1542</v>
      </c>
      <c r="C281" s="317" t="s">
        <v>1543</v>
      </c>
      <c r="D281" s="317" t="s">
        <v>1610</v>
      </c>
      <c r="E281" s="317" t="s">
        <v>1611</v>
      </c>
      <c r="F281" s="320">
        <v>60</v>
      </c>
      <c r="G281" s="320">
        <v>2160</v>
      </c>
      <c r="H281" s="320">
        <v>1</v>
      </c>
      <c r="I281" s="320">
        <v>36</v>
      </c>
      <c r="J281" s="320">
        <v>62</v>
      </c>
      <c r="K281" s="320">
        <v>2232</v>
      </c>
      <c r="L281" s="320">
        <v>1.0333333333333334</v>
      </c>
      <c r="M281" s="320">
        <v>36</v>
      </c>
      <c r="N281" s="320">
        <v>4</v>
      </c>
      <c r="O281" s="320">
        <v>148</v>
      </c>
      <c r="P281" s="341">
        <v>6.851851851851852E-2</v>
      </c>
      <c r="Q281" s="321">
        <v>37</v>
      </c>
    </row>
    <row r="282" spans="1:17" ht="14.4" customHeight="1" x14ac:dyDescent="0.3">
      <c r="A282" s="316" t="s">
        <v>1707</v>
      </c>
      <c r="B282" s="317" t="s">
        <v>1542</v>
      </c>
      <c r="C282" s="317" t="s">
        <v>1543</v>
      </c>
      <c r="D282" s="317" t="s">
        <v>1614</v>
      </c>
      <c r="E282" s="317" t="s">
        <v>1615</v>
      </c>
      <c r="F282" s="320">
        <v>234</v>
      </c>
      <c r="G282" s="320">
        <v>36972</v>
      </c>
      <c r="H282" s="320">
        <v>1</v>
      </c>
      <c r="I282" s="320">
        <v>158</v>
      </c>
      <c r="J282" s="320">
        <v>164</v>
      </c>
      <c r="K282" s="320">
        <v>25912</v>
      </c>
      <c r="L282" s="320">
        <v>0.70085470085470081</v>
      </c>
      <c r="M282" s="320">
        <v>158</v>
      </c>
      <c r="N282" s="320">
        <v>227</v>
      </c>
      <c r="O282" s="320">
        <v>36093</v>
      </c>
      <c r="P282" s="341">
        <v>0.97622525154170725</v>
      </c>
      <c r="Q282" s="321">
        <v>159</v>
      </c>
    </row>
    <row r="283" spans="1:17" ht="14.4" customHeight="1" x14ac:dyDescent="0.3">
      <c r="A283" s="316" t="s">
        <v>1707</v>
      </c>
      <c r="B283" s="317" t="s">
        <v>1542</v>
      </c>
      <c r="C283" s="317" t="s">
        <v>1543</v>
      </c>
      <c r="D283" s="317" t="s">
        <v>1616</v>
      </c>
      <c r="E283" s="317" t="s">
        <v>1617</v>
      </c>
      <c r="F283" s="320">
        <v>40</v>
      </c>
      <c r="G283" s="320">
        <v>24040</v>
      </c>
      <c r="H283" s="320">
        <v>1</v>
      </c>
      <c r="I283" s="320">
        <v>601</v>
      </c>
      <c r="J283" s="320">
        <v>3</v>
      </c>
      <c r="K283" s="320">
        <v>1809</v>
      </c>
      <c r="L283" s="320">
        <v>7.5249584026622296E-2</v>
      </c>
      <c r="M283" s="320">
        <v>603</v>
      </c>
      <c r="N283" s="320">
        <v>4</v>
      </c>
      <c r="O283" s="320">
        <v>2416</v>
      </c>
      <c r="P283" s="341">
        <v>0.10049916805324459</v>
      </c>
      <c r="Q283" s="321">
        <v>604</v>
      </c>
    </row>
    <row r="284" spans="1:17" ht="14.4" customHeight="1" x14ac:dyDescent="0.3">
      <c r="A284" s="316" t="s">
        <v>1707</v>
      </c>
      <c r="B284" s="317" t="s">
        <v>1542</v>
      </c>
      <c r="C284" s="317" t="s">
        <v>1543</v>
      </c>
      <c r="D284" s="317" t="s">
        <v>1624</v>
      </c>
      <c r="E284" s="317" t="s">
        <v>1625</v>
      </c>
      <c r="F284" s="320"/>
      <c r="G284" s="320"/>
      <c r="H284" s="320"/>
      <c r="I284" s="320"/>
      <c r="J284" s="320">
        <v>2</v>
      </c>
      <c r="K284" s="320">
        <v>1010</v>
      </c>
      <c r="L284" s="320"/>
      <c r="M284" s="320">
        <v>505</v>
      </c>
      <c r="N284" s="320">
        <v>1</v>
      </c>
      <c r="O284" s="320">
        <v>506</v>
      </c>
      <c r="P284" s="341"/>
      <c r="Q284" s="321">
        <v>506</v>
      </c>
    </row>
    <row r="285" spans="1:17" ht="14.4" customHeight="1" x14ac:dyDescent="0.3">
      <c r="A285" s="316" t="s">
        <v>1707</v>
      </c>
      <c r="B285" s="317" t="s">
        <v>1542</v>
      </c>
      <c r="C285" s="317" t="s">
        <v>1543</v>
      </c>
      <c r="D285" s="317" t="s">
        <v>1626</v>
      </c>
      <c r="E285" s="317" t="s">
        <v>1627</v>
      </c>
      <c r="F285" s="320">
        <v>45</v>
      </c>
      <c r="G285" s="320">
        <v>8865</v>
      </c>
      <c r="H285" s="320">
        <v>1</v>
      </c>
      <c r="I285" s="320">
        <v>197</v>
      </c>
      <c r="J285" s="320"/>
      <c r="K285" s="320"/>
      <c r="L285" s="320"/>
      <c r="M285" s="320"/>
      <c r="N285" s="320"/>
      <c r="O285" s="320"/>
      <c r="P285" s="341"/>
      <c r="Q285" s="321"/>
    </row>
    <row r="286" spans="1:17" ht="14.4" customHeight="1" x14ac:dyDescent="0.3">
      <c r="A286" s="316" t="s">
        <v>1707</v>
      </c>
      <c r="B286" s="317" t="s">
        <v>1542</v>
      </c>
      <c r="C286" s="317" t="s">
        <v>1543</v>
      </c>
      <c r="D286" s="317" t="s">
        <v>1630</v>
      </c>
      <c r="E286" s="317" t="s">
        <v>1631</v>
      </c>
      <c r="F286" s="320">
        <v>22</v>
      </c>
      <c r="G286" s="320">
        <v>5038</v>
      </c>
      <c r="H286" s="320">
        <v>1</v>
      </c>
      <c r="I286" s="320">
        <v>229</v>
      </c>
      <c r="J286" s="320">
        <v>13</v>
      </c>
      <c r="K286" s="320">
        <v>2990</v>
      </c>
      <c r="L286" s="320">
        <v>0.59348947995236201</v>
      </c>
      <c r="M286" s="320">
        <v>230</v>
      </c>
      <c r="N286" s="320">
        <v>24</v>
      </c>
      <c r="O286" s="320">
        <v>5544</v>
      </c>
      <c r="P286" s="341">
        <v>1.1004366812227073</v>
      </c>
      <c r="Q286" s="321">
        <v>231</v>
      </c>
    </row>
    <row r="287" spans="1:17" ht="14.4" customHeight="1" x14ac:dyDescent="0.3">
      <c r="A287" s="316" t="s">
        <v>1707</v>
      </c>
      <c r="B287" s="317" t="s">
        <v>1542</v>
      </c>
      <c r="C287" s="317" t="s">
        <v>1543</v>
      </c>
      <c r="D287" s="317" t="s">
        <v>1634</v>
      </c>
      <c r="E287" s="317" t="s">
        <v>1635</v>
      </c>
      <c r="F287" s="320">
        <v>40</v>
      </c>
      <c r="G287" s="320">
        <v>1240</v>
      </c>
      <c r="H287" s="320">
        <v>1</v>
      </c>
      <c r="I287" s="320">
        <v>31</v>
      </c>
      <c r="J287" s="320">
        <v>27</v>
      </c>
      <c r="K287" s="320">
        <v>837</v>
      </c>
      <c r="L287" s="320">
        <v>0.67500000000000004</v>
      </c>
      <c r="M287" s="320">
        <v>31</v>
      </c>
      <c r="N287" s="320">
        <v>13</v>
      </c>
      <c r="O287" s="320">
        <v>403</v>
      </c>
      <c r="P287" s="341">
        <v>0.32500000000000001</v>
      </c>
      <c r="Q287" s="321">
        <v>31</v>
      </c>
    </row>
    <row r="288" spans="1:17" ht="14.4" customHeight="1" x14ac:dyDescent="0.3">
      <c r="A288" s="316" t="s">
        <v>1707</v>
      </c>
      <c r="B288" s="317" t="s">
        <v>1542</v>
      </c>
      <c r="C288" s="317" t="s">
        <v>1543</v>
      </c>
      <c r="D288" s="317" t="s">
        <v>1638</v>
      </c>
      <c r="E288" s="317" t="s">
        <v>1639</v>
      </c>
      <c r="F288" s="320">
        <v>2</v>
      </c>
      <c r="G288" s="320">
        <v>302</v>
      </c>
      <c r="H288" s="320">
        <v>1</v>
      </c>
      <c r="I288" s="320">
        <v>151</v>
      </c>
      <c r="J288" s="320">
        <v>2</v>
      </c>
      <c r="K288" s="320">
        <v>302</v>
      </c>
      <c r="L288" s="320">
        <v>1</v>
      </c>
      <c r="M288" s="320">
        <v>151</v>
      </c>
      <c r="N288" s="320"/>
      <c r="O288" s="320"/>
      <c r="P288" s="341"/>
      <c r="Q288" s="321"/>
    </row>
    <row r="289" spans="1:17" ht="14.4" customHeight="1" x14ac:dyDescent="0.3">
      <c r="A289" s="316" t="s">
        <v>1708</v>
      </c>
      <c r="B289" s="317" t="s">
        <v>1542</v>
      </c>
      <c r="C289" s="317" t="s">
        <v>1543</v>
      </c>
      <c r="D289" s="317" t="s">
        <v>1546</v>
      </c>
      <c r="E289" s="317" t="s">
        <v>1547</v>
      </c>
      <c r="F289" s="320">
        <v>1743</v>
      </c>
      <c r="G289" s="320">
        <v>27888</v>
      </c>
      <c r="H289" s="320">
        <v>1</v>
      </c>
      <c r="I289" s="320">
        <v>16</v>
      </c>
      <c r="J289" s="320">
        <v>2149</v>
      </c>
      <c r="K289" s="320">
        <v>34384</v>
      </c>
      <c r="L289" s="320">
        <v>1.2329317269076305</v>
      </c>
      <c r="M289" s="320">
        <v>16</v>
      </c>
      <c r="N289" s="320">
        <v>1974</v>
      </c>
      <c r="O289" s="320">
        <v>31584</v>
      </c>
      <c r="P289" s="341">
        <v>1.1325301204819278</v>
      </c>
      <c r="Q289" s="321">
        <v>16</v>
      </c>
    </row>
    <row r="290" spans="1:17" ht="14.4" customHeight="1" x14ac:dyDescent="0.3">
      <c r="A290" s="316" t="s">
        <v>1708</v>
      </c>
      <c r="B290" s="317" t="s">
        <v>1542</v>
      </c>
      <c r="C290" s="317" t="s">
        <v>1543</v>
      </c>
      <c r="D290" s="317" t="s">
        <v>1550</v>
      </c>
      <c r="E290" s="317" t="s">
        <v>1551</v>
      </c>
      <c r="F290" s="320">
        <v>2575</v>
      </c>
      <c r="G290" s="320">
        <v>1251450</v>
      </c>
      <c r="H290" s="320">
        <v>1</v>
      </c>
      <c r="I290" s="320">
        <v>486</v>
      </c>
      <c r="J290" s="320">
        <v>2970</v>
      </c>
      <c r="K290" s="320">
        <v>1443420</v>
      </c>
      <c r="L290" s="320">
        <v>1.1533980582524272</v>
      </c>
      <c r="M290" s="320">
        <v>486</v>
      </c>
      <c r="N290" s="320">
        <v>3087</v>
      </c>
      <c r="O290" s="320">
        <v>1500282</v>
      </c>
      <c r="P290" s="341">
        <v>1.1988349514563106</v>
      </c>
      <c r="Q290" s="321">
        <v>486</v>
      </c>
    </row>
    <row r="291" spans="1:17" ht="14.4" customHeight="1" x14ac:dyDescent="0.3">
      <c r="A291" s="316" t="s">
        <v>1708</v>
      </c>
      <c r="B291" s="317" t="s">
        <v>1542</v>
      </c>
      <c r="C291" s="317" t="s">
        <v>1543</v>
      </c>
      <c r="D291" s="317" t="s">
        <v>1556</v>
      </c>
      <c r="E291" s="317" t="s">
        <v>1557</v>
      </c>
      <c r="F291" s="320">
        <v>91</v>
      </c>
      <c r="G291" s="320">
        <v>34762</v>
      </c>
      <c r="H291" s="320">
        <v>1</v>
      </c>
      <c r="I291" s="320">
        <v>382</v>
      </c>
      <c r="J291" s="320">
        <v>80</v>
      </c>
      <c r="K291" s="320">
        <v>30560</v>
      </c>
      <c r="L291" s="320">
        <v>0.87912087912087911</v>
      </c>
      <c r="M291" s="320">
        <v>382</v>
      </c>
      <c r="N291" s="320">
        <v>75</v>
      </c>
      <c r="O291" s="320">
        <v>28650</v>
      </c>
      <c r="P291" s="341">
        <v>0.82417582417582413</v>
      </c>
      <c r="Q291" s="321">
        <v>382</v>
      </c>
    </row>
    <row r="292" spans="1:17" ht="14.4" customHeight="1" x14ac:dyDescent="0.3">
      <c r="A292" s="316" t="s">
        <v>1708</v>
      </c>
      <c r="B292" s="317" t="s">
        <v>1542</v>
      </c>
      <c r="C292" s="317" t="s">
        <v>1543</v>
      </c>
      <c r="D292" s="317" t="s">
        <v>1558</v>
      </c>
      <c r="E292" s="317" t="s">
        <v>1559</v>
      </c>
      <c r="F292" s="320">
        <v>2</v>
      </c>
      <c r="G292" s="320">
        <v>1922</v>
      </c>
      <c r="H292" s="320">
        <v>1</v>
      </c>
      <c r="I292" s="320">
        <v>961</v>
      </c>
      <c r="J292" s="320">
        <v>3</v>
      </c>
      <c r="K292" s="320">
        <v>2883</v>
      </c>
      <c r="L292" s="320">
        <v>1.5</v>
      </c>
      <c r="M292" s="320">
        <v>961</v>
      </c>
      <c r="N292" s="320">
        <v>2</v>
      </c>
      <c r="O292" s="320">
        <v>1922</v>
      </c>
      <c r="P292" s="341">
        <v>1</v>
      </c>
      <c r="Q292" s="321">
        <v>961</v>
      </c>
    </row>
    <row r="293" spans="1:17" ht="14.4" customHeight="1" x14ac:dyDescent="0.3">
      <c r="A293" s="316" t="s">
        <v>1708</v>
      </c>
      <c r="B293" s="317" t="s">
        <v>1542</v>
      </c>
      <c r="C293" s="317" t="s">
        <v>1543</v>
      </c>
      <c r="D293" s="317" t="s">
        <v>1560</v>
      </c>
      <c r="E293" s="317" t="s">
        <v>1561</v>
      </c>
      <c r="F293" s="320">
        <v>8</v>
      </c>
      <c r="G293" s="320">
        <v>13440</v>
      </c>
      <c r="H293" s="320">
        <v>1</v>
      </c>
      <c r="I293" s="320">
        <v>1680</v>
      </c>
      <c r="J293" s="320">
        <v>2</v>
      </c>
      <c r="K293" s="320">
        <v>3382</v>
      </c>
      <c r="L293" s="320">
        <v>0.25163690476190476</v>
      </c>
      <c r="M293" s="320">
        <v>1691</v>
      </c>
      <c r="N293" s="320">
        <v>4</v>
      </c>
      <c r="O293" s="320">
        <v>6820</v>
      </c>
      <c r="P293" s="341">
        <v>0.50744047619047616</v>
      </c>
      <c r="Q293" s="321">
        <v>1705</v>
      </c>
    </row>
    <row r="294" spans="1:17" ht="14.4" customHeight="1" x14ac:dyDescent="0.3">
      <c r="A294" s="316" t="s">
        <v>1708</v>
      </c>
      <c r="B294" s="317" t="s">
        <v>1542</v>
      </c>
      <c r="C294" s="317" t="s">
        <v>1543</v>
      </c>
      <c r="D294" s="317" t="s">
        <v>1564</v>
      </c>
      <c r="E294" s="317" t="s">
        <v>1565</v>
      </c>
      <c r="F294" s="320">
        <v>507</v>
      </c>
      <c r="G294" s="320">
        <v>19773</v>
      </c>
      <c r="H294" s="320">
        <v>1</v>
      </c>
      <c r="I294" s="320">
        <v>39</v>
      </c>
      <c r="J294" s="320">
        <v>437</v>
      </c>
      <c r="K294" s="320">
        <v>17480</v>
      </c>
      <c r="L294" s="320">
        <v>0.88403378344206751</v>
      </c>
      <c r="M294" s="320">
        <v>40</v>
      </c>
      <c r="N294" s="320">
        <v>658</v>
      </c>
      <c r="O294" s="320">
        <v>26320</v>
      </c>
      <c r="P294" s="341">
        <v>1.3311080766702068</v>
      </c>
      <c r="Q294" s="321">
        <v>40</v>
      </c>
    </row>
    <row r="295" spans="1:17" ht="14.4" customHeight="1" x14ac:dyDescent="0.3">
      <c r="A295" s="316" t="s">
        <v>1708</v>
      </c>
      <c r="B295" s="317" t="s">
        <v>1542</v>
      </c>
      <c r="C295" s="317" t="s">
        <v>1543</v>
      </c>
      <c r="D295" s="317" t="s">
        <v>1566</v>
      </c>
      <c r="E295" s="317" t="s">
        <v>1567</v>
      </c>
      <c r="F295" s="320">
        <v>49</v>
      </c>
      <c r="G295" s="320">
        <v>4606</v>
      </c>
      <c r="H295" s="320">
        <v>1</v>
      </c>
      <c r="I295" s="320">
        <v>94</v>
      </c>
      <c r="J295" s="320">
        <v>52</v>
      </c>
      <c r="K295" s="320">
        <v>4940</v>
      </c>
      <c r="L295" s="320">
        <v>1.0725141120277899</v>
      </c>
      <c r="M295" s="320">
        <v>95</v>
      </c>
      <c r="N295" s="320">
        <v>57</v>
      </c>
      <c r="O295" s="320">
        <v>5472</v>
      </c>
      <c r="P295" s="341">
        <v>1.1880156317846287</v>
      </c>
      <c r="Q295" s="321">
        <v>96</v>
      </c>
    </row>
    <row r="296" spans="1:17" ht="14.4" customHeight="1" x14ac:dyDescent="0.3">
      <c r="A296" s="316" t="s">
        <v>1708</v>
      </c>
      <c r="B296" s="317" t="s">
        <v>1542</v>
      </c>
      <c r="C296" s="317" t="s">
        <v>1543</v>
      </c>
      <c r="D296" s="317" t="s">
        <v>1572</v>
      </c>
      <c r="E296" s="317" t="s">
        <v>1573</v>
      </c>
      <c r="F296" s="320">
        <v>125</v>
      </c>
      <c r="G296" s="320">
        <v>12625</v>
      </c>
      <c r="H296" s="320">
        <v>1</v>
      </c>
      <c r="I296" s="320">
        <v>101</v>
      </c>
      <c r="J296" s="320">
        <v>80</v>
      </c>
      <c r="K296" s="320">
        <v>8080</v>
      </c>
      <c r="L296" s="320">
        <v>0.64</v>
      </c>
      <c r="M296" s="320">
        <v>101</v>
      </c>
      <c r="N296" s="320">
        <v>114</v>
      </c>
      <c r="O296" s="320">
        <v>11628</v>
      </c>
      <c r="P296" s="341">
        <v>0.92102970297029707</v>
      </c>
      <c r="Q296" s="321">
        <v>102</v>
      </c>
    </row>
    <row r="297" spans="1:17" ht="14.4" customHeight="1" x14ac:dyDescent="0.3">
      <c r="A297" s="316" t="s">
        <v>1708</v>
      </c>
      <c r="B297" s="317" t="s">
        <v>1542</v>
      </c>
      <c r="C297" s="317" t="s">
        <v>1543</v>
      </c>
      <c r="D297" s="317" t="s">
        <v>1578</v>
      </c>
      <c r="E297" s="317" t="s">
        <v>1579</v>
      </c>
      <c r="F297" s="320">
        <v>267</v>
      </c>
      <c r="G297" s="320">
        <v>5607</v>
      </c>
      <c r="H297" s="320">
        <v>1</v>
      </c>
      <c r="I297" s="320">
        <v>21</v>
      </c>
      <c r="J297" s="320">
        <v>237</v>
      </c>
      <c r="K297" s="320">
        <v>4977</v>
      </c>
      <c r="L297" s="320">
        <v>0.88764044943820219</v>
      </c>
      <c r="M297" s="320">
        <v>21</v>
      </c>
      <c r="N297" s="320">
        <v>335</v>
      </c>
      <c r="O297" s="320">
        <v>7035</v>
      </c>
      <c r="P297" s="341">
        <v>1.2546816479400749</v>
      </c>
      <c r="Q297" s="321">
        <v>21</v>
      </c>
    </row>
    <row r="298" spans="1:17" ht="14.4" customHeight="1" x14ac:dyDescent="0.3">
      <c r="A298" s="316" t="s">
        <v>1708</v>
      </c>
      <c r="B298" s="317" t="s">
        <v>1542</v>
      </c>
      <c r="C298" s="317" t="s">
        <v>1543</v>
      </c>
      <c r="D298" s="317" t="s">
        <v>1584</v>
      </c>
      <c r="E298" s="317" t="s">
        <v>1585</v>
      </c>
      <c r="F298" s="320">
        <v>2</v>
      </c>
      <c r="G298" s="320">
        <v>486</v>
      </c>
      <c r="H298" s="320">
        <v>1</v>
      </c>
      <c r="I298" s="320">
        <v>243</v>
      </c>
      <c r="J298" s="320">
        <v>3</v>
      </c>
      <c r="K298" s="320">
        <v>732</v>
      </c>
      <c r="L298" s="320">
        <v>1.5061728395061729</v>
      </c>
      <c r="M298" s="320">
        <v>244</v>
      </c>
      <c r="N298" s="320">
        <v>5</v>
      </c>
      <c r="O298" s="320">
        <v>1225</v>
      </c>
      <c r="P298" s="341">
        <v>2.5205761316872426</v>
      </c>
      <c r="Q298" s="321">
        <v>245</v>
      </c>
    </row>
    <row r="299" spans="1:17" ht="14.4" customHeight="1" x14ac:dyDescent="0.3">
      <c r="A299" s="316" t="s">
        <v>1708</v>
      </c>
      <c r="B299" s="317" t="s">
        <v>1542</v>
      </c>
      <c r="C299" s="317" t="s">
        <v>1543</v>
      </c>
      <c r="D299" s="317" t="s">
        <v>1586</v>
      </c>
      <c r="E299" s="317" t="s">
        <v>1587</v>
      </c>
      <c r="F299" s="320">
        <v>2158</v>
      </c>
      <c r="G299" s="320">
        <v>239538</v>
      </c>
      <c r="H299" s="320">
        <v>1</v>
      </c>
      <c r="I299" s="320">
        <v>111</v>
      </c>
      <c r="J299" s="320">
        <v>2104</v>
      </c>
      <c r="K299" s="320">
        <v>235648</v>
      </c>
      <c r="L299" s="320">
        <v>0.98376040544715249</v>
      </c>
      <c r="M299" s="320">
        <v>112</v>
      </c>
      <c r="N299" s="320">
        <v>2439</v>
      </c>
      <c r="O299" s="320">
        <v>275607</v>
      </c>
      <c r="P299" s="341">
        <v>1.1505773614207349</v>
      </c>
      <c r="Q299" s="321">
        <v>113</v>
      </c>
    </row>
    <row r="300" spans="1:17" ht="14.4" customHeight="1" x14ac:dyDescent="0.3">
      <c r="A300" s="316" t="s">
        <v>1708</v>
      </c>
      <c r="B300" s="317" t="s">
        <v>1542</v>
      </c>
      <c r="C300" s="317" t="s">
        <v>1543</v>
      </c>
      <c r="D300" s="317" t="s">
        <v>1588</v>
      </c>
      <c r="E300" s="317" t="s">
        <v>1589</v>
      </c>
      <c r="F300" s="320">
        <v>289</v>
      </c>
      <c r="G300" s="320">
        <v>23987</v>
      </c>
      <c r="H300" s="320">
        <v>1</v>
      </c>
      <c r="I300" s="320">
        <v>83</v>
      </c>
      <c r="J300" s="320">
        <v>360</v>
      </c>
      <c r="K300" s="320">
        <v>29880</v>
      </c>
      <c r="L300" s="320">
        <v>1.2456747404844291</v>
      </c>
      <c r="M300" s="320">
        <v>83</v>
      </c>
      <c r="N300" s="320">
        <v>427</v>
      </c>
      <c r="O300" s="320">
        <v>35868</v>
      </c>
      <c r="P300" s="341">
        <v>1.4953099595614292</v>
      </c>
      <c r="Q300" s="321">
        <v>84</v>
      </c>
    </row>
    <row r="301" spans="1:17" ht="14.4" customHeight="1" x14ac:dyDescent="0.3">
      <c r="A301" s="316" t="s">
        <v>1708</v>
      </c>
      <c r="B301" s="317" t="s">
        <v>1542</v>
      </c>
      <c r="C301" s="317" t="s">
        <v>1543</v>
      </c>
      <c r="D301" s="317" t="s">
        <v>1590</v>
      </c>
      <c r="E301" s="317" t="s">
        <v>1591</v>
      </c>
      <c r="F301" s="320">
        <v>5</v>
      </c>
      <c r="G301" s="320">
        <v>2015</v>
      </c>
      <c r="H301" s="320">
        <v>1</v>
      </c>
      <c r="I301" s="320">
        <v>403</v>
      </c>
      <c r="J301" s="320">
        <v>2</v>
      </c>
      <c r="K301" s="320">
        <v>808</v>
      </c>
      <c r="L301" s="320">
        <v>0.40099255583126553</v>
      </c>
      <c r="M301" s="320">
        <v>404</v>
      </c>
      <c r="N301" s="320"/>
      <c r="O301" s="320"/>
      <c r="P301" s="341"/>
      <c r="Q301" s="321"/>
    </row>
    <row r="302" spans="1:17" ht="14.4" customHeight="1" x14ac:dyDescent="0.3">
      <c r="A302" s="316" t="s">
        <v>1708</v>
      </c>
      <c r="B302" s="317" t="s">
        <v>1542</v>
      </c>
      <c r="C302" s="317" t="s">
        <v>1543</v>
      </c>
      <c r="D302" s="317" t="s">
        <v>1592</v>
      </c>
      <c r="E302" s="317" t="s">
        <v>1593</v>
      </c>
      <c r="F302" s="320">
        <v>79</v>
      </c>
      <c r="G302" s="320">
        <v>91798</v>
      </c>
      <c r="H302" s="320">
        <v>1</v>
      </c>
      <c r="I302" s="320">
        <v>1162</v>
      </c>
      <c r="J302" s="320">
        <v>68</v>
      </c>
      <c r="K302" s="320">
        <v>79152</v>
      </c>
      <c r="L302" s="320">
        <v>0.86224100742935572</v>
      </c>
      <c r="M302" s="320">
        <v>1164</v>
      </c>
      <c r="N302" s="320">
        <v>99</v>
      </c>
      <c r="O302" s="320">
        <v>115335</v>
      </c>
      <c r="P302" s="341">
        <v>1.2563999215669186</v>
      </c>
      <c r="Q302" s="321">
        <v>1165</v>
      </c>
    </row>
    <row r="303" spans="1:17" ht="14.4" customHeight="1" x14ac:dyDescent="0.3">
      <c r="A303" s="316" t="s">
        <v>1708</v>
      </c>
      <c r="B303" s="317" t="s">
        <v>1542</v>
      </c>
      <c r="C303" s="317" t="s">
        <v>1543</v>
      </c>
      <c r="D303" s="317" t="s">
        <v>1594</v>
      </c>
      <c r="E303" s="317" t="s">
        <v>1595</v>
      </c>
      <c r="F303" s="320">
        <v>50</v>
      </c>
      <c r="G303" s="320">
        <v>24500</v>
      </c>
      <c r="H303" s="320">
        <v>1</v>
      </c>
      <c r="I303" s="320">
        <v>490</v>
      </c>
      <c r="J303" s="320">
        <v>65</v>
      </c>
      <c r="K303" s="320">
        <v>31850</v>
      </c>
      <c r="L303" s="320">
        <v>1.3</v>
      </c>
      <c r="M303" s="320">
        <v>490</v>
      </c>
      <c r="N303" s="320">
        <v>82</v>
      </c>
      <c r="O303" s="320">
        <v>40180</v>
      </c>
      <c r="P303" s="341">
        <v>1.64</v>
      </c>
      <c r="Q303" s="321">
        <v>490</v>
      </c>
    </row>
    <row r="304" spans="1:17" ht="14.4" customHeight="1" x14ac:dyDescent="0.3">
      <c r="A304" s="316" t="s">
        <v>1708</v>
      </c>
      <c r="B304" s="317" t="s">
        <v>1542</v>
      </c>
      <c r="C304" s="317" t="s">
        <v>1543</v>
      </c>
      <c r="D304" s="317" t="s">
        <v>1596</v>
      </c>
      <c r="E304" s="317" t="s">
        <v>1597</v>
      </c>
      <c r="F304" s="320">
        <v>3988</v>
      </c>
      <c r="G304" s="320">
        <v>151544</v>
      </c>
      <c r="H304" s="320">
        <v>1</v>
      </c>
      <c r="I304" s="320">
        <v>38</v>
      </c>
      <c r="J304" s="320">
        <v>3857</v>
      </c>
      <c r="K304" s="320">
        <v>150423</v>
      </c>
      <c r="L304" s="320">
        <v>0.99260280842527582</v>
      </c>
      <c r="M304" s="320">
        <v>39</v>
      </c>
      <c r="N304" s="320">
        <v>4515</v>
      </c>
      <c r="O304" s="320">
        <v>176085</v>
      </c>
      <c r="P304" s="341">
        <v>1.1619397666684264</v>
      </c>
      <c r="Q304" s="321">
        <v>39</v>
      </c>
    </row>
    <row r="305" spans="1:17" ht="14.4" customHeight="1" x14ac:dyDescent="0.3">
      <c r="A305" s="316" t="s">
        <v>1708</v>
      </c>
      <c r="B305" s="317" t="s">
        <v>1542</v>
      </c>
      <c r="C305" s="317" t="s">
        <v>1543</v>
      </c>
      <c r="D305" s="317" t="s">
        <v>1598</v>
      </c>
      <c r="E305" s="317" t="s">
        <v>1599</v>
      </c>
      <c r="F305" s="320">
        <v>121</v>
      </c>
      <c r="G305" s="320">
        <v>3267</v>
      </c>
      <c r="H305" s="320">
        <v>1</v>
      </c>
      <c r="I305" s="320">
        <v>27</v>
      </c>
      <c r="J305" s="320">
        <v>130</v>
      </c>
      <c r="K305" s="320">
        <v>3510</v>
      </c>
      <c r="L305" s="320">
        <v>1.0743801652892562</v>
      </c>
      <c r="M305" s="320">
        <v>27</v>
      </c>
      <c r="N305" s="320">
        <v>126</v>
      </c>
      <c r="O305" s="320">
        <v>3402</v>
      </c>
      <c r="P305" s="341">
        <v>1.0413223140495869</v>
      </c>
      <c r="Q305" s="321">
        <v>27</v>
      </c>
    </row>
    <row r="306" spans="1:17" ht="14.4" customHeight="1" x14ac:dyDescent="0.3">
      <c r="A306" s="316" t="s">
        <v>1708</v>
      </c>
      <c r="B306" s="317" t="s">
        <v>1542</v>
      </c>
      <c r="C306" s="317" t="s">
        <v>1543</v>
      </c>
      <c r="D306" s="317" t="s">
        <v>1600</v>
      </c>
      <c r="E306" s="317" t="s">
        <v>1601</v>
      </c>
      <c r="F306" s="320">
        <v>16</v>
      </c>
      <c r="G306" s="320">
        <v>3248</v>
      </c>
      <c r="H306" s="320">
        <v>1</v>
      </c>
      <c r="I306" s="320">
        <v>203</v>
      </c>
      <c r="J306" s="320">
        <v>11</v>
      </c>
      <c r="K306" s="320">
        <v>2244</v>
      </c>
      <c r="L306" s="320">
        <v>0.69088669950738912</v>
      </c>
      <c r="M306" s="320">
        <v>204</v>
      </c>
      <c r="N306" s="320">
        <v>17</v>
      </c>
      <c r="O306" s="320">
        <v>3485</v>
      </c>
      <c r="P306" s="341">
        <v>1.0729679802955665</v>
      </c>
      <c r="Q306" s="321">
        <v>205</v>
      </c>
    </row>
    <row r="307" spans="1:17" ht="14.4" customHeight="1" x14ac:dyDescent="0.3">
      <c r="A307" s="316" t="s">
        <v>1708</v>
      </c>
      <c r="B307" s="317" t="s">
        <v>1542</v>
      </c>
      <c r="C307" s="317" t="s">
        <v>1543</v>
      </c>
      <c r="D307" s="317" t="s">
        <v>1602</v>
      </c>
      <c r="E307" s="317" t="s">
        <v>1603</v>
      </c>
      <c r="F307" s="320">
        <v>536</v>
      </c>
      <c r="G307" s="320">
        <v>237984</v>
      </c>
      <c r="H307" s="320">
        <v>1</v>
      </c>
      <c r="I307" s="320">
        <v>444</v>
      </c>
      <c r="J307" s="320">
        <v>736</v>
      </c>
      <c r="K307" s="320">
        <v>326784</v>
      </c>
      <c r="L307" s="320">
        <v>1.3731343283582089</v>
      </c>
      <c r="M307" s="320">
        <v>444</v>
      </c>
      <c r="N307" s="320">
        <v>649</v>
      </c>
      <c r="O307" s="320">
        <v>288156</v>
      </c>
      <c r="P307" s="341">
        <v>1.210820895522388</v>
      </c>
      <c r="Q307" s="321">
        <v>444</v>
      </c>
    </row>
    <row r="308" spans="1:17" ht="14.4" customHeight="1" x14ac:dyDescent="0.3">
      <c r="A308" s="316" t="s">
        <v>1708</v>
      </c>
      <c r="B308" s="317" t="s">
        <v>1542</v>
      </c>
      <c r="C308" s="317" t="s">
        <v>1543</v>
      </c>
      <c r="D308" s="317" t="s">
        <v>1604</v>
      </c>
      <c r="E308" s="317" t="s">
        <v>1605</v>
      </c>
      <c r="F308" s="320">
        <v>69</v>
      </c>
      <c r="G308" s="320">
        <v>8970</v>
      </c>
      <c r="H308" s="320">
        <v>1</v>
      </c>
      <c r="I308" s="320">
        <v>130</v>
      </c>
      <c r="J308" s="320">
        <v>43</v>
      </c>
      <c r="K308" s="320">
        <v>5633</v>
      </c>
      <c r="L308" s="320">
        <v>0.62798216276477148</v>
      </c>
      <c r="M308" s="320">
        <v>131</v>
      </c>
      <c r="N308" s="320">
        <v>64</v>
      </c>
      <c r="O308" s="320">
        <v>8512</v>
      </c>
      <c r="P308" s="341">
        <v>0.9489409141583055</v>
      </c>
      <c r="Q308" s="321">
        <v>133</v>
      </c>
    </row>
    <row r="309" spans="1:17" ht="14.4" customHeight="1" x14ac:dyDescent="0.3">
      <c r="A309" s="316" t="s">
        <v>1708</v>
      </c>
      <c r="B309" s="317" t="s">
        <v>1542</v>
      </c>
      <c r="C309" s="317" t="s">
        <v>1543</v>
      </c>
      <c r="D309" s="317" t="s">
        <v>1606</v>
      </c>
      <c r="E309" s="317" t="s">
        <v>1607</v>
      </c>
      <c r="F309" s="320">
        <v>15</v>
      </c>
      <c r="G309" s="320">
        <v>29985</v>
      </c>
      <c r="H309" s="320">
        <v>1</v>
      </c>
      <c r="I309" s="320">
        <v>1999</v>
      </c>
      <c r="J309" s="320">
        <v>33</v>
      </c>
      <c r="K309" s="320">
        <v>66429</v>
      </c>
      <c r="L309" s="320">
        <v>2.215407703851926</v>
      </c>
      <c r="M309" s="320">
        <v>2013</v>
      </c>
      <c r="N309" s="320">
        <v>39</v>
      </c>
      <c r="O309" s="320">
        <v>79131</v>
      </c>
      <c r="P309" s="341">
        <v>2.6390195097548776</v>
      </c>
      <c r="Q309" s="321">
        <v>2029</v>
      </c>
    </row>
    <row r="310" spans="1:17" ht="14.4" customHeight="1" x14ac:dyDescent="0.3">
      <c r="A310" s="316" t="s">
        <v>1708</v>
      </c>
      <c r="B310" s="317" t="s">
        <v>1542</v>
      </c>
      <c r="C310" s="317" t="s">
        <v>1543</v>
      </c>
      <c r="D310" s="317" t="s">
        <v>1608</v>
      </c>
      <c r="E310" s="317" t="s">
        <v>1609</v>
      </c>
      <c r="F310" s="320">
        <v>3</v>
      </c>
      <c r="G310" s="320">
        <v>120</v>
      </c>
      <c r="H310" s="320">
        <v>1</v>
      </c>
      <c r="I310" s="320">
        <v>40</v>
      </c>
      <c r="J310" s="320">
        <v>3</v>
      </c>
      <c r="K310" s="320">
        <v>120</v>
      </c>
      <c r="L310" s="320">
        <v>1</v>
      </c>
      <c r="M310" s="320">
        <v>40</v>
      </c>
      <c r="N310" s="320">
        <v>3</v>
      </c>
      <c r="O310" s="320">
        <v>123</v>
      </c>
      <c r="P310" s="341">
        <v>1.0249999999999999</v>
      </c>
      <c r="Q310" s="321">
        <v>41</v>
      </c>
    </row>
    <row r="311" spans="1:17" ht="14.4" customHeight="1" x14ac:dyDescent="0.3">
      <c r="A311" s="316" t="s">
        <v>1708</v>
      </c>
      <c r="B311" s="317" t="s">
        <v>1542</v>
      </c>
      <c r="C311" s="317" t="s">
        <v>1543</v>
      </c>
      <c r="D311" s="317" t="s">
        <v>1610</v>
      </c>
      <c r="E311" s="317" t="s">
        <v>1611</v>
      </c>
      <c r="F311" s="320">
        <v>1023</v>
      </c>
      <c r="G311" s="320">
        <v>36828</v>
      </c>
      <c r="H311" s="320">
        <v>1</v>
      </c>
      <c r="I311" s="320">
        <v>36</v>
      </c>
      <c r="J311" s="320">
        <v>1506</v>
      </c>
      <c r="K311" s="320">
        <v>54216</v>
      </c>
      <c r="L311" s="320">
        <v>1.4721407624633431</v>
      </c>
      <c r="M311" s="320">
        <v>36</v>
      </c>
      <c r="N311" s="320">
        <v>813</v>
      </c>
      <c r="O311" s="320">
        <v>30081</v>
      </c>
      <c r="P311" s="341">
        <v>0.81679700228087326</v>
      </c>
      <c r="Q311" s="321">
        <v>37</v>
      </c>
    </row>
    <row r="312" spans="1:17" ht="14.4" customHeight="1" x14ac:dyDescent="0.3">
      <c r="A312" s="316" t="s">
        <v>1708</v>
      </c>
      <c r="B312" s="317" t="s">
        <v>1542</v>
      </c>
      <c r="C312" s="317" t="s">
        <v>1543</v>
      </c>
      <c r="D312" s="317" t="s">
        <v>1612</v>
      </c>
      <c r="E312" s="317" t="s">
        <v>1613</v>
      </c>
      <c r="F312" s="320">
        <v>156</v>
      </c>
      <c r="G312" s="320">
        <v>19968</v>
      </c>
      <c r="H312" s="320">
        <v>1</v>
      </c>
      <c r="I312" s="320">
        <v>128</v>
      </c>
      <c r="J312" s="320">
        <v>174</v>
      </c>
      <c r="K312" s="320">
        <v>22272</v>
      </c>
      <c r="L312" s="320">
        <v>1.1153846153846154</v>
      </c>
      <c r="M312" s="320">
        <v>128</v>
      </c>
      <c r="N312" s="320">
        <v>93</v>
      </c>
      <c r="O312" s="320">
        <v>11997</v>
      </c>
      <c r="P312" s="341">
        <v>0.60081129807692313</v>
      </c>
      <c r="Q312" s="321">
        <v>129</v>
      </c>
    </row>
    <row r="313" spans="1:17" ht="14.4" customHeight="1" x14ac:dyDescent="0.3">
      <c r="A313" s="316" t="s">
        <v>1708</v>
      </c>
      <c r="B313" s="317" t="s">
        <v>1542</v>
      </c>
      <c r="C313" s="317" t="s">
        <v>1543</v>
      </c>
      <c r="D313" s="317" t="s">
        <v>1614</v>
      </c>
      <c r="E313" s="317" t="s">
        <v>1615</v>
      </c>
      <c r="F313" s="320">
        <v>1046</v>
      </c>
      <c r="G313" s="320">
        <v>165268</v>
      </c>
      <c r="H313" s="320">
        <v>1</v>
      </c>
      <c r="I313" s="320">
        <v>158</v>
      </c>
      <c r="J313" s="320">
        <v>1122</v>
      </c>
      <c r="K313" s="320">
        <v>177276</v>
      </c>
      <c r="L313" s="320">
        <v>1.0726577437858509</v>
      </c>
      <c r="M313" s="320">
        <v>158</v>
      </c>
      <c r="N313" s="320">
        <v>1113</v>
      </c>
      <c r="O313" s="320">
        <v>176967</v>
      </c>
      <c r="P313" s="341">
        <v>1.07078805334366</v>
      </c>
      <c r="Q313" s="321">
        <v>159</v>
      </c>
    </row>
    <row r="314" spans="1:17" ht="14.4" customHeight="1" x14ac:dyDescent="0.3">
      <c r="A314" s="316" t="s">
        <v>1708</v>
      </c>
      <c r="B314" s="317" t="s">
        <v>1542</v>
      </c>
      <c r="C314" s="317" t="s">
        <v>1543</v>
      </c>
      <c r="D314" s="317" t="s">
        <v>1616</v>
      </c>
      <c r="E314" s="317" t="s">
        <v>1617</v>
      </c>
      <c r="F314" s="320">
        <v>103</v>
      </c>
      <c r="G314" s="320">
        <v>61903</v>
      </c>
      <c r="H314" s="320">
        <v>1</v>
      </c>
      <c r="I314" s="320">
        <v>601</v>
      </c>
      <c r="J314" s="320">
        <v>124</v>
      </c>
      <c r="K314" s="320">
        <v>74772</v>
      </c>
      <c r="L314" s="320">
        <v>1.2078897630163321</v>
      </c>
      <c r="M314" s="320">
        <v>603</v>
      </c>
      <c r="N314" s="320">
        <v>133</v>
      </c>
      <c r="O314" s="320">
        <v>80332</v>
      </c>
      <c r="P314" s="341">
        <v>1.2977077039884981</v>
      </c>
      <c r="Q314" s="321">
        <v>604</v>
      </c>
    </row>
    <row r="315" spans="1:17" ht="14.4" customHeight="1" x14ac:dyDescent="0.3">
      <c r="A315" s="316" t="s">
        <v>1708</v>
      </c>
      <c r="B315" s="317" t="s">
        <v>1542</v>
      </c>
      <c r="C315" s="317" t="s">
        <v>1543</v>
      </c>
      <c r="D315" s="317" t="s">
        <v>1620</v>
      </c>
      <c r="E315" s="317" t="s">
        <v>1621</v>
      </c>
      <c r="F315" s="320">
        <v>16</v>
      </c>
      <c r="G315" s="320">
        <v>6016</v>
      </c>
      <c r="H315" s="320">
        <v>1</v>
      </c>
      <c r="I315" s="320">
        <v>376</v>
      </c>
      <c r="J315" s="320">
        <v>11</v>
      </c>
      <c r="K315" s="320">
        <v>4136</v>
      </c>
      <c r="L315" s="320">
        <v>0.6875</v>
      </c>
      <c r="M315" s="320">
        <v>376</v>
      </c>
      <c r="N315" s="320">
        <v>17</v>
      </c>
      <c r="O315" s="320">
        <v>6409</v>
      </c>
      <c r="P315" s="341">
        <v>1.0653257978723405</v>
      </c>
      <c r="Q315" s="321">
        <v>377</v>
      </c>
    </row>
    <row r="316" spans="1:17" ht="14.4" customHeight="1" x14ac:dyDescent="0.3">
      <c r="A316" s="316" t="s">
        <v>1708</v>
      </c>
      <c r="B316" s="317" t="s">
        <v>1542</v>
      </c>
      <c r="C316" s="317" t="s">
        <v>1543</v>
      </c>
      <c r="D316" s="317" t="s">
        <v>1624</v>
      </c>
      <c r="E316" s="317" t="s">
        <v>1625</v>
      </c>
      <c r="F316" s="320">
        <v>52</v>
      </c>
      <c r="G316" s="320">
        <v>26208</v>
      </c>
      <c r="H316" s="320">
        <v>1</v>
      </c>
      <c r="I316" s="320">
        <v>504</v>
      </c>
      <c r="J316" s="320">
        <v>28</v>
      </c>
      <c r="K316" s="320">
        <v>14140</v>
      </c>
      <c r="L316" s="320">
        <v>0.5395299145299145</v>
      </c>
      <c r="M316" s="320">
        <v>505</v>
      </c>
      <c r="N316" s="320">
        <v>45</v>
      </c>
      <c r="O316" s="320">
        <v>22770</v>
      </c>
      <c r="P316" s="341">
        <v>0.86881868131868134</v>
      </c>
      <c r="Q316" s="321">
        <v>506</v>
      </c>
    </row>
    <row r="317" spans="1:17" ht="14.4" customHeight="1" x14ac:dyDescent="0.3">
      <c r="A317" s="316" t="s">
        <v>1708</v>
      </c>
      <c r="B317" s="317" t="s">
        <v>1542</v>
      </c>
      <c r="C317" s="317" t="s">
        <v>1543</v>
      </c>
      <c r="D317" s="317" t="s">
        <v>1626</v>
      </c>
      <c r="E317" s="317" t="s">
        <v>1627</v>
      </c>
      <c r="F317" s="320">
        <v>21</v>
      </c>
      <c r="G317" s="320">
        <v>4137</v>
      </c>
      <c r="H317" s="320">
        <v>1</v>
      </c>
      <c r="I317" s="320">
        <v>197</v>
      </c>
      <c r="J317" s="320"/>
      <c r="K317" s="320"/>
      <c r="L317" s="320"/>
      <c r="M317" s="320"/>
      <c r="N317" s="320"/>
      <c r="O317" s="320"/>
      <c r="P317" s="341"/>
      <c r="Q317" s="321"/>
    </row>
    <row r="318" spans="1:17" ht="14.4" customHeight="1" x14ac:dyDescent="0.3">
      <c r="A318" s="316" t="s">
        <v>1708</v>
      </c>
      <c r="B318" s="317" t="s">
        <v>1542</v>
      </c>
      <c r="C318" s="317" t="s">
        <v>1543</v>
      </c>
      <c r="D318" s="317" t="s">
        <v>1630</v>
      </c>
      <c r="E318" s="317" t="s">
        <v>1631</v>
      </c>
      <c r="F318" s="320">
        <v>2</v>
      </c>
      <c r="G318" s="320">
        <v>458</v>
      </c>
      <c r="H318" s="320">
        <v>1</v>
      </c>
      <c r="I318" s="320">
        <v>229</v>
      </c>
      <c r="J318" s="320">
        <v>3</v>
      </c>
      <c r="K318" s="320">
        <v>690</v>
      </c>
      <c r="L318" s="320">
        <v>1.5065502183406114</v>
      </c>
      <c r="M318" s="320">
        <v>230</v>
      </c>
      <c r="N318" s="320">
        <v>5</v>
      </c>
      <c r="O318" s="320">
        <v>1155</v>
      </c>
      <c r="P318" s="341">
        <v>2.5218340611353711</v>
      </c>
      <c r="Q318" s="321">
        <v>231</v>
      </c>
    </row>
    <row r="319" spans="1:17" ht="14.4" customHeight="1" x14ac:dyDescent="0.3">
      <c r="A319" s="316" t="s">
        <v>1708</v>
      </c>
      <c r="B319" s="317" t="s">
        <v>1542</v>
      </c>
      <c r="C319" s="317" t="s">
        <v>1543</v>
      </c>
      <c r="D319" s="317" t="s">
        <v>1634</v>
      </c>
      <c r="E319" s="317" t="s">
        <v>1635</v>
      </c>
      <c r="F319" s="320">
        <v>150</v>
      </c>
      <c r="G319" s="320">
        <v>4650</v>
      </c>
      <c r="H319" s="320">
        <v>1</v>
      </c>
      <c r="I319" s="320">
        <v>31</v>
      </c>
      <c r="J319" s="320">
        <v>159</v>
      </c>
      <c r="K319" s="320">
        <v>4929</v>
      </c>
      <c r="L319" s="320">
        <v>1.06</v>
      </c>
      <c r="M319" s="320">
        <v>31</v>
      </c>
      <c r="N319" s="320">
        <v>206</v>
      </c>
      <c r="O319" s="320">
        <v>6386</v>
      </c>
      <c r="P319" s="341">
        <v>1.3733333333333333</v>
      </c>
      <c r="Q319" s="321">
        <v>31</v>
      </c>
    </row>
    <row r="320" spans="1:17" ht="14.4" customHeight="1" x14ac:dyDescent="0.3">
      <c r="A320" s="316" t="s">
        <v>1708</v>
      </c>
      <c r="B320" s="317" t="s">
        <v>1542</v>
      </c>
      <c r="C320" s="317" t="s">
        <v>1543</v>
      </c>
      <c r="D320" s="317" t="s">
        <v>1638</v>
      </c>
      <c r="E320" s="317" t="s">
        <v>1639</v>
      </c>
      <c r="F320" s="320">
        <v>790</v>
      </c>
      <c r="G320" s="320">
        <v>119290</v>
      </c>
      <c r="H320" s="320">
        <v>1</v>
      </c>
      <c r="I320" s="320">
        <v>151</v>
      </c>
      <c r="J320" s="320">
        <v>802</v>
      </c>
      <c r="K320" s="320">
        <v>121102</v>
      </c>
      <c r="L320" s="320">
        <v>1.0151898734177216</v>
      </c>
      <c r="M320" s="320">
        <v>151</v>
      </c>
      <c r="N320" s="320">
        <v>674</v>
      </c>
      <c r="O320" s="320">
        <v>102448</v>
      </c>
      <c r="P320" s="341">
        <v>0.85881465336574736</v>
      </c>
      <c r="Q320" s="321">
        <v>152</v>
      </c>
    </row>
    <row r="321" spans="1:17" ht="14.4" customHeight="1" x14ac:dyDescent="0.3">
      <c r="A321" s="316" t="s">
        <v>1708</v>
      </c>
      <c r="B321" s="317" t="s">
        <v>1542</v>
      </c>
      <c r="C321" s="317" t="s">
        <v>1543</v>
      </c>
      <c r="D321" s="317" t="s">
        <v>1640</v>
      </c>
      <c r="E321" s="317" t="s">
        <v>1641</v>
      </c>
      <c r="F321" s="320">
        <v>23</v>
      </c>
      <c r="G321" s="320">
        <v>17503</v>
      </c>
      <c r="H321" s="320">
        <v>1</v>
      </c>
      <c r="I321" s="320">
        <v>761</v>
      </c>
      <c r="J321" s="320">
        <v>43</v>
      </c>
      <c r="K321" s="320">
        <v>32723</v>
      </c>
      <c r="L321" s="320">
        <v>1.8695652173913044</v>
      </c>
      <c r="M321" s="320">
        <v>761</v>
      </c>
      <c r="N321" s="320">
        <v>30</v>
      </c>
      <c r="O321" s="320">
        <v>22830</v>
      </c>
      <c r="P321" s="341">
        <v>1.3043478260869565</v>
      </c>
      <c r="Q321" s="321">
        <v>761</v>
      </c>
    </row>
    <row r="322" spans="1:17" ht="14.4" customHeight="1" x14ac:dyDescent="0.3">
      <c r="A322" s="316" t="s">
        <v>1708</v>
      </c>
      <c r="B322" s="317" t="s">
        <v>1542</v>
      </c>
      <c r="C322" s="317" t="s">
        <v>1543</v>
      </c>
      <c r="D322" s="317" t="s">
        <v>1642</v>
      </c>
      <c r="E322" s="317" t="s">
        <v>1643</v>
      </c>
      <c r="F322" s="320">
        <v>5</v>
      </c>
      <c r="G322" s="320">
        <v>1635</v>
      </c>
      <c r="H322" s="320">
        <v>1</v>
      </c>
      <c r="I322" s="320">
        <v>327</v>
      </c>
      <c r="J322" s="320">
        <v>6</v>
      </c>
      <c r="K322" s="320">
        <v>1962</v>
      </c>
      <c r="L322" s="320">
        <v>1.2</v>
      </c>
      <c r="M322" s="320">
        <v>327</v>
      </c>
      <c r="N322" s="320">
        <v>9</v>
      </c>
      <c r="O322" s="320">
        <v>2943</v>
      </c>
      <c r="P322" s="341">
        <v>1.8</v>
      </c>
      <c r="Q322" s="321">
        <v>327</v>
      </c>
    </row>
    <row r="323" spans="1:17" ht="14.4" customHeight="1" x14ac:dyDescent="0.3">
      <c r="A323" s="316" t="s">
        <v>1708</v>
      </c>
      <c r="B323" s="317" t="s">
        <v>1542</v>
      </c>
      <c r="C323" s="317" t="s">
        <v>1543</v>
      </c>
      <c r="D323" s="317" t="s">
        <v>1644</v>
      </c>
      <c r="E323" s="317" t="s">
        <v>1645</v>
      </c>
      <c r="F323" s="320">
        <v>4</v>
      </c>
      <c r="G323" s="320">
        <v>848</v>
      </c>
      <c r="H323" s="320">
        <v>1</v>
      </c>
      <c r="I323" s="320">
        <v>212</v>
      </c>
      <c r="J323" s="320">
        <v>8</v>
      </c>
      <c r="K323" s="320">
        <v>1712</v>
      </c>
      <c r="L323" s="320">
        <v>2.0188679245283021</v>
      </c>
      <c r="M323" s="320">
        <v>214</v>
      </c>
      <c r="N323" s="320">
        <v>10</v>
      </c>
      <c r="O323" s="320">
        <v>2150</v>
      </c>
      <c r="P323" s="341">
        <v>2.5353773584905661</v>
      </c>
      <c r="Q323" s="321">
        <v>215</v>
      </c>
    </row>
    <row r="324" spans="1:17" ht="14.4" customHeight="1" x14ac:dyDescent="0.3">
      <c r="A324" s="316" t="s">
        <v>1708</v>
      </c>
      <c r="B324" s="317" t="s">
        <v>1542</v>
      </c>
      <c r="C324" s="317" t="s">
        <v>1543</v>
      </c>
      <c r="D324" s="317" t="s">
        <v>1648</v>
      </c>
      <c r="E324" s="317" t="s">
        <v>1649</v>
      </c>
      <c r="F324" s="320">
        <v>7</v>
      </c>
      <c r="G324" s="320">
        <v>385</v>
      </c>
      <c r="H324" s="320">
        <v>1</v>
      </c>
      <c r="I324" s="320">
        <v>55</v>
      </c>
      <c r="J324" s="320">
        <v>2</v>
      </c>
      <c r="K324" s="320">
        <v>112</v>
      </c>
      <c r="L324" s="320">
        <v>0.29090909090909089</v>
      </c>
      <c r="M324" s="320">
        <v>56</v>
      </c>
      <c r="N324" s="320"/>
      <c r="O324" s="320"/>
      <c r="P324" s="341"/>
      <c r="Q324" s="321"/>
    </row>
    <row r="325" spans="1:17" ht="14.4" customHeight="1" x14ac:dyDescent="0.3">
      <c r="A325" s="316" t="s">
        <v>1708</v>
      </c>
      <c r="B325" s="317" t="s">
        <v>1542</v>
      </c>
      <c r="C325" s="317" t="s">
        <v>1543</v>
      </c>
      <c r="D325" s="317" t="s">
        <v>1654</v>
      </c>
      <c r="E325" s="317" t="s">
        <v>1655</v>
      </c>
      <c r="F325" s="320">
        <v>3</v>
      </c>
      <c r="G325" s="320">
        <v>1455</v>
      </c>
      <c r="H325" s="320">
        <v>1</v>
      </c>
      <c r="I325" s="320">
        <v>485</v>
      </c>
      <c r="J325" s="320">
        <v>4</v>
      </c>
      <c r="K325" s="320">
        <v>1944</v>
      </c>
      <c r="L325" s="320">
        <v>1.336082474226804</v>
      </c>
      <c r="M325" s="320">
        <v>486</v>
      </c>
      <c r="N325" s="320"/>
      <c r="O325" s="320"/>
      <c r="P325" s="341"/>
      <c r="Q325" s="321"/>
    </row>
    <row r="326" spans="1:17" ht="14.4" customHeight="1" x14ac:dyDescent="0.3">
      <c r="A326" s="316" t="s">
        <v>1708</v>
      </c>
      <c r="B326" s="317" t="s">
        <v>1542</v>
      </c>
      <c r="C326" s="317" t="s">
        <v>1543</v>
      </c>
      <c r="D326" s="317" t="s">
        <v>1656</v>
      </c>
      <c r="E326" s="317" t="s">
        <v>1657</v>
      </c>
      <c r="F326" s="320">
        <v>1</v>
      </c>
      <c r="G326" s="320">
        <v>28</v>
      </c>
      <c r="H326" s="320">
        <v>1</v>
      </c>
      <c r="I326" s="320">
        <v>28</v>
      </c>
      <c r="J326" s="320"/>
      <c r="K326" s="320"/>
      <c r="L326" s="320"/>
      <c r="M326" s="320"/>
      <c r="N326" s="320">
        <v>3</v>
      </c>
      <c r="O326" s="320">
        <v>84</v>
      </c>
      <c r="P326" s="341">
        <v>3</v>
      </c>
      <c r="Q326" s="321">
        <v>28</v>
      </c>
    </row>
    <row r="327" spans="1:17" ht="14.4" customHeight="1" x14ac:dyDescent="0.3">
      <c r="A327" s="316" t="s">
        <v>1708</v>
      </c>
      <c r="B327" s="317" t="s">
        <v>1542</v>
      </c>
      <c r="C327" s="317" t="s">
        <v>1543</v>
      </c>
      <c r="D327" s="317" t="s">
        <v>1658</v>
      </c>
      <c r="E327" s="317" t="s">
        <v>1659</v>
      </c>
      <c r="F327" s="320"/>
      <c r="G327" s="320"/>
      <c r="H327" s="320"/>
      <c r="I327" s="320"/>
      <c r="J327" s="320">
        <v>4</v>
      </c>
      <c r="K327" s="320">
        <v>156</v>
      </c>
      <c r="L327" s="320"/>
      <c r="M327" s="320">
        <v>39</v>
      </c>
      <c r="N327" s="320"/>
      <c r="O327" s="320"/>
      <c r="P327" s="341"/>
      <c r="Q327" s="321"/>
    </row>
    <row r="328" spans="1:17" ht="14.4" customHeight="1" x14ac:dyDescent="0.3">
      <c r="A328" s="316" t="s">
        <v>1709</v>
      </c>
      <c r="B328" s="317" t="s">
        <v>1542</v>
      </c>
      <c r="C328" s="317" t="s">
        <v>1543</v>
      </c>
      <c r="D328" s="317" t="s">
        <v>1546</v>
      </c>
      <c r="E328" s="317" t="s">
        <v>1547</v>
      </c>
      <c r="F328" s="320">
        <v>203</v>
      </c>
      <c r="G328" s="320">
        <v>3248</v>
      </c>
      <c r="H328" s="320">
        <v>1</v>
      </c>
      <c r="I328" s="320">
        <v>16</v>
      </c>
      <c r="J328" s="320">
        <v>301</v>
      </c>
      <c r="K328" s="320">
        <v>4816</v>
      </c>
      <c r="L328" s="320">
        <v>1.4827586206896552</v>
      </c>
      <c r="M328" s="320">
        <v>16</v>
      </c>
      <c r="N328" s="320">
        <v>186</v>
      </c>
      <c r="O328" s="320">
        <v>2976</v>
      </c>
      <c r="P328" s="341">
        <v>0.91625615763546797</v>
      </c>
      <c r="Q328" s="321">
        <v>16</v>
      </c>
    </row>
    <row r="329" spans="1:17" ht="14.4" customHeight="1" x14ac:dyDescent="0.3">
      <c r="A329" s="316" t="s">
        <v>1709</v>
      </c>
      <c r="B329" s="317" t="s">
        <v>1542</v>
      </c>
      <c r="C329" s="317" t="s">
        <v>1543</v>
      </c>
      <c r="D329" s="317" t="s">
        <v>1550</v>
      </c>
      <c r="E329" s="317" t="s">
        <v>1551</v>
      </c>
      <c r="F329" s="320">
        <v>38</v>
      </c>
      <c r="G329" s="320">
        <v>18468</v>
      </c>
      <c r="H329" s="320">
        <v>1</v>
      </c>
      <c r="I329" s="320">
        <v>486</v>
      </c>
      <c r="J329" s="320">
        <v>178</v>
      </c>
      <c r="K329" s="320">
        <v>86508</v>
      </c>
      <c r="L329" s="320">
        <v>4.6842105263157894</v>
      </c>
      <c r="M329" s="320">
        <v>486</v>
      </c>
      <c r="N329" s="320">
        <v>122</v>
      </c>
      <c r="O329" s="320">
        <v>59292</v>
      </c>
      <c r="P329" s="341">
        <v>3.2105263157894739</v>
      </c>
      <c r="Q329" s="321">
        <v>486</v>
      </c>
    </row>
    <row r="330" spans="1:17" ht="14.4" customHeight="1" x14ac:dyDescent="0.3">
      <c r="A330" s="316" t="s">
        <v>1709</v>
      </c>
      <c r="B330" s="317" t="s">
        <v>1542</v>
      </c>
      <c r="C330" s="317" t="s">
        <v>1543</v>
      </c>
      <c r="D330" s="317" t="s">
        <v>1556</v>
      </c>
      <c r="E330" s="317" t="s">
        <v>1557</v>
      </c>
      <c r="F330" s="320">
        <v>6</v>
      </c>
      <c r="G330" s="320">
        <v>2292</v>
      </c>
      <c r="H330" s="320">
        <v>1</v>
      </c>
      <c r="I330" s="320">
        <v>382</v>
      </c>
      <c r="J330" s="320">
        <v>6</v>
      </c>
      <c r="K330" s="320">
        <v>2292</v>
      </c>
      <c r="L330" s="320">
        <v>1</v>
      </c>
      <c r="M330" s="320">
        <v>382</v>
      </c>
      <c r="N330" s="320">
        <v>14</v>
      </c>
      <c r="O330" s="320">
        <v>5348</v>
      </c>
      <c r="P330" s="341">
        <v>2.3333333333333335</v>
      </c>
      <c r="Q330" s="321">
        <v>382</v>
      </c>
    </row>
    <row r="331" spans="1:17" ht="14.4" customHeight="1" x14ac:dyDescent="0.3">
      <c r="A331" s="316" t="s">
        <v>1709</v>
      </c>
      <c r="B331" s="317" t="s">
        <v>1542</v>
      </c>
      <c r="C331" s="317" t="s">
        <v>1543</v>
      </c>
      <c r="D331" s="317" t="s">
        <v>1558</v>
      </c>
      <c r="E331" s="317" t="s">
        <v>1559</v>
      </c>
      <c r="F331" s="320"/>
      <c r="G331" s="320"/>
      <c r="H331" s="320"/>
      <c r="I331" s="320"/>
      <c r="J331" s="320"/>
      <c r="K331" s="320"/>
      <c r="L331" s="320"/>
      <c r="M331" s="320"/>
      <c r="N331" s="320">
        <v>1</v>
      </c>
      <c r="O331" s="320">
        <v>961</v>
      </c>
      <c r="P331" s="341"/>
      <c r="Q331" s="321">
        <v>961</v>
      </c>
    </row>
    <row r="332" spans="1:17" ht="14.4" customHeight="1" x14ac:dyDescent="0.3">
      <c r="A332" s="316" t="s">
        <v>1709</v>
      </c>
      <c r="B332" s="317" t="s">
        <v>1542</v>
      </c>
      <c r="C332" s="317" t="s">
        <v>1543</v>
      </c>
      <c r="D332" s="317" t="s">
        <v>1564</v>
      </c>
      <c r="E332" s="317" t="s">
        <v>1565</v>
      </c>
      <c r="F332" s="320">
        <v>41</v>
      </c>
      <c r="G332" s="320">
        <v>1599</v>
      </c>
      <c r="H332" s="320">
        <v>1</v>
      </c>
      <c r="I332" s="320">
        <v>39</v>
      </c>
      <c r="J332" s="320">
        <v>35</v>
      </c>
      <c r="K332" s="320">
        <v>1400</v>
      </c>
      <c r="L332" s="320">
        <v>0.87554721701063165</v>
      </c>
      <c r="M332" s="320">
        <v>40</v>
      </c>
      <c r="N332" s="320">
        <v>80</v>
      </c>
      <c r="O332" s="320">
        <v>3200</v>
      </c>
      <c r="P332" s="341">
        <v>2.0012507817385865</v>
      </c>
      <c r="Q332" s="321">
        <v>40</v>
      </c>
    </row>
    <row r="333" spans="1:17" ht="14.4" customHeight="1" x14ac:dyDescent="0.3">
      <c r="A333" s="316" t="s">
        <v>1709</v>
      </c>
      <c r="B333" s="317" t="s">
        <v>1542</v>
      </c>
      <c r="C333" s="317" t="s">
        <v>1543</v>
      </c>
      <c r="D333" s="317" t="s">
        <v>1566</v>
      </c>
      <c r="E333" s="317" t="s">
        <v>1567</v>
      </c>
      <c r="F333" s="320"/>
      <c r="G333" s="320"/>
      <c r="H333" s="320"/>
      <c r="I333" s="320"/>
      <c r="J333" s="320">
        <v>1</v>
      </c>
      <c r="K333" s="320">
        <v>95</v>
      </c>
      <c r="L333" s="320"/>
      <c r="M333" s="320">
        <v>95</v>
      </c>
      <c r="N333" s="320"/>
      <c r="O333" s="320"/>
      <c r="P333" s="341"/>
      <c r="Q333" s="321"/>
    </row>
    <row r="334" spans="1:17" ht="14.4" customHeight="1" x14ac:dyDescent="0.3">
      <c r="A334" s="316" t="s">
        <v>1709</v>
      </c>
      <c r="B334" s="317" t="s">
        <v>1542</v>
      </c>
      <c r="C334" s="317" t="s">
        <v>1543</v>
      </c>
      <c r="D334" s="317" t="s">
        <v>1572</v>
      </c>
      <c r="E334" s="317" t="s">
        <v>1573</v>
      </c>
      <c r="F334" s="320">
        <v>1</v>
      </c>
      <c r="G334" s="320">
        <v>101</v>
      </c>
      <c r="H334" s="320">
        <v>1</v>
      </c>
      <c r="I334" s="320">
        <v>101</v>
      </c>
      <c r="J334" s="320">
        <v>1</v>
      </c>
      <c r="K334" s="320">
        <v>101</v>
      </c>
      <c r="L334" s="320">
        <v>1</v>
      </c>
      <c r="M334" s="320">
        <v>101</v>
      </c>
      <c r="N334" s="320">
        <v>4</v>
      </c>
      <c r="O334" s="320">
        <v>408</v>
      </c>
      <c r="P334" s="341">
        <v>4.0396039603960396</v>
      </c>
      <c r="Q334" s="321">
        <v>102</v>
      </c>
    </row>
    <row r="335" spans="1:17" ht="14.4" customHeight="1" x14ac:dyDescent="0.3">
      <c r="A335" s="316" t="s">
        <v>1709</v>
      </c>
      <c r="B335" s="317" t="s">
        <v>1542</v>
      </c>
      <c r="C335" s="317" t="s">
        <v>1543</v>
      </c>
      <c r="D335" s="317" t="s">
        <v>1578</v>
      </c>
      <c r="E335" s="317" t="s">
        <v>1579</v>
      </c>
      <c r="F335" s="320">
        <v>9</v>
      </c>
      <c r="G335" s="320">
        <v>189</v>
      </c>
      <c r="H335" s="320">
        <v>1</v>
      </c>
      <c r="I335" s="320">
        <v>21</v>
      </c>
      <c r="J335" s="320">
        <v>27</v>
      </c>
      <c r="K335" s="320">
        <v>567</v>
      </c>
      <c r="L335" s="320">
        <v>3</v>
      </c>
      <c r="M335" s="320">
        <v>21</v>
      </c>
      <c r="N335" s="320">
        <v>35</v>
      </c>
      <c r="O335" s="320">
        <v>735</v>
      </c>
      <c r="P335" s="341">
        <v>3.8888888888888888</v>
      </c>
      <c r="Q335" s="321">
        <v>21</v>
      </c>
    </row>
    <row r="336" spans="1:17" ht="14.4" customHeight="1" x14ac:dyDescent="0.3">
      <c r="A336" s="316" t="s">
        <v>1709</v>
      </c>
      <c r="B336" s="317" t="s">
        <v>1542</v>
      </c>
      <c r="C336" s="317" t="s">
        <v>1543</v>
      </c>
      <c r="D336" s="317" t="s">
        <v>1586</v>
      </c>
      <c r="E336" s="317" t="s">
        <v>1587</v>
      </c>
      <c r="F336" s="320">
        <v>170</v>
      </c>
      <c r="G336" s="320">
        <v>18870</v>
      </c>
      <c r="H336" s="320">
        <v>1</v>
      </c>
      <c r="I336" s="320">
        <v>111</v>
      </c>
      <c r="J336" s="320">
        <v>223</v>
      </c>
      <c r="K336" s="320">
        <v>24976</v>
      </c>
      <c r="L336" s="320">
        <v>1.3235824059353472</v>
      </c>
      <c r="M336" s="320">
        <v>112</v>
      </c>
      <c r="N336" s="320">
        <v>360</v>
      </c>
      <c r="O336" s="320">
        <v>40680</v>
      </c>
      <c r="P336" s="341">
        <v>2.1558028616852147</v>
      </c>
      <c r="Q336" s="321">
        <v>113</v>
      </c>
    </row>
    <row r="337" spans="1:17" ht="14.4" customHeight="1" x14ac:dyDescent="0.3">
      <c r="A337" s="316" t="s">
        <v>1709</v>
      </c>
      <c r="B337" s="317" t="s">
        <v>1542</v>
      </c>
      <c r="C337" s="317" t="s">
        <v>1543</v>
      </c>
      <c r="D337" s="317" t="s">
        <v>1588</v>
      </c>
      <c r="E337" s="317" t="s">
        <v>1589</v>
      </c>
      <c r="F337" s="320">
        <v>28</v>
      </c>
      <c r="G337" s="320">
        <v>2324</v>
      </c>
      <c r="H337" s="320">
        <v>1</v>
      </c>
      <c r="I337" s="320">
        <v>83</v>
      </c>
      <c r="J337" s="320">
        <v>152</v>
      </c>
      <c r="K337" s="320">
        <v>12616</v>
      </c>
      <c r="L337" s="320">
        <v>5.4285714285714288</v>
      </c>
      <c r="M337" s="320">
        <v>83</v>
      </c>
      <c r="N337" s="320">
        <v>284</v>
      </c>
      <c r="O337" s="320">
        <v>23856</v>
      </c>
      <c r="P337" s="341">
        <v>10.265060240963855</v>
      </c>
      <c r="Q337" s="321">
        <v>84</v>
      </c>
    </row>
    <row r="338" spans="1:17" ht="14.4" customHeight="1" x14ac:dyDescent="0.3">
      <c r="A338" s="316" t="s">
        <v>1709</v>
      </c>
      <c r="B338" s="317" t="s">
        <v>1542</v>
      </c>
      <c r="C338" s="317" t="s">
        <v>1543</v>
      </c>
      <c r="D338" s="317" t="s">
        <v>1590</v>
      </c>
      <c r="E338" s="317" t="s">
        <v>1591</v>
      </c>
      <c r="F338" s="320"/>
      <c r="G338" s="320"/>
      <c r="H338" s="320"/>
      <c r="I338" s="320"/>
      <c r="J338" s="320">
        <v>8</v>
      </c>
      <c r="K338" s="320">
        <v>3232</v>
      </c>
      <c r="L338" s="320"/>
      <c r="M338" s="320">
        <v>404</v>
      </c>
      <c r="N338" s="320"/>
      <c r="O338" s="320"/>
      <c r="P338" s="341"/>
      <c r="Q338" s="321"/>
    </row>
    <row r="339" spans="1:17" ht="14.4" customHeight="1" x14ac:dyDescent="0.3">
      <c r="A339" s="316" t="s">
        <v>1709</v>
      </c>
      <c r="B339" s="317" t="s">
        <v>1542</v>
      </c>
      <c r="C339" s="317" t="s">
        <v>1543</v>
      </c>
      <c r="D339" s="317" t="s">
        <v>1592</v>
      </c>
      <c r="E339" s="317" t="s">
        <v>1593</v>
      </c>
      <c r="F339" s="320">
        <v>14</v>
      </c>
      <c r="G339" s="320">
        <v>16268</v>
      </c>
      <c r="H339" s="320">
        <v>1</v>
      </c>
      <c r="I339" s="320">
        <v>1162</v>
      </c>
      <c r="J339" s="320">
        <v>63</v>
      </c>
      <c r="K339" s="320">
        <v>73332</v>
      </c>
      <c r="L339" s="320">
        <v>4.5077452667814111</v>
      </c>
      <c r="M339" s="320">
        <v>1164</v>
      </c>
      <c r="N339" s="320">
        <v>28</v>
      </c>
      <c r="O339" s="320">
        <v>32620</v>
      </c>
      <c r="P339" s="341">
        <v>2.0051635111876074</v>
      </c>
      <c r="Q339" s="321">
        <v>1165</v>
      </c>
    </row>
    <row r="340" spans="1:17" ht="14.4" customHeight="1" x14ac:dyDescent="0.3">
      <c r="A340" s="316" t="s">
        <v>1709</v>
      </c>
      <c r="B340" s="317" t="s">
        <v>1542</v>
      </c>
      <c r="C340" s="317" t="s">
        <v>1543</v>
      </c>
      <c r="D340" s="317" t="s">
        <v>1594</v>
      </c>
      <c r="E340" s="317" t="s">
        <v>1595</v>
      </c>
      <c r="F340" s="320"/>
      <c r="G340" s="320"/>
      <c r="H340" s="320"/>
      <c r="I340" s="320"/>
      <c r="J340" s="320">
        <v>14</v>
      </c>
      <c r="K340" s="320">
        <v>6860</v>
      </c>
      <c r="L340" s="320"/>
      <c r="M340" s="320">
        <v>490</v>
      </c>
      <c r="N340" s="320">
        <v>12</v>
      </c>
      <c r="O340" s="320">
        <v>5880</v>
      </c>
      <c r="P340" s="341"/>
      <c r="Q340" s="321">
        <v>490</v>
      </c>
    </row>
    <row r="341" spans="1:17" ht="14.4" customHeight="1" x14ac:dyDescent="0.3">
      <c r="A341" s="316" t="s">
        <v>1709</v>
      </c>
      <c r="B341" s="317" t="s">
        <v>1542</v>
      </c>
      <c r="C341" s="317" t="s">
        <v>1543</v>
      </c>
      <c r="D341" s="317" t="s">
        <v>1596</v>
      </c>
      <c r="E341" s="317" t="s">
        <v>1597</v>
      </c>
      <c r="F341" s="320">
        <v>113</v>
      </c>
      <c r="G341" s="320">
        <v>4294</v>
      </c>
      <c r="H341" s="320">
        <v>1</v>
      </c>
      <c r="I341" s="320">
        <v>38</v>
      </c>
      <c r="J341" s="320">
        <v>108</v>
      </c>
      <c r="K341" s="320">
        <v>4212</v>
      </c>
      <c r="L341" s="320">
        <v>0.98090358639962738</v>
      </c>
      <c r="M341" s="320">
        <v>39</v>
      </c>
      <c r="N341" s="320">
        <v>106</v>
      </c>
      <c r="O341" s="320">
        <v>4134</v>
      </c>
      <c r="P341" s="341">
        <v>0.9627387051700047</v>
      </c>
      <c r="Q341" s="321">
        <v>39</v>
      </c>
    </row>
    <row r="342" spans="1:17" ht="14.4" customHeight="1" x14ac:dyDescent="0.3">
      <c r="A342" s="316" t="s">
        <v>1709</v>
      </c>
      <c r="B342" s="317" t="s">
        <v>1542</v>
      </c>
      <c r="C342" s="317" t="s">
        <v>1543</v>
      </c>
      <c r="D342" s="317" t="s">
        <v>1600</v>
      </c>
      <c r="E342" s="317" t="s">
        <v>1601</v>
      </c>
      <c r="F342" s="320">
        <v>69</v>
      </c>
      <c r="G342" s="320">
        <v>14007</v>
      </c>
      <c r="H342" s="320">
        <v>1</v>
      </c>
      <c r="I342" s="320">
        <v>203</v>
      </c>
      <c r="J342" s="320">
        <v>60</v>
      </c>
      <c r="K342" s="320">
        <v>12240</v>
      </c>
      <c r="L342" s="320">
        <v>0.87384878989076886</v>
      </c>
      <c r="M342" s="320">
        <v>204</v>
      </c>
      <c r="N342" s="320">
        <v>72</v>
      </c>
      <c r="O342" s="320">
        <v>14760</v>
      </c>
      <c r="P342" s="341">
        <v>1.05375883486828</v>
      </c>
      <c r="Q342" s="321">
        <v>205</v>
      </c>
    </row>
    <row r="343" spans="1:17" ht="14.4" customHeight="1" x14ac:dyDescent="0.3">
      <c r="A343" s="316" t="s">
        <v>1709</v>
      </c>
      <c r="B343" s="317" t="s">
        <v>1542</v>
      </c>
      <c r="C343" s="317" t="s">
        <v>1543</v>
      </c>
      <c r="D343" s="317" t="s">
        <v>1602</v>
      </c>
      <c r="E343" s="317" t="s">
        <v>1603</v>
      </c>
      <c r="F343" s="320">
        <v>3</v>
      </c>
      <c r="G343" s="320">
        <v>1332</v>
      </c>
      <c r="H343" s="320">
        <v>1</v>
      </c>
      <c r="I343" s="320">
        <v>444</v>
      </c>
      <c r="J343" s="320">
        <v>3</v>
      </c>
      <c r="K343" s="320">
        <v>1332</v>
      </c>
      <c r="L343" s="320">
        <v>1</v>
      </c>
      <c r="M343" s="320">
        <v>444</v>
      </c>
      <c r="N343" s="320">
        <v>3</v>
      </c>
      <c r="O343" s="320">
        <v>1332</v>
      </c>
      <c r="P343" s="341">
        <v>1</v>
      </c>
      <c r="Q343" s="321">
        <v>444</v>
      </c>
    </row>
    <row r="344" spans="1:17" ht="14.4" customHeight="1" x14ac:dyDescent="0.3">
      <c r="A344" s="316" t="s">
        <v>1709</v>
      </c>
      <c r="B344" s="317" t="s">
        <v>1542</v>
      </c>
      <c r="C344" s="317" t="s">
        <v>1543</v>
      </c>
      <c r="D344" s="317" t="s">
        <v>1604</v>
      </c>
      <c r="E344" s="317" t="s">
        <v>1605</v>
      </c>
      <c r="F344" s="320">
        <v>1</v>
      </c>
      <c r="G344" s="320">
        <v>130</v>
      </c>
      <c r="H344" s="320">
        <v>1</v>
      </c>
      <c r="I344" s="320">
        <v>130</v>
      </c>
      <c r="J344" s="320">
        <v>3</v>
      </c>
      <c r="K344" s="320">
        <v>393</v>
      </c>
      <c r="L344" s="320">
        <v>3.023076923076923</v>
      </c>
      <c r="M344" s="320">
        <v>131</v>
      </c>
      <c r="N344" s="320">
        <v>1</v>
      </c>
      <c r="O344" s="320">
        <v>133</v>
      </c>
      <c r="P344" s="341">
        <v>1.023076923076923</v>
      </c>
      <c r="Q344" s="321">
        <v>133</v>
      </c>
    </row>
    <row r="345" spans="1:17" ht="14.4" customHeight="1" x14ac:dyDescent="0.3">
      <c r="A345" s="316" t="s">
        <v>1709</v>
      </c>
      <c r="B345" s="317" t="s">
        <v>1542</v>
      </c>
      <c r="C345" s="317" t="s">
        <v>1543</v>
      </c>
      <c r="D345" s="317" t="s">
        <v>1606</v>
      </c>
      <c r="E345" s="317" t="s">
        <v>1607</v>
      </c>
      <c r="F345" s="320">
        <v>1</v>
      </c>
      <c r="G345" s="320">
        <v>1999</v>
      </c>
      <c r="H345" s="320">
        <v>1</v>
      </c>
      <c r="I345" s="320">
        <v>1999</v>
      </c>
      <c r="J345" s="320">
        <v>4</v>
      </c>
      <c r="K345" s="320">
        <v>8052</v>
      </c>
      <c r="L345" s="320">
        <v>4.0280140070035015</v>
      </c>
      <c r="M345" s="320">
        <v>2013</v>
      </c>
      <c r="N345" s="320">
        <v>2</v>
      </c>
      <c r="O345" s="320">
        <v>4058</v>
      </c>
      <c r="P345" s="341">
        <v>2.030015007503752</v>
      </c>
      <c r="Q345" s="321">
        <v>2029</v>
      </c>
    </row>
    <row r="346" spans="1:17" ht="14.4" customHeight="1" x14ac:dyDescent="0.3">
      <c r="A346" s="316" t="s">
        <v>1709</v>
      </c>
      <c r="B346" s="317" t="s">
        <v>1542</v>
      </c>
      <c r="C346" s="317" t="s">
        <v>1543</v>
      </c>
      <c r="D346" s="317" t="s">
        <v>1608</v>
      </c>
      <c r="E346" s="317" t="s">
        <v>1609</v>
      </c>
      <c r="F346" s="320">
        <v>69</v>
      </c>
      <c r="G346" s="320">
        <v>2760</v>
      </c>
      <c r="H346" s="320">
        <v>1</v>
      </c>
      <c r="I346" s="320">
        <v>40</v>
      </c>
      <c r="J346" s="320">
        <v>63</v>
      </c>
      <c r="K346" s="320">
        <v>2520</v>
      </c>
      <c r="L346" s="320">
        <v>0.91304347826086951</v>
      </c>
      <c r="M346" s="320">
        <v>40</v>
      </c>
      <c r="N346" s="320">
        <v>45</v>
      </c>
      <c r="O346" s="320">
        <v>1845</v>
      </c>
      <c r="P346" s="341">
        <v>0.66847826086956519</v>
      </c>
      <c r="Q346" s="321">
        <v>41</v>
      </c>
    </row>
    <row r="347" spans="1:17" ht="14.4" customHeight="1" x14ac:dyDescent="0.3">
      <c r="A347" s="316" t="s">
        <v>1709</v>
      </c>
      <c r="B347" s="317" t="s">
        <v>1542</v>
      </c>
      <c r="C347" s="317" t="s">
        <v>1543</v>
      </c>
      <c r="D347" s="317" t="s">
        <v>1610</v>
      </c>
      <c r="E347" s="317" t="s">
        <v>1611</v>
      </c>
      <c r="F347" s="320">
        <v>6</v>
      </c>
      <c r="G347" s="320">
        <v>216</v>
      </c>
      <c r="H347" s="320">
        <v>1</v>
      </c>
      <c r="I347" s="320">
        <v>36</v>
      </c>
      <c r="J347" s="320">
        <v>103</v>
      </c>
      <c r="K347" s="320">
        <v>3708</v>
      </c>
      <c r="L347" s="320">
        <v>17.166666666666668</v>
      </c>
      <c r="M347" s="320">
        <v>36</v>
      </c>
      <c r="N347" s="320">
        <v>62</v>
      </c>
      <c r="O347" s="320">
        <v>2294</v>
      </c>
      <c r="P347" s="341">
        <v>10.62037037037037</v>
      </c>
      <c r="Q347" s="321">
        <v>37</v>
      </c>
    </row>
    <row r="348" spans="1:17" ht="14.4" customHeight="1" x14ac:dyDescent="0.3">
      <c r="A348" s="316" t="s">
        <v>1709</v>
      </c>
      <c r="B348" s="317" t="s">
        <v>1542</v>
      </c>
      <c r="C348" s="317" t="s">
        <v>1543</v>
      </c>
      <c r="D348" s="317" t="s">
        <v>1612</v>
      </c>
      <c r="E348" s="317" t="s">
        <v>1613</v>
      </c>
      <c r="F348" s="320"/>
      <c r="G348" s="320"/>
      <c r="H348" s="320"/>
      <c r="I348" s="320"/>
      <c r="J348" s="320">
        <v>2</v>
      </c>
      <c r="K348" s="320">
        <v>256</v>
      </c>
      <c r="L348" s="320"/>
      <c r="M348" s="320">
        <v>128</v>
      </c>
      <c r="N348" s="320"/>
      <c r="O348" s="320"/>
      <c r="P348" s="341"/>
      <c r="Q348" s="321"/>
    </row>
    <row r="349" spans="1:17" ht="14.4" customHeight="1" x14ac:dyDescent="0.3">
      <c r="A349" s="316" t="s">
        <v>1709</v>
      </c>
      <c r="B349" s="317" t="s">
        <v>1542</v>
      </c>
      <c r="C349" s="317" t="s">
        <v>1543</v>
      </c>
      <c r="D349" s="317" t="s">
        <v>1614</v>
      </c>
      <c r="E349" s="317" t="s">
        <v>1615</v>
      </c>
      <c r="F349" s="320">
        <v>2241</v>
      </c>
      <c r="G349" s="320">
        <v>354078</v>
      </c>
      <c r="H349" s="320">
        <v>1</v>
      </c>
      <c r="I349" s="320">
        <v>158</v>
      </c>
      <c r="J349" s="320">
        <v>2644</v>
      </c>
      <c r="K349" s="320">
        <v>417752</v>
      </c>
      <c r="L349" s="320">
        <v>1.1798304328424811</v>
      </c>
      <c r="M349" s="320">
        <v>158</v>
      </c>
      <c r="N349" s="320">
        <v>2761</v>
      </c>
      <c r="O349" s="320">
        <v>438999</v>
      </c>
      <c r="P349" s="341">
        <v>1.239836985071086</v>
      </c>
      <c r="Q349" s="321">
        <v>159</v>
      </c>
    </row>
    <row r="350" spans="1:17" ht="14.4" customHeight="1" x14ac:dyDescent="0.3">
      <c r="A350" s="316" t="s">
        <v>1709</v>
      </c>
      <c r="B350" s="317" t="s">
        <v>1542</v>
      </c>
      <c r="C350" s="317" t="s">
        <v>1543</v>
      </c>
      <c r="D350" s="317" t="s">
        <v>1616</v>
      </c>
      <c r="E350" s="317" t="s">
        <v>1617</v>
      </c>
      <c r="F350" s="320"/>
      <c r="G350" s="320"/>
      <c r="H350" s="320"/>
      <c r="I350" s="320"/>
      <c r="J350" s="320">
        <v>4</v>
      </c>
      <c r="K350" s="320">
        <v>2412</v>
      </c>
      <c r="L350" s="320"/>
      <c r="M350" s="320">
        <v>603</v>
      </c>
      <c r="N350" s="320">
        <v>6</v>
      </c>
      <c r="O350" s="320">
        <v>3624</v>
      </c>
      <c r="P350" s="341"/>
      <c r="Q350" s="321">
        <v>604</v>
      </c>
    </row>
    <row r="351" spans="1:17" ht="14.4" customHeight="1" x14ac:dyDescent="0.3">
      <c r="A351" s="316" t="s">
        <v>1709</v>
      </c>
      <c r="B351" s="317" t="s">
        <v>1542</v>
      </c>
      <c r="C351" s="317" t="s">
        <v>1543</v>
      </c>
      <c r="D351" s="317" t="s">
        <v>1620</v>
      </c>
      <c r="E351" s="317" t="s">
        <v>1621</v>
      </c>
      <c r="F351" s="320">
        <v>68</v>
      </c>
      <c r="G351" s="320">
        <v>25568</v>
      </c>
      <c r="H351" s="320">
        <v>1</v>
      </c>
      <c r="I351" s="320">
        <v>376</v>
      </c>
      <c r="J351" s="320">
        <v>58</v>
      </c>
      <c r="K351" s="320">
        <v>21808</v>
      </c>
      <c r="L351" s="320">
        <v>0.8529411764705882</v>
      </c>
      <c r="M351" s="320">
        <v>376</v>
      </c>
      <c r="N351" s="320">
        <v>74</v>
      </c>
      <c r="O351" s="320">
        <v>27898</v>
      </c>
      <c r="P351" s="341">
        <v>1.0911295369211513</v>
      </c>
      <c r="Q351" s="321">
        <v>377</v>
      </c>
    </row>
    <row r="352" spans="1:17" ht="14.4" customHeight="1" x14ac:dyDescent="0.3">
      <c r="A352" s="316" t="s">
        <v>1709</v>
      </c>
      <c r="B352" s="317" t="s">
        <v>1542</v>
      </c>
      <c r="C352" s="317" t="s">
        <v>1543</v>
      </c>
      <c r="D352" s="317" t="s">
        <v>1624</v>
      </c>
      <c r="E352" s="317" t="s">
        <v>1625</v>
      </c>
      <c r="F352" s="320"/>
      <c r="G352" s="320"/>
      <c r="H352" s="320"/>
      <c r="I352" s="320"/>
      <c r="J352" s="320"/>
      <c r="K352" s="320"/>
      <c r="L352" s="320"/>
      <c r="M352" s="320"/>
      <c r="N352" s="320">
        <v>1</v>
      </c>
      <c r="O352" s="320">
        <v>506</v>
      </c>
      <c r="P352" s="341"/>
      <c r="Q352" s="321">
        <v>506</v>
      </c>
    </row>
    <row r="353" spans="1:17" ht="14.4" customHeight="1" x14ac:dyDescent="0.3">
      <c r="A353" s="316" t="s">
        <v>1709</v>
      </c>
      <c r="B353" s="317" t="s">
        <v>1542</v>
      </c>
      <c r="C353" s="317" t="s">
        <v>1543</v>
      </c>
      <c r="D353" s="317" t="s">
        <v>1634</v>
      </c>
      <c r="E353" s="317" t="s">
        <v>1635</v>
      </c>
      <c r="F353" s="320">
        <v>19</v>
      </c>
      <c r="G353" s="320">
        <v>589</v>
      </c>
      <c r="H353" s="320">
        <v>1</v>
      </c>
      <c r="I353" s="320">
        <v>31</v>
      </c>
      <c r="J353" s="320">
        <v>5</v>
      </c>
      <c r="K353" s="320">
        <v>155</v>
      </c>
      <c r="L353" s="320">
        <v>0.26315789473684209</v>
      </c>
      <c r="M353" s="320">
        <v>31</v>
      </c>
      <c r="N353" s="320">
        <v>18</v>
      </c>
      <c r="O353" s="320">
        <v>558</v>
      </c>
      <c r="P353" s="341">
        <v>0.94736842105263153</v>
      </c>
      <c r="Q353" s="321">
        <v>31</v>
      </c>
    </row>
    <row r="354" spans="1:17" ht="14.4" customHeight="1" x14ac:dyDescent="0.3">
      <c r="A354" s="316" t="s">
        <v>1709</v>
      </c>
      <c r="B354" s="317" t="s">
        <v>1542</v>
      </c>
      <c r="C354" s="317" t="s">
        <v>1543</v>
      </c>
      <c r="D354" s="317" t="s">
        <v>1704</v>
      </c>
      <c r="E354" s="317" t="s">
        <v>1705</v>
      </c>
      <c r="F354" s="320">
        <v>101</v>
      </c>
      <c r="G354" s="320">
        <v>3939</v>
      </c>
      <c r="H354" s="320">
        <v>1</v>
      </c>
      <c r="I354" s="320">
        <v>39</v>
      </c>
      <c r="J354" s="320">
        <v>384</v>
      </c>
      <c r="K354" s="320">
        <v>14976</v>
      </c>
      <c r="L354" s="320">
        <v>3.8019801980198018</v>
      </c>
      <c r="M354" s="320">
        <v>39</v>
      </c>
      <c r="N354" s="320">
        <v>485</v>
      </c>
      <c r="O354" s="320">
        <v>19400</v>
      </c>
      <c r="P354" s="341">
        <v>4.925107895404925</v>
      </c>
      <c r="Q354" s="321">
        <v>40</v>
      </c>
    </row>
    <row r="355" spans="1:17" ht="14.4" customHeight="1" x14ac:dyDescent="0.3">
      <c r="A355" s="316" t="s">
        <v>1710</v>
      </c>
      <c r="B355" s="317" t="s">
        <v>1542</v>
      </c>
      <c r="C355" s="317" t="s">
        <v>1543</v>
      </c>
      <c r="D355" s="317" t="s">
        <v>1546</v>
      </c>
      <c r="E355" s="317" t="s">
        <v>1547</v>
      </c>
      <c r="F355" s="320">
        <v>25</v>
      </c>
      <c r="G355" s="320">
        <v>400</v>
      </c>
      <c r="H355" s="320">
        <v>1</v>
      </c>
      <c r="I355" s="320">
        <v>16</v>
      </c>
      <c r="J355" s="320">
        <v>29</v>
      </c>
      <c r="K355" s="320">
        <v>464</v>
      </c>
      <c r="L355" s="320">
        <v>1.1599999999999999</v>
      </c>
      <c r="M355" s="320">
        <v>16</v>
      </c>
      <c r="N355" s="320">
        <v>35</v>
      </c>
      <c r="O355" s="320">
        <v>560</v>
      </c>
      <c r="P355" s="341">
        <v>1.4</v>
      </c>
      <c r="Q355" s="321">
        <v>16</v>
      </c>
    </row>
    <row r="356" spans="1:17" ht="14.4" customHeight="1" x14ac:dyDescent="0.3">
      <c r="A356" s="316" t="s">
        <v>1710</v>
      </c>
      <c r="B356" s="317" t="s">
        <v>1542</v>
      </c>
      <c r="C356" s="317" t="s">
        <v>1543</v>
      </c>
      <c r="D356" s="317" t="s">
        <v>1550</v>
      </c>
      <c r="E356" s="317" t="s">
        <v>1551</v>
      </c>
      <c r="F356" s="320">
        <v>31</v>
      </c>
      <c r="G356" s="320">
        <v>15066</v>
      </c>
      <c r="H356" s="320">
        <v>1</v>
      </c>
      <c r="I356" s="320">
        <v>486</v>
      </c>
      <c r="J356" s="320">
        <v>51</v>
      </c>
      <c r="K356" s="320">
        <v>24786</v>
      </c>
      <c r="L356" s="320">
        <v>1.6451612903225807</v>
      </c>
      <c r="M356" s="320">
        <v>486</v>
      </c>
      <c r="N356" s="320">
        <v>36</v>
      </c>
      <c r="O356" s="320">
        <v>17496</v>
      </c>
      <c r="P356" s="341">
        <v>1.1612903225806452</v>
      </c>
      <c r="Q356" s="321">
        <v>486</v>
      </c>
    </row>
    <row r="357" spans="1:17" ht="14.4" customHeight="1" x14ac:dyDescent="0.3">
      <c r="A357" s="316" t="s">
        <v>1710</v>
      </c>
      <c r="B357" s="317" t="s">
        <v>1542</v>
      </c>
      <c r="C357" s="317" t="s">
        <v>1543</v>
      </c>
      <c r="D357" s="317" t="s">
        <v>1556</v>
      </c>
      <c r="E357" s="317" t="s">
        <v>1557</v>
      </c>
      <c r="F357" s="320">
        <v>8</v>
      </c>
      <c r="G357" s="320">
        <v>3056</v>
      </c>
      <c r="H357" s="320">
        <v>1</v>
      </c>
      <c r="I357" s="320">
        <v>382</v>
      </c>
      <c r="J357" s="320">
        <v>3</v>
      </c>
      <c r="K357" s="320">
        <v>1146</v>
      </c>
      <c r="L357" s="320">
        <v>0.375</v>
      </c>
      <c r="M357" s="320">
        <v>382</v>
      </c>
      <c r="N357" s="320">
        <v>11</v>
      </c>
      <c r="O357" s="320">
        <v>4202</v>
      </c>
      <c r="P357" s="341">
        <v>1.375</v>
      </c>
      <c r="Q357" s="321">
        <v>382</v>
      </c>
    </row>
    <row r="358" spans="1:17" ht="14.4" customHeight="1" x14ac:dyDescent="0.3">
      <c r="A358" s="316" t="s">
        <v>1710</v>
      </c>
      <c r="B358" s="317" t="s">
        <v>1542</v>
      </c>
      <c r="C358" s="317" t="s">
        <v>1543</v>
      </c>
      <c r="D358" s="317" t="s">
        <v>1560</v>
      </c>
      <c r="E358" s="317" t="s">
        <v>1561</v>
      </c>
      <c r="F358" s="320"/>
      <c r="G358" s="320"/>
      <c r="H358" s="320"/>
      <c r="I358" s="320"/>
      <c r="J358" s="320">
        <v>1</v>
      </c>
      <c r="K358" s="320">
        <v>1691</v>
      </c>
      <c r="L358" s="320"/>
      <c r="M358" s="320">
        <v>1691</v>
      </c>
      <c r="N358" s="320">
        <v>1</v>
      </c>
      <c r="O358" s="320">
        <v>1705</v>
      </c>
      <c r="P358" s="341"/>
      <c r="Q358" s="321">
        <v>1705</v>
      </c>
    </row>
    <row r="359" spans="1:17" ht="14.4" customHeight="1" x14ac:dyDescent="0.3">
      <c r="A359" s="316" t="s">
        <v>1710</v>
      </c>
      <c r="B359" s="317" t="s">
        <v>1542</v>
      </c>
      <c r="C359" s="317" t="s">
        <v>1543</v>
      </c>
      <c r="D359" s="317" t="s">
        <v>1564</v>
      </c>
      <c r="E359" s="317" t="s">
        <v>1565</v>
      </c>
      <c r="F359" s="320">
        <v>53</v>
      </c>
      <c r="G359" s="320">
        <v>2067</v>
      </c>
      <c r="H359" s="320">
        <v>1</v>
      </c>
      <c r="I359" s="320">
        <v>39</v>
      </c>
      <c r="J359" s="320">
        <v>43</v>
      </c>
      <c r="K359" s="320">
        <v>1720</v>
      </c>
      <c r="L359" s="320">
        <v>0.83212385099177555</v>
      </c>
      <c r="M359" s="320">
        <v>40</v>
      </c>
      <c r="N359" s="320">
        <v>35</v>
      </c>
      <c r="O359" s="320">
        <v>1400</v>
      </c>
      <c r="P359" s="341">
        <v>0.67731011127237539</v>
      </c>
      <c r="Q359" s="321">
        <v>40</v>
      </c>
    </row>
    <row r="360" spans="1:17" ht="14.4" customHeight="1" x14ac:dyDescent="0.3">
      <c r="A360" s="316" t="s">
        <v>1710</v>
      </c>
      <c r="B360" s="317" t="s">
        <v>1542</v>
      </c>
      <c r="C360" s="317" t="s">
        <v>1543</v>
      </c>
      <c r="D360" s="317" t="s">
        <v>1566</v>
      </c>
      <c r="E360" s="317" t="s">
        <v>1567</v>
      </c>
      <c r="F360" s="320"/>
      <c r="G360" s="320"/>
      <c r="H360" s="320"/>
      <c r="I360" s="320"/>
      <c r="J360" s="320">
        <v>4</v>
      </c>
      <c r="K360" s="320">
        <v>380</v>
      </c>
      <c r="L360" s="320"/>
      <c r="M360" s="320">
        <v>95</v>
      </c>
      <c r="N360" s="320">
        <v>3</v>
      </c>
      <c r="O360" s="320">
        <v>288</v>
      </c>
      <c r="P360" s="341"/>
      <c r="Q360" s="321">
        <v>96</v>
      </c>
    </row>
    <row r="361" spans="1:17" ht="14.4" customHeight="1" x14ac:dyDescent="0.3">
      <c r="A361" s="316" t="s">
        <v>1710</v>
      </c>
      <c r="B361" s="317" t="s">
        <v>1542</v>
      </c>
      <c r="C361" s="317" t="s">
        <v>1543</v>
      </c>
      <c r="D361" s="317" t="s">
        <v>1572</v>
      </c>
      <c r="E361" s="317" t="s">
        <v>1573</v>
      </c>
      <c r="F361" s="320">
        <v>9</v>
      </c>
      <c r="G361" s="320">
        <v>909</v>
      </c>
      <c r="H361" s="320">
        <v>1</v>
      </c>
      <c r="I361" s="320">
        <v>101</v>
      </c>
      <c r="J361" s="320">
        <v>19</v>
      </c>
      <c r="K361" s="320">
        <v>1919</v>
      </c>
      <c r="L361" s="320">
        <v>2.1111111111111112</v>
      </c>
      <c r="M361" s="320">
        <v>101</v>
      </c>
      <c r="N361" s="320">
        <v>10</v>
      </c>
      <c r="O361" s="320">
        <v>1020</v>
      </c>
      <c r="P361" s="341">
        <v>1.1221122112211221</v>
      </c>
      <c r="Q361" s="321">
        <v>102</v>
      </c>
    </row>
    <row r="362" spans="1:17" ht="14.4" customHeight="1" x14ac:dyDescent="0.3">
      <c r="A362" s="316" t="s">
        <v>1710</v>
      </c>
      <c r="B362" s="317" t="s">
        <v>1542</v>
      </c>
      <c r="C362" s="317" t="s">
        <v>1543</v>
      </c>
      <c r="D362" s="317" t="s">
        <v>1578</v>
      </c>
      <c r="E362" s="317" t="s">
        <v>1579</v>
      </c>
      <c r="F362" s="320">
        <v>59</v>
      </c>
      <c r="G362" s="320">
        <v>1239</v>
      </c>
      <c r="H362" s="320">
        <v>1</v>
      </c>
      <c r="I362" s="320">
        <v>21</v>
      </c>
      <c r="J362" s="320">
        <v>36</v>
      </c>
      <c r="K362" s="320">
        <v>756</v>
      </c>
      <c r="L362" s="320">
        <v>0.61016949152542377</v>
      </c>
      <c r="M362" s="320">
        <v>21</v>
      </c>
      <c r="N362" s="320">
        <v>25</v>
      </c>
      <c r="O362" s="320">
        <v>525</v>
      </c>
      <c r="P362" s="341">
        <v>0.42372881355932202</v>
      </c>
      <c r="Q362" s="321">
        <v>21</v>
      </c>
    </row>
    <row r="363" spans="1:17" ht="14.4" customHeight="1" x14ac:dyDescent="0.3">
      <c r="A363" s="316" t="s">
        <v>1710</v>
      </c>
      <c r="B363" s="317" t="s">
        <v>1542</v>
      </c>
      <c r="C363" s="317" t="s">
        <v>1543</v>
      </c>
      <c r="D363" s="317" t="s">
        <v>1584</v>
      </c>
      <c r="E363" s="317" t="s">
        <v>1585</v>
      </c>
      <c r="F363" s="320"/>
      <c r="G363" s="320"/>
      <c r="H363" s="320"/>
      <c r="I363" s="320"/>
      <c r="J363" s="320"/>
      <c r="K363" s="320"/>
      <c r="L363" s="320"/>
      <c r="M363" s="320"/>
      <c r="N363" s="320">
        <v>2</v>
      </c>
      <c r="O363" s="320">
        <v>490</v>
      </c>
      <c r="P363" s="341"/>
      <c r="Q363" s="321">
        <v>245</v>
      </c>
    </row>
    <row r="364" spans="1:17" ht="14.4" customHeight="1" x14ac:dyDescent="0.3">
      <c r="A364" s="316" t="s">
        <v>1710</v>
      </c>
      <c r="B364" s="317" t="s">
        <v>1542</v>
      </c>
      <c r="C364" s="317" t="s">
        <v>1543</v>
      </c>
      <c r="D364" s="317" t="s">
        <v>1586</v>
      </c>
      <c r="E364" s="317" t="s">
        <v>1587</v>
      </c>
      <c r="F364" s="320">
        <v>475</v>
      </c>
      <c r="G364" s="320">
        <v>52725</v>
      </c>
      <c r="H364" s="320">
        <v>1</v>
      </c>
      <c r="I364" s="320">
        <v>111</v>
      </c>
      <c r="J364" s="320">
        <v>560</v>
      </c>
      <c r="K364" s="320">
        <v>62720</v>
      </c>
      <c r="L364" s="320">
        <v>1.1895685158843055</v>
      </c>
      <c r="M364" s="320">
        <v>112</v>
      </c>
      <c r="N364" s="320">
        <v>456</v>
      </c>
      <c r="O364" s="320">
        <v>51528</v>
      </c>
      <c r="P364" s="341">
        <v>0.97729729729729731</v>
      </c>
      <c r="Q364" s="321">
        <v>113</v>
      </c>
    </row>
    <row r="365" spans="1:17" ht="14.4" customHeight="1" x14ac:dyDescent="0.3">
      <c r="A365" s="316" t="s">
        <v>1710</v>
      </c>
      <c r="B365" s="317" t="s">
        <v>1542</v>
      </c>
      <c r="C365" s="317" t="s">
        <v>1543</v>
      </c>
      <c r="D365" s="317" t="s">
        <v>1588</v>
      </c>
      <c r="E365" s="317" t="s">
        <v>1589</v>
      </c>
      <c r="F365" s="320">
        <v>58</v>
      </c>
      <c r="G365" s="320">
        <v>4814</v>
      </c>
      <c r="H365" s="320">
        <v>1</v>
      </c>
      <c r="I365" s="320">
        <v>83</v>
      </c>
      <c r="J365" s="320">
        <v>58</v>
      </c>
      <c r="K365" s="320">
        <v>4814</v>
      </c>
      <c r="L365" s="320">
        <v>1</v>
      </c>
      <c r="M365" s="320">
        <v>83</v>
      </c>
      <c r="N365" s="320">
        <v>41</v>
      </c>
      <c r="O365" s="320">
        <v>3444</v>
      </c>
      <c r="P365" s="341">
        <v>0.71541337764852508</v>
      </c>
      <c r="Q365" s="321">
        <v>84</v>
      </c>
    </row>
    <row r="366" spans="1:17" ht="14.4" customHeight="1" x14ac:dyDescent="0.3">
      <c r="A366" s="316" t="s">
        <v>1710</v>
      </c>
      <c r="B366" s="317" t="s">
        <v>1542</v>
      </c>
      <c r="C366" s="317" t="s">
        <v>1543</v>
      </c>
      <c r="D366" s="317" t="s">
        <v>1592</v>
      </c>
      <c r="E366" s="317" t="s">
        <v>1593</v>
      </c>
      <c r="F366" s="320">
        <v>2</v>
      </c>
      <c r="G366" s="320">
        <v>2324</v>
      </c>
      <c r="H366" s="320">
        <v>1</v>
      </c>
      <c r="I366" s="320">
        <v>1162</v>
      </c>
      <c r="J366" s="320">
        <v>5</v>
      </c>
      <c r="K366" s="320">
        <v>5820</v>
      </c>
      <c r="L366" s="320">
        <v>2.504302925989673</v>
      </c>
      <c r="M366" s="320">
        <v>1164</v>
      </c>
      <c r="N366" s="320"/>
      <c r="O366" s="320"/>
      <c r="P366" s="341"/>
      <c r="Q366" s="321"/>
    </row>
    <row r="367" spans="1:17" ht="14.4" customHeight="1" x14ac:dyDescent="0.3">
      <c r="A367" s="316" t="s">
        <v>1710</v>
      </c>
      <c r="B367" s="317" t="s">
        <v>1542</v>
      </c>
      <c r="C367" s="317" t="s">
        <v>1543</v>
      </c>
      <c r="D367" s="317" t="s">
        <v>1594</v>
      </c>
      <c r="E367" s="317" t="s">
        <v>1595</v>
      </c>
      <c r="F367" s="320"/>
      <c r="G367" s="320"/>
      <c r="H367" s="320"/>
      <c r="I367" s="320"/>
      <c r="J367" s="320">
        <v>2</v>
      </c>
      <c r="K367" s="320">
        <v>980</v>
      </c>
      <c r="L367" s="320"/>
      <c r="M367" s="320">
        <v>490</v>
      </c>
      <c r="N367" s="320">
        <v>6</v>
      </c>
      <c r="O367" s="320">
        <v>2940</v>
      </c>
      <c r="P367" s="341"/>
      <c r="Q367" s="321">
        <v>490</v>
      </c>
    </row>
    <row r="368" spans="1:17" ht="14.4" customHeight="1" x14ac:dyDescent="0.3">
      <c r="A368" s="316" t="s">
        <v>1710</v>
      </c>
      <c r="B368" s="317" t="s">
        <v>1542</v>
      </c>
      <c r="C368" s="317" t="s">
        <v>1543</v>
      </c>
      <c r="D368" s="317" t="s">
        <v>1596</v>
      </c>
      <c r="E368" s="317" t="s">
        <v>1597</v>
      </c>
      <c r="F368" s="320">
        <v>65</v>
      </c>
      <c r="G368" s="320">
        <v>2470</v>
      </c>
      <c r="H368" s="320">
        <v>1</v>
      </c>
      <c r="I368" s="320">
        <v>38</v>
      </c>
      <c r="J368" s="320">
        <v>83</v>
      </c>
      <c r="K368" s="320">
        <v>3237</v>
      </c>
      <c r="L368" s="320">
        <v>1.3105263157894738</v>
      </c>
      <c r="M368" s="320">
        <v>39</v>
      </c>
      <c r="N368" s="320">
        <v>55</v>
      </c>
      <c r="O368" s="320">
        <v>2145</v>
      </c>
      <c r="P368" s="341">
        <v>0.86842105263157898</v>
      </c>
      <c r="Q368" s="321">
        <v>39</v>
      </c>
    </row>
    <row r="369" spans="1:17" ht="14.4" customHeight="1" x14ac:dyDescent="0.3">
      <c r="A369" s="316" t="s">
        <v>1710</v>
      </c>
      <c r="B369" s="317" t="s">
        <v>1542</v>
      </c>
      <c r="C369" s="317" t="s">
        <v>1543</v>
      </c>
      <c r="D369" s="317" t="s">
        <v>1600</v>
      </c>
      <c r="E369" s="317" t="s">
        <v>1601</v>
      </c>
      <c r="F369" s="320">
        <v>2</v>
      </c>
      <c r="G369" s="320">
        <v>406</v>
      </c>
      <c r="H369" s="320">
        <v>1</v>
      </c>
      <c r="I369" s="320">
        <v>203</v>
      </c>
      <c r="J369" s="320">
        <v>8</v>
      </c>
      <c r="K369" s="320">
        <v>1632</v>
      </c>
      <c r="L369" s="320">
        <v>4.0197044334975374</v>
      </c>
      <c r="M369" s="320">
        <v>204</v>
      </c>
      <c r="N369" s="320">
        <v>4</v>
      </c>
      <c r="O369" s="320">
        <v>820</v>
      </c>
      <c r="P369" s="341">
        <v>2.0197044334975369</v>
      </c>
      <c r="Q369" s="321">
        <v>205</v>
      </c>
    </row>
    <row r="370" spans="1:17" ht="14.4" customHeight="1" x14ac:dyDescent="0.3">
      <c r="A370" s="316" t="s">
        <v>1710</v>
      </c>
      <c r="B370" s="317" t="s">
        <v>1542</v>
      </c>
      <c r="C370" s="317" t="s">
        <v>1543</v>
      </c>
      <c r="D370" s="317" t="s">
        <v>1602</v>
      </c>
      <c r="E370" s="317" t="s">
        <v>1603</v>
      </c>
      <c r="F370" s="320">
        <v>3</v>
      </c>
      <c r="G370" s="320">
        <v>1332</v>
      </c>
      <c r="H370" s="320">
        <v>1</v>
      </c>
      <c r="I370" s="320">
        <v>444</v>
      </c>
      <c r="J370" s="320"/>
      <c r="K370" s="320"/>
      <c r="L370" s="320"/>
      <c r="M370" s="320"/>
      <c r="N370" s="320">
        <v>6</v>
      </c>
      <c r="O370" s="320">
        <v>2664</v>
      </c>
      <c r="P370" s="341">
        <v>2</v>
      </c>
      <c r="Q370" s="321">
        <v>444</v>
      </c>
    </row>
    <row r="371" spans="1:17" ht="14.4" customHeight="1" x14ac:dyDescent="0.3">
      <c r="A371" s="316" t="s">
        <v>1710</v>
      </c>
      <c r="B371" s="317" t="s">
        <v>1542</v>
      </c>
      <c r="C371" s="317" t="s">
        <v>1543</v>
      </c>
      <c r="D371" s="317" t="s">
        <v>1604</v>
      </c>
      <c r="E371" s="317" t="s">
        <v>1605</v>
      </c>
      <c r="F371" s="320">
        <v>1</v>
      </c>
      <c r="G371" s="320">
        <v>130</v>
      </c>
      <c r="H371" s="320">
        <v>1</v>
      </c>
      <c r="I371" s="320">
        <v>130</v>
      </c>
      <c r="J371" s="320">
        <v>1</v>
      </c>
      <c r="K371" s="320">
        <v>131</v>
      </c>
      <c r="L371" s="320">
        <v>1.0076923076923077</v>
      </c>
      <c r="M371" s="320">
        <v>131</v>
      </c>
      <c r="N371" s="320">
        <v>1</v>
      </c>
      <c r="O371" s="320">
        <v>133</v>
      </c>
      <c r="P371" s="341">
        <v>1.023076923076923</v>
      </c>
      <c r="Q371" s="321">
        <v>133</v>
      </c>
    </row>
    <row r="372" spans="1:17" ht="14.4" customHeight="1" x14ac:dyDescent="0.3">
      <c r="A372" s="316" t="s">
        <v>1710</v>
      </c>
      <c r="B372" s="317" t="s">
        <v>1542</v>
      </c>
      <c r="C372" s="317" t="s">
        <v>1543</v>
      </c>
      <c r="D372" s="317" t="s">
        <v>1606</v>
      </c>
      <c r="E372" s="317" t="s">
        <v>1607</v>
      </c>
      <c r="F372" s="320"/>
      <c r="G372" s="320"/>
      <c r="H372" s="320"/>
      <c r="I372" s="320"/>
      <c r="J372" s="320"/>
      <c r="K372" s="320"/>
      <c r="L372" s="320"/>
      <c r="M372" s="320"/>
      <c r="N372" s="320">
        <v>1</v>
      </c>
      <c r="O372" s="320">
        <v>2029</v>
      </c>
      <c r="P372" s="341"/>
      <c r="Q372" s="321">
        <v>2029</v>
      </c>
    </row>
    <row r="373" spans="1:17" ht="14.4" customHeight="1" x14ac:dyDescent="0.3">
      <c r="A373" s="316" t="s">
        <v>1710</v>
      </c>
      <c r="B373" s="317" t="s">
        <v>1542</v>
      </c>
      <c r="C373" s="317" t="s">
        <v>1543</v>
      </c>
      <c r="D373" s="317" t="s">
        <v>1608</v>
      </c>
      <c r="E373" s="317" t="s">
        <v>1609</v>
      </c>
      <c r="F373" s="320">
        <v>1</v>
      </c>
      <c r="G373" s="320">
        <v>40</v>
      </c>
      <c r="H373" s="320">
        <v>1</v>
      </c>
      <c r="I373" s="320">
        <v>40</v>
      </c>
      <c r="J373" s="320">
        <v>1</v>
      </c>
      <c r="K373" s="320">
        <v>40</v>
      </c>
      <c r="L373" s="320">
        <v>1</v>
      </c>
      <c r="M373" s="320">
        <v>40</v>
      </c>
      <c r="N373" s="320">
        <v>2</v>
      </c>
      <c r="O373" s="320">
        <v>82</v>
      </c>
      <c r="P373" s="341">
        <v>2.0499999999999998</v>
      </c>
      <c r="Q373" s="321">
        <v>41</v>
      </c>
    </row>
    <row r="374" spans="1:17" ht="14.4" customHeight="1" x14ac:dyDescent="0.3">
      <c r="A374" s="316" t="s">
        <v>1710</v>
      </c>
      <c r="B374" s="317" t="s">
        <v>1542</v>
      </c>
      <c r="C374" s="317" t="s">
        <v>1543</v>
      </c>
      <c r="D374" s="317" t="s">
        <v>1612</v>
      </c>
      <c r="E374" s="317" t="s">
        <v>1613</v>
      </c>
      <c r="F374" s="320"/>
      <c r="G374" s="320"/>
      <c r="H374" s="320"/>
      <c r="I374" s="320"/>
      <c r="J374" s="320"/>
      <c r="K374" s="320"/>
      <c r="L374" s="320"/>
      <c r="M374" s="320"/>
      <c r="N374" s="320">
        <v>2</v>
      </c>
      <c r="O374" s="320">
        <v>258</v>
      </c>
      <c r="P374" s="341"/>
      <c r="Q374" s="321">
        <v>129</v>
      </c>
    </row>
    <row r="375" spans="1:17" ht="14.4" customHeight="1" x14ac:dyDescent="0.3">
      <c r="A375" s="316" t="s">
        <v>1710</v>
      </c>
      <c r="B375" s="317" t="s">
        <v>1542</v>
      </c>
      <c r="C375" s="317" t="s">
        <v>1543</v>
      </c>
      <c r="D375" s="317" t="s">
        <v>1614</v>
      </c>
      <c r="E375" s="317" t="s">
        <v>1615</v>
      </c>
      <c r="F375" s="320">
        <v>463</v>
      </c>
      <c r="G375" s="320">
        <v>73154</v>
      </c>
      <c r="H375" s="320">
        <v>1</v>
      </c>
      <c r="I375" s="320">
        <v>158</v>
      </c>
      <c r="J375" s="320">
        <v>587</v>
      </c>
      <c r="K375" s="320">
        <v>92746</v>
      </c>
      <c r="L375" s="320">
        <v>1.2678185745140389</v>
      </c>
      <c r="M375" s="320">
        <v>158</v>
      </c>
      <c r="N375" s="320">
        <v>624</v>
      </c>
      <c r="O375" s="320">
        <v>99216</v>
      </c>
      <c r="P375" s="341">
        <v>1.3562621319408372</v>
      </c>
      <c r="Q375" s="321">
        <v>159</v>
      </c>
    </row>
    <row r="376" spans="1:17" ht="14.4" customHeight="1" x14ac:dyDescent="0.3">
      <c r="A376" s="316" t="s">
        <v>1710</v>
      </c>
      <c r="B376" s="317" t="s">
        <v>1542</v>
      </c>
      <c r="C376" s="317" t="s">
        <v>1543</v>
      </c>
      <c r="D376" s="317" t="s">
        <v>1616</v>
      </c>
      <c r="E376" s="317" t="s">
        <v>1617</v>
      </c>
      <c r="F376" s="320"/>
      <c r="G376" s="320"/>
      <c r="H376" s="320"/>
      <c r="I376" s="320"/>
      <c r="J376" s="320">
        <v>1</v>
      </c>
      <c r="K376" s="320">
        <v>603</v>
      </c>
      <c r="L376" s="320"/>
      <c r="M376" s="320">
        <v>603</v>
      </c>
      <c r="N376" s="320"/>
      <c r="O376" s="320"/>
      <c r="P376" s="341"/>
      <c r="Q376" s="321"/>
    </row>
    <row r="377" spans="1:17" ht="14.4" customHeight="1" x14ac:dyDescent="0.3">
      <c r="A377" s="316" t="s">
        <v>1710</v>
      </c>
      <c r="B377" s="317" t="s">
        <v>1542</v>
      </c>
      <c r="C377" s="317" t="s">
        <v>1543</v>
      </c>
      <c r="D377" s="317" t="s">
        <v>1620</v>
      </c>
      <c r="E377" s="317" t="s">
        <v>1621</v>
      </c>
      <c r="F377" s="320">
        <v>2</v>
      </c>
      <c r="G377" s="320">
        <v>752</v>
      </c>
      <c r="H377" s="320">
        <v>1</v>
      </c>
      <c r="I377" s="320">
        <v>376</v>
      </c>
      <c r="J377" s="320">
        <v>8</v>
      </c>
      <c r="K377" s="320">
        <v>3008</v>
      </c>
      <c r="L377" s="320">
        <v>4</v>
      </c>
      <c r="M377" s="320">
        <v>376</v>
      </c>
      <c r="N377" s="320">
        <v>4</v>
      </c>
      <c r="O377" s="320">
        <v>1508</v>
      </c>
      <c r="P377" s="341">
        <v>2.0053191489361701</v>
      </c>
      <c r="Q377" s="321">
        <v>377</v>
      </c>
    </row>
    <row r="378" spans="1:17" ht="14.4" customHeight="1" x14ac:dyDescent="0.3">
      <c r="A378" s="316" t="s">
        <v>1710</v>
      </c>
      <c r="B378" s="317" t="s">
        <v>1542</v>
      </c>
      <c r="C378" s="317" t="s">
        <v>1543</v>
      </c>
      <c r="D378" s="317" t="s">
        <v>1624</v>
      </c>
      <c r="E378" s="317" t="s">
        <v>1625</v>
      </c>
      <c r="F378" s="320">
        <v>3</v>
      </c>
      <c r="G378" s="320">
        <v>1512</v>
      </c>
      <c r="H378" s="320">
        <v>1</v>
      </c>
      <c r="I378" s="320">
        <v>504</v>
      </c>
      <c r="J378" s="320">
        <v>8</v>
      </c>
      <c r="K378" s="320">
        <v>4040</v>
      </c>
      <c r="L378" s="320">
        <v>2.6719576719576721</v>
      </c>
      <c r="M378" s="320">
        <v>505</v>
      </c>
      <c r="N378" s="320">
        <v>2</v>
      </c>
      <c r="O378" s="320">
        <v>1012</v>
      </c>
      <c r="P378" s="341">
        <v>0.6693121693121693</v>
      </c>
      <c r="Q378" s="321">
        <v>506</v>
      </c>
    </row>
    <row r="379" spans="1:17" ht="14.4" customHeight="1" x14ac:dyDescent="0.3">
      <c r="A379" s="316" t="s">
        <v>1710</v>
      </c>
      <c r="B379" s="317" t="s">
        <v>1542</v>
      </c>
      <c r="C379" s="317" t="s">
        <v>1543</v>
      </c>
      <c r="D379" s="317" t="s">
        <v>1630</v>
      </c>
      <c r="E379" s="317" t="s">
        <v>1631</v>
      </c>
      <c r="F379" s="320"/>
      <c r="G379" s="320"/>
      <c r="H379" s="320"/>
      <c r="I379" s="320"/>
      <c r="J379" s="320"/>
      <c r="K379" s="320"/>
      <c r="L379" s="320"/>
      <c r="M379" s="320"/>
      <c r="N379" s="320">
        <v>2</v>
      </c>
      <c r="O379" s="320">
        <v>462</v>
      </c>
      <c r="P379" s="341"/>
      <c r="Q379" s="321">
        <v>231</v>
      </c>
    </row>
    <row r="380" spans="1:17" ht="14.4" customHeight="1" x14ac:dyDescent="0.3">
      <c r="A380" s="316" t="s">
        <v>1710</v>
      </c>
      <c r="B380" s="317" t="s">
        <v>1542</v>
      </c>
      <c r="C380" s="317" t="s">
        <v>1543</v>
      </c>
      <c r="D380" s="317" t="s">
        <v>1634</v>
      </c>
      <c r="E380" s="317" t="s">
        <v>1635</v>
      </c>
      <c r="F380" s="320">
        <v>4</v>
      </c>
      <c r="G380" s="320">
        <v>124</v>
      </c>
      <c r="H380" s="320">
        <v>1</v>
      </c>
      <c r="I380" s="320">
        <v>31</v>
      </c>
      <c r="J380" s="320">
        <v>6</v>
      </c>
      <c r="K380" s="320">
        <v>186</v>
      </c>
      <c r="L380" s="320">
        <v>1.5</v>
      </c>
      <c r="M380" s="320">
        <v>31</v>
      </c>
      <c r="N380" s="320">
        <v>4</v>
      </c>
      <c r="O380" s="320">
        <v>124</v>
      </c>
      <c r="P380" s="341">
        <v>1</v>
      </c>
      <c r="Q380" s="321">
        <v>31</v>
      </c>
    </row>
    <row r="381" spans="1:17" ht="14.4" customHeight="1" x14ac:dyDescent="0.3">
      <c r="A381" s="316" t="s">
        <v>1710</v>
      </c>
      <c r="B381" s="317" t="s">
        <v>1542</v>
      </c>
      <c r="C381" s="317" t="s">
        <v>1543</v>
      </c>
      <c r="D381" s="317" t="s">
        <v>1654</v>
      </c>
      <c r="E381" s="317" t="s">
        <v>1655</v>
      </c>
      <c r="F381" s="320"/>
      <c r="G381" s="320"/>
      <c r="H381" s="320"/>
      <c r="I381" s="320"/>
      <c r="J381" s="320">
        <v>3</v>
      </c>
      <c r="K381" s="320">
        <v>1458</v>
      </c>
      <c r="L381" s="320"/>
      <c r="M381" s="320">
        <v>486</v>
      </c>
      <c r="N381" s="320"/>
      <c r="O381" s="320"/>
      <c r="P381" s="341"/>
      <c r="Q381" s="321"/>
    </row>
    <row r="382" spans="1:17" ht="14.4" customHeight="1" x14ac:dyDescent="0.3">
      <c r="A382" s="316" t="s">
        <v>1711</v>
      </c>
      <c r="B382" s="317" t="s">
        <v>1542</v>
      </c>
      <c r="C382" s="317" t="s">
        <v>1543</v>
      </c>
      <c r="D382" s="317" t="s">
        <v>1546</v>
      </c>
      <c r="E382" s="317" t="s">
        <v>1547</v>
      </c>
      <c r="F382" s="320">
        <v>88</v>
      </c>
      <c r="G382" s="320">
        <v>1408</v>
      </c>
      <c r="H382" s="320">
        <v>1</v>
      </c>
      <c r="I382" s="320">
        <v>16</v>
      </c>
      <c r="J382" s="320">
        <v>35</v>
      </c>
      <c r="K382" s="320">
        <v>560</v>
      </c>
      <c r="L382" s="320">
        <v>0.39772727272727271</v>
      </c>
      <c r="M382" s="320">
        <v>16</v>
      </c>
      <c r="N382" s="320">
        <v>34</v>
      </c>
      <c r="O382" s="320">
        <v>544</v>
      </c>
      <c r="P382" s="341">
        <v>0.38636363636363635</v>
      </c>
      <c r="Q382" s="321">
        <v>16</v>
      </c>
    </row>
    <row r="383" spans="1:17" ht="14.4" customHeight="1" x14ac:dyDescent="0.3">
      <c r="A383" s="316" t="s">
        <v>1711</v>
      </c>
      <c r="B383" s="317" t="s">
        <v>1542</v>
      </c>
      <c r="C383" s="317" t="s">
        <v>1543</v>
      </c>
      <c r="D383" s="317" t="s">
        <v>1550</v>
      </c>
      <c r="E383" s="317" t="s">
        <v>1551</v>
      </c>
      <c r="F383" s="320">
        <v>95</v>
      </c>
      <c r="G383" s="320">
        <v>46170</v>
      </c>
      <c r="H383" s="320">
        <v>1</v>
      </c>
      <c r="I383" s="320">
        <v>486</v>
      </c>
      <c r="J383" s="320">
        <v>40</v>
      </c>
      <c r="K383" s="320">
        <v>19440</v>
      </c>
      <c r="L383" s="320">
        <v>0.42105263157894735</v>
      </c>
      <c r="M383" s="320">
        <v>486</v>
      </c>
      <c r="N383" s="320">
        <v>33</v>
      </c>
      <c r="O383" s="320">
        <v>16038</v>
      </c>
      <c r="P383" s="341">
        <v>0.3473684210526316</v>
      </c>
      <c r="Q383" s="321">
        <v>486</v>
      </c>
    </row>
    <row r="384" spans="1:17" ht="14.4" customHeight="1" x14ac:dyDescent="0.3">
      <c r="A384" s="316" t="s">
        <v>1711</v>
      </c>
      <c r="B384" s="317" t="s">
        <v>1542</v>
      </c>
      <c r="C384" s="317" t="s">
        <v>1543</v>
      </c>
      <c r="D384" s="317" t="s">
        <v>1556</v>
      </c>
      <c r="E384" s="317" t="s">
        <v>1557</v>
      </c>
      <c r="F384" s="320">
        <v>7</v>
      </c>
      <c r="G384" s="320">
        <v>2674</v>
      </c>
      <c r="H384" s="320">
        <v>1</v>
      </c>
      <c r="I384" s="320">
        <v>382</v>
      </c>
      <c r="J384" s="320">
        <v>5</v>
      </c>
      <c r="K384" s="320">
        <v>1910</v>
      </c>
      <c r="L384" s="320">
        <v>0.7142857142857143</v>
      </c>
      <c r="M384" s="320">
        <v>382</v>
      </c>
      <c r="N384" s="320">
        <v>3</v>
      </c>
      <c r="O384" s="320">
        <v>1146</v>
      </c>
      <c r="P384" s="341">
        <v>0.42857142857142855</v>
      </c>
      <c r="Q384" s="321">
        <v>382</v>
      </c>
    </row>
    <row r="385" spans="1:17" ht="14.4" customHeight="1" x14ac:dyDescent="0.3">
      <c r="A385" s="316" t="s">
        <v>1711</v>
      </c>
      <c r="B385" s="317" t="s">
        <v>1542</v>
      </c>
      <c r="C385" s="317" t="s">
        <v>1543</v>
      </c>
      <c r="D385" s="317" t="s">
        <v>1560</v>
      </c>
      <c r="E385" s="317" t="s">
        <v>1561</v>
      </c>
      <c r="F385" s="320">
        <v>146</v>
      </c>
      <c r="G385" s="320">
        <v>245280</v>
      </c>
      <c r="H385" s="320">
        <v>1</v>
      </c>
      <c r="I385" s="320">
        <v>1680</v>
      </c>
      <c r="J385" s="320">
        <v>11</v>
      </c>
      <c r="K385" s="320">
        <v>18601</v>
      </c>
      <c r="L385" s="320">
        <v>7.5835779517286372E-2</v>
      </c>
      <c r="M385" s="320">
        <v>1691</v>
      </c>
      <c r="N385" s="320">
        <v>5</v>
      </c>
      <c r="O385" s="320">
        <v>8525</v>
      </c>
      <c r="P385" s="341">
        <v>3.4756196999347684E-2</v>
      </c>
      <c r="Q385" s="321">
        <v>1705</v>
      </c>
    </row>
    <row r="386" spans="1:17" ht="14.4" customHeight="1" x14ac:dyDescent="0.3">
      <c r="A386" s="316" t="s">
        <v>1711</v>
      </c>
      <c r="B386" s="317" t="s">
        <v>1542</v>
      </c>
      <c r="C386" s="317" t="s">
        <v>1543</v>
      </c>
      <c r="D386" s="317" t="s">
        <v>1564</v>
      </c>
      <c r="E386" s="317" t="s">
        <v>1565</v>
      </c>
      <c r="F386" s="320">
        <v>76</v>
      </c>
      <c r="G386" s="320">
        <v>2964</v>
      </c>
      <c r="H386" s="320">
        <v>1</v>
      </c>
      <c r="I386" s="320">
        <v>39</v>
      </c>
      <c r="J386" s="320">
        <v>45</v>
      </c>
      <c r="K386" s="320">
        <v>1800</v>
      </c>
      <c r="L386" s="320">
        <v>0.60728744939271251</v>
      </c>
      <c r="M386" s="320">
        <v>40</v>
      </c>
      <c r="N386" s="320">
        <v>56</v>
      </c>
      <c r="O386" s="320">
        <v>2240</v>
      </c>
      <c r="P386" s="341">
        <v>0.75573549257759787</v>
      </c>
      <c r="Q386" s="321">
        <v>40</v>
      </c>
    </row>
    <row r="387" spans="1:17" ht="14.4" customHeight="1" x14ac:dyDescent="0.3">
      <c r="A387" s="316" t="s">
        <v>1711</v>
      </c>
      <c r="B387" s="317" t="s">
        <v>1542</v>
      </c>
      <c r="C387" s="317" t="s">
        <v>1543</v>
      </c>
      <c r="D387" s="317" t="s">
        <v>1566</v>
      </c>
      <c r="E387" s="317" t="s">
        <v>1567</v>
      </c>
      <c r="F387" s="320"/>
      <c r="G387" s="320"/>
      <c r="H387" s="320"/>
      <c r="I387" s="320"/>
      <c r="J387" s="320">
        <v>1</v>
      </c>
      <c r="K387" s="320">
        <v>95</v>
      </c>
      <c r="L387" s="320"/>
      <c r="M387" s="320">
        <v>95</v>
      </c>
      <c r="N387" s="320"/>
      <c r="O387" s="320"/>
      <c r="P387" s="341"/>
      <c r="Q387" s="321"/>
    </row>
    <row r="388" spans="1:17" ht="14.4" customHeight="1" x14ac:dyDescent="0.3">
      <c r="A388" s="316" t="s">
        <v>1711</v>
      </c>
      <c r="B388" s="317" t="s">
        <v>1542</v>
      </c>
      <c r="C388" s="317" t="s">
        <v>1543</v>
      </c>
      <c r="D388" s="317" t="s">
        <v>1572</v>
      </c>
      <c r="E388" s="317" t="s">
        <v>1573</v>
      </c>
      <c r="F388" s="320">
        <v>14</v>
      </c>
      <c r="G388" s="320">
        <v>1414</v>
      </c>
      <c r="H388" s="320">
        <v>1</v>
      </c>
      <c r="I388" s="320">
        <v>101</v>
      </c>
      <c r="J388" s="320">
        <v>2</v>
      </c>
      <c r="K388" s="320">
        <v>202</v>
      </c>
      <c r="L388" s="320">
        <v>0.14285714285714285</v>
      </c>
      <c r="M388" s="320">
        <v>101</v>
      </c>
      <c r="N388" s="320">
        <v>1</v>
      </c>
      <c r="O388" s="320">
        <v>102</v>
      </c>
      <c r="P388" s="341">
        <v>7.2135785007072142E-2</v>
      </c>
      <c r="Q388" s="321">
        <v>102</v>
      </c>
    </row>
    <row r="389" spans="1:17" ht="14.4" customHeight="1" x14ac:dyDescent="0.3">
      <c r="A389" s="316" t="s">
        <v>1711</v>
      </c>
      <c r="B389" s="317" t="s">
        <v>1542</v>
      </c>
      <c r="C389" s="317" t="s">
        <v>1543</v>
      </c>
      <c r="D389" s="317" t="s">
        <v>1578</v>
      </c>
      <c r="E389" s="317" t="s">
        <v>1579</v>
      </c>
      <c r="F389" s="320">
        <v>5</v>
      </c>
      <c r="G389" s="320">
        <v>105</v>
      </c>
      <c r="H389" s="320">
        <v>1</v>
      </c>
      <c r="I389" s="320">
        <v>21</v>
      </c>
      <c r="J389" s="320">
        <v>7</v>
      </c>
      <c r="K389" s="320">
        <v>147</v>
      </c>
      <c r="L389" s="320">
        <v>1.4</v>
      </c>
      <c r="M389" s="320">
        <v>21</v>
      </c>
      <c r="N389" s="320">
        <v>16</v>
      </c>
      <c r="O389" s="320">
        <v>336</v>
      </c>
      <c r="P389" s="341">
        <v>3.2</v>
      </c>
      <c r="Q389" s="321">
        <v>21</v>
      </c>
    </row>
    <row r="390" spans="1:17" ht="14.4" customHeight="1" x14ac:dyDescent="0.3">
      <c r="A390" s="316" t="s">
        <v>1711</v>
      </c>
      <c r="B390" s="317" t="s">
        <v>1542</v>
      </c>
      <c r="C390" s="317" t="s">
        <v>1543</v>
      </c>
      <c r="D390" s="317" t="s">
        <v>1586</v>
      </c>
      <c r="E390" s="317" t="s">
        <v>1587</v>
      </c>
      <c r="F390" s="320">
        <v>135</v>
      </c>
      <c r="G390" s="320">
        <v>14985</v>
      </c>
      <c r="H390" s="320">
        <v>1</v>
      </c>
      <c r="I390" s="320">
        <v>111</v>
      </c>
      <c r="J390" s="320">
        <v>84</v>
      </c>
      <c r="K390" s="320">
        <v>9408</v>
      </c>
      <c r="L390" s="320">
        <v>0.62782782782782787</v>
      </c>
      <c r="M390" s="320">
        <v>112</v>
      </c>
      <c r="N390" s="320">
        <v>68</v>
      </c>
      <c r="O390" s="320">
        <v>7684</v>
      </c>
      <c r="P390" s="341">
        <v>0.51277944611277948</v>
      </c>
      <c r="Q390" s="321">
        <v>113</v>
      </c>
    </row>
    <row r="391" spans="1:17" ht="14.4" customHeight="1" x14ac:dyDescent="0.3">
      <c r="A391" s="316" t="s">
        <v>1711</v>
      </c>
      <c r="B391" s="317" t="s">
        <v>1542</v>
      </c>
      <c r="C391" s="317" t="s">
        <v>1543</v>
      </c>
      <c r="D391" s="317" t="s">
        <v>1588</v>
      </c>
      <c r="E391" s="317" t="s">
        <v>1589</v>
      </c>
      <c r="F391" s="320">
        <v>22</v>
      </c>
      <c r="G391" s="320">
        <v>1826</v>
      </c>
      <c r="H391" s="320">
        <v>1</v>
      </c>
      <c r="I391" s="320">
        <v>83</v>
      </c>
      <c r="J391" s="320">
        <v>10</v>
      </c>
      <c r="K391" s="320">
        <v>830</v>
      </c>
      <c r="L391" s="320">
        <v>0.45454545454545453</v>
      </c>
      <c r="M391" s="320">
        <v>83</v>
      </c>
      <c r="N391" s="320">
        <v>8</v>
      </c>
      <c r="O391" s="320">
        <v>672</v>
      </c>
      <c r="P391" s="341">
        <v>0.36801752464403065</v>
      </c>
      <c r="Q391" s="321">
        <v>84</v>
      </c>
    </row>
    <row r="392" spans="1:17" ht="14.4" customHeight="1" x14ac:dyDescent="0.3">
      <c r="A392" s="316" t="s">
        <v>1711</v>
      </c>
      <c r="B392" s="317" t="s">
        <v>1542</v>
      </c>
      <c r="C392" s="317" t="s">
        <v>1543</v>
      </c>
      <c r="D392" s="317" t="s">
        <v>1590</v>
      </c>
      <c r="E392" s="317" t="s">
        <v>1591</v>
      </c>
      <c r="F392" s="320">
        <v>2</v>
      </c>
      <c r="G392" s="320">
        <v>806</v>
      </c>
      <c r="H392" s="320">
        <v>1</v>
      </c>
      <c r="I392" s="320">
        <v>403</v>
      </c>
      <c r="J392" s="320"/>
      <c r="K392" s="320"/>
      <c r="L392" s="320"/>
      <c r="M392" s="320"/>
      <c r="N392" s="320"/>
      <c r="O392" s="320"/>
      <c r="P392" s="341"/>
      <c r="Q392" s="321"/>
    </row>
    <row r="393" spans="1:17" ht="14.4" customHeight="1" x14ac:dyDescent="0.3">
      <c r="A393" s="316" t="s">
        <v>1711</v>
      </c>
      <c r="B393" s="317" t="s">
        <v>1542</v>
      </c>
      <c r="C393" s="317" t="s">
        <v>1543</v>
      </c>
      <c r="D393" s="317" t="s">
        <v>1592</v>
      </c>
      <c r="E393" s="317" t="s">
        <v>1593</v>
      </c>
      <c r="F393" s="320">
        <v>2</v>
      </c>
      <c r="G393" s="320">
        <v>2324</v>
      </c>
      <c r="H393" s="320">
        <v>1</v>
      </c>
      <c r="I393" s="320">
        <v>1162</v>
      </c>
      <c r="J393" s="320">
        <v>2</v>
      </c>
      <c r="K393" s="320">
        <v>2328</v>
      </c>
      <c r="L393" s="320">
        <v>1.0017211703958693</v>
      </c>
      <c r="M393" s="320">
        <v>1164</v>
      </c>
      <c r="N393" s="320"/>
      <c r="O393" s="320"/>
      <c r="P393" s="341"/>
      <c r="Q393" s="321"/>
    </row>
    <row r="394" spans="1:17" ht="14.4" customHeight="1" x14ac:dyDescent="0.3">
      <c r="A394" s="316" t="s">
        <v>1711</v>
      </c>
      <c r="B394" s="317" t="s">
        <v>1542</v>
      </c>
      <c r="C394" s="317" t="s">
        <v>1543</v>
      </c>
      <c r="D394" s="317" t="s">
        <v>1594</v>
      </c>
      <c r="E394" s="317" t="s">
        <v>1595</v>
      </c>
      <c r="F394" s="320">
        <v>1</v>
      </c>
      <c r="G394" s="320">
        <v>490</v>
      </c>
      <c r="H394" s="320">
        <v>1</v>
      </c>
      <c r="I394" s="320">
        <v>490</v>
      </c>
      <c r="J394" s="320">
        <v>1</v>
      </c>
      <c r="K394" s="320">
        <v>490</v>
      </c>
      <c r="L394" s="320">
        <v>1</v>
      </c>
      <c r="M394" s="320">
        <v>490</v>
      </c>
      <c r="N394" s="320">
        <v>2</v>
      </c>
      <c r="O394" s="320">
        <v>980</v>
      </c>
      <c r="P394" s="341">
        <v>2</v>
      </c>
      <c r="Q394" s="321">
        <v>490</v>
      </c>
    </row>
    <row r="395" spans="1:17" ht="14.4" customHeight="1" x14ac:dyDescent="0.3">
      <c r="A395" s="316" t="s">
        <v>1711</v>
      </c>
      <c r="B395" s="317" t="s">
        <v>1542</v>
      </c>
      <c r="C395" s="317" t="s">
        <v>1543</v>
      </c>
      <c r="D395" s="317" t="s">
        <v>1596</v>
      </c>
      <c r="E395" s="317" t="s">
        <v>1597</v>
      </c>
      <c r="F395" s="320">
        <v>566</v>
      </c>
      <c r="G395" s="320">
        <v>21508</v>
      </c>
      <c r="H395" s="320">
        <v>1</v>
      </c>
      <c r="I395" s="320">
        <v>38</v>
      </c>
      <c r="J395" s="320">
        <v>232</v>
      </c>
      <c r="K395" s="320">
        <v>9048</v>
      </c>
      <c r="L395" s="320">
        <v>0.42068067695741118</v>
      </c>
      <c r="M395" s="320">
        <v>39</v>
      </c>
      <c r="N395" s="320">
        <v>183</v>
      </c>
      <c r="O395" s="320">
        <v>7137</v>
      </c>
      <c r="P395" s="341">
        <v>0.33183001673795798</v>
      </c>
      <c r="Q395" s="321">
        <v>39</v>
      </c>
    </row>
    <row r="396" spans="1:17" ht="14.4" customHeight="1" x14ac:dyDescent="0.3">
      <c r="A396" s="316" t="s">
        <v>1711</v>
      </c>
      <c r="B396" s="317" t="s">
        <v>1542</v>
      </c>
      <c r="C396" s="317" t="s">
        <v>1543</v>
      </c>
      <c r="D396" s="317" t="s">
        <v>1600</v>
      </c>
      <c r="E396" s="317" t="s">
        <v>1601</v>
      </c>
      <c r="F396" s="320">
        <v>6</v>
      </c>
      <c r="G396" s="320">
        <v>1218</v>
      </c>
      <c r="H396" s="320">
        <v>1</v>
      </c>
      <c r="I396" s="320">
        <v>203</v>
      </c>
      <c r="J396" s="320">
        <v>5</v>
      </c>
      <c r="K396" s="320">
        <v>1020</v>
      </c>
      <c r="L396" s="320">
        <v>0.83743842364532017</v>
      </c>
      <c r="M396" s="320">
        <v>204</v>
      </c>
      <c r="N396" s="320"/>
      <c r="O396" s="320"/>
      <c r="P396" s="341"/>
      <c r="Q396" s="321"/>
    </row>
    <row r="397" spans="1:17" ht="14.4" customHeight="1" x14ac:dyDescent="0.3">
      <c r="A397" s="316" t="s">
        <v>1711</v>
      </c>
      <c r="B397" s="317" t="s">
        <v>1542</v>
      </c>
      <c r="C397" s="317" t="s">
        <v>1543</v>
      </c>
      <c r="D397" s="317" t="s">
        <v>1602</v>
      </c>
      <c r="E397" s="317" t="s">
        <v>1603</v>
      </c>
      <c r="F397" s="320">
        <v>33</v>
      </c>
      <c r="G397" s="320">
        <v>14652</v>
      </c>
      <c r="H397" s="320">
        <v>1</v>
      </c>
      <c r="I397" s="320">
        <v>444</v>
      </c>
      <c r="J397" s="320">
        <v>15</v>
      </c>
      <c r="K397" s="320">
        <v>6660</v>
      </c>
      <c r="L397" s="320">
        <v>0.45454545454545453</v>
      </c>
      <c r="M397" s="320">
        <v>444</v>
      </c>
      <c r="N397" s="320">
        <v>24</v>
      </c>
      <c r="O397" s="320">
        <v>10656</v>
      </c>
      <c r="P397" s="341">
        <v>0.72727272727272729</v>
      </c>
      <c r="Q397" s="321">
        <v>444</v>
      </c>
    </row>
    <row r="398" spans="1:17" ht="14.4" customHeight="1" x14ac:dyDescent="0.3">
      <c r="A398" s="316" t="s">
        <v>1711</v>
      </c>
      <c r="B398" s="317" t="s">
        <v>1542</v>
      </c>
      <c r="C398" s="317" t="s">
        <v>1543</v>
      </c>
      <c r="D398" s="317" t="s">
        <v>1604</v>
      </c>
      <c r="E398" s="317" t="s">
        <v>1605</v>
      </c>
      <c r="F398" s="320">
        <v>10</v>
      </c>
      <c r="G398" s="320">
        <v>1300</v>
      </c>
      <c r="H398" s="320">
        <v>1</v>
      </c>
      <c r="I398" s="320">
        <v>130</v>
      </c>
      <c r="J398" s="320">
        <v>4</v>
      </c>
      <c r="K398" s="320">
        <v>524</v>
      </c>
      <c r="L398" s="320">
        <v>0.40307692307692305</v>
      </c>
      <c r="M398" s="320">
        <v>131</v>
      </c>
      <c r="N398" s="320">
        <v>2</v>
      </c>
      <c r="O398" s="320">
        <v>266</v>
      </c>
      <c r="P398" s="341">
        <v>0.20461538461538462</v>
      </c>
      <c r="Q398" s="321">
        <v>133</v>
      </c>
    </row>
    <row r="399" spans="1:17" ht="14.4" customHeight="1" x14ac:dyDescent="0.3">
      <c r="A399" s="316" t="s">
        <v>1711</v>
      </c>
      <c r="B399" s="317" t="s">
        <v>1542</v>
      </c>
      <c r="C399" s="317" t="s">
        <v>1543</v>
      </c>
      <c r="D399" s="317" t="s">
        <v>1608</v>
      </c>
      <c r="E399" s="317" t="s">
        <v>1609</v>
      </c>
      <c r="F399" s="320">
        <v>1</v>
      </c>
      <c r="G399" s="320">
        <v>40</v>
      </c>
      <c r="H399" s="320">
        <v>1</v>
      </c>
      <c r="I399" s="320">
        <v>40</v>
      </c>
      <c r="J399" s="320">
        <v>1</v>
      </c>
      <c r="K399" s="320">
        <v>40</v>
      </c>
      <c r="L399" s="320">
        <v>1</v>
      </c>
      <c r="M399" s="320">
        <v>40</v>
      </c>
      <c r="N399" s="320">
        <v>1</v>
      </c>
      <c r="O399" s="320">
        <v>41</v>
      </c>
      <c r="P399" s="341">
        <v>1.0249999999999999</v>
      </c>
      <c r="Q399" s="321">
        <v>41</v>
      </c>
    </row>
    <row r="400" spans="1:17" ht="14.4" customHeight="1" x14ac:dyDescent="0.3">
      <c r="A400" s="316" t="s">
        <v>1711</v>
      </c>
      <c r="B400" s="317" t="s">
        <v>1542</v>
      </c>
      <c r="C400" s="317" t="s">
        <v>1543</v>
      </c>
      <c r="D400" s="317" t="s">
        <v>1610</v>
      </c>
      <c r="E400" s="317" t="s">
        <v>1611</v>
      </c>
      <c r="F400" s="320">
        <v>5</v>
      </c>
      <c r="G400" s="320">
        <v>180</v>
      </c>
      <c r="H400" s="320">
        <v>1</v>
      </c>
      <c r="I400" s="320">
        <v>36</v>
      </c>
      <c r="J400" s="320"/>
      <c r="K400" s="320"/>
      <c r="L400" s="320"/>
      <c r="M400" s="320"/>
      <c r="N400" s="320">
        <v>5</v>
      </c>
      <c r="O400" s="320">
        <v>185</v>
      </c>
      <c r="P400" s="341">
        <v>1.0277777777777777</v>
      </c>
      <c r="Q400" s="321">
        <v>37</v>
      </c>
    </row>
    <row r="401" spans="1:17" ht="14.4" customHeight="1" x14ac:dyDescent="0.3">
      <c r="A401" s="316" t="s">
        <v>1711</v>
      </c>
      <c r="B401" s="317" t="s">
        <v>1542</v>
      </c>
      <c r="C401" s="317" t="s">
        <v>1543</v>
      </c>
      <c r="D401" s="317" t="s">
        <v>1614</v>
      </c>
      <c r="E401" s="317" t="s">
        <v>1615</v>
      </c>
      <c r="F401" s="320">
        <v>241</v>
      </c>
      <c r="G401" s="320">
        <v>38078</v>
      </c>
      <c r="H401" s="320">
        <v>1</v>
      </c>
      <c r="I401" s="320">
        <v>158</v>
      </c>
      <c r="J401" s="320">
        <v>183</v>
      </c>
      <c r="K401" s="320">
        <v>28914</v>
      </c>
      <c r="L401" s="320">
        <v>0.75933609958506221</v>
      </c>
      <c r="M401" s="320">
        <v>158</v>
      </c>
      <c r="N401" s="320">
        <v>172</v>
      </c>
      <c r="O401" s="320">
        <v>27348</v>
      </c>
      <c r="P401" s="341">
        <v>0.71820999002048425</v>
      </c>
      <c r="Q401" s="321">
        <v>159</v>
      </c>
    </row>
    <row r="402" spans="1:17" ht="14.4" customHeight="1" x14ac:dyDescent="0.3">
      <c r="A402" s="316" t="s">
        <v>1711</v>
      </c>
      <c r="B402" s="317" t="s">
        <v>1542</v>
      </c>
      <c r="C402" s="317" t="s">
        <v>1543</v>
      </c>
      <c r="D402" s="317" t="s">
        <v>1616</v>
      </c>
      <c r="E402" s="317" t="s">
        <v>1617</v>
      </c>
      <c r="F402" s="320"/>
      <c r="G402" s="320"/>
      <c r="H402" s="320"/>
      <c r="I402" s="320"/>
      <c r="J402" s="320">
        <v>1</v>
      </c>
      <c r="K402" s="320">
        <v>603</v>
      </c>
      <c r="L402" s="320"/>
      <c r="M402" s="320">
        <v>603</v>
      </c>
      <c r="N402" s="320">
        <v>3</v>
      </c>
      <c r="O402" s="320">
        <v>1812</v>
      </c>
      <c r="P402" s="341"/>
      <c r="Q402" s="321">
        <v>604</v>
      </c>
    </row>
    <row r="403" spans="1:17" ht="14.4" customHeight="1" x14ac:dyDescent="0.3">
      <c r="A403" s="316" t="s">
        <v>1711</v>
      </c>
      <c r="B403" s="317" t="s">
        <v>1542</v>
      </c>
      <c r="C403" s="317" t="s">
        <v>1543</v>
      </c>
      <c r="D403" s="317" t="s">
        <v>1620</v>
      </c>
      <c r="E403" s="317" t="s">
        <v>1621</v>
      </c>
      <c r="F403" s="320">
        <v>5</v>
      </c>
      <c r="G403" s="320">
        <v>1880</v>
      </c>
      <c r="H403" s="320">
        <v>1</v>
      </c>
      <c r="I403" s="320">
        <v>376</v>
      </c>
      <c r="J403" s="320">
        <v>6</v>
      </c>
      <c r="K403" s="320">
        <v>2256</v>
      </c>
      <c r="L403" s="320">
        <v>1.2</v>
      </c>
      <c r="M403" s="320">
        <v>376</v>
      </c>
      <c r="N403" s="320"/>
      <c r="O403" s="320"/>
      <c r="P403" s="341"/>
      <c r="Q403" s="321"/>
    </row>
    <row r="404" spans="1:17" ht="14.4" customHeight="1" x14ac:dyDescent="0.3">
      <c r="A404" s="316" t="s">
        <v>1711</v>
      </c>
      <c r="B404" s="317" t="s">
        <v>1542</v>
      </c>
      <c r="C404" s="317" t="s">
        <v>1543</v>
      </c>
      <c r="D404" s="317" t="s">
        <v>1624</v>
      </c>
      <c r="E404" s="317" t="s">
        <v>1625</v>
      </c>
      <c r="F404" s="320">
        <v>8</v>
      </c>
      <c r="G404" s="320">
        <v>4032</v>
      </c>
      <c r="H404" s="320">
        <v>1</v>
      </c>
      <c r="I404" s="320">
        <v>504</v>
      </c>
      <c r="J404" s="320">
        <v>1</v>
      </c>
      <c r="K404" s="320">
        <v>505</v>
      </c>
      <c r="L404" s="320">
        <v>0.12524801587301587</v>
      </c>
      <c r="M404" s="320">
        <v>505</v>
      </c>
      <c r="N404" s="320"/>
      <c r="O404" s="320"/>
      <c r="P404" s="341"/>
      <c r="Q404" s="321"/>
    </row>
    <row r="405" spans="1:17" ht="14.4" customHeight="1" x14ac:dyDescent="0.3">
      <c r="A405" s="316" t="s">
        <v>1711</v>
      </c>
      <c r="B405" s="317" t="s">
        <v>1542</v>
      </c>
      <c r="C405" s="317" t="s">
        <v>1543</v>
      </c>
      <c r="D405" s="317" t="s">
        <v>1626</v>
      </c>
      <c r="E405" s="317" t="s">
        <v>1627</v>
      </c>
      <c r="F405" s="320">
        <v>6</v>
      </c>
      <c r="G405" s="320">
        <v>1182</v>
      </c>
      <c r="H405" s="320">
        <v>1</v>
      </c>
      <c r="I405" s="320">
        <v>197</v>
      </c>
      <c r="J405" s="320"/>
      <c r="K405" s="320"/>
      <c r="L405" s="320"/>
      <c r="M405" s="320"/>
      <c r="N405" s="320"/>
      <c r="O405" s="320"/>
      <c r="P405" s="341"/>
      <c r="Q405" s="321"/>
    </row>
    <row r="406" spans="1:17" ht="14.4" customHeight="1" x14ac:dyDescent="0.3">
      <c r="A406" s="316" t="s">
        <v>1711</v>
      </c>
      <c r="B406" s="317" t="s">
        <v>1542</v>
      </c>
      <c r="C406" s="317" t="s">
        <v>1543</v>
      </c>
      <c r="D406" s="317" t="s">
        <v>1634</v>
      </c>
      <c r="E406" s="317" t="s">
        <v>1635</v>
      </c>
      <c r="F406" s="320">
        <v>120</v>
      </c>
      <c r="G406" s="320">
        <v>3720</v>
      </c>
      <c r="H406" s="320">
        <v>1</v>
      </c>
      <c r="I406" s="320">
        <v>31</v>
      </c>
      <c r="J406" s="320">
        <v>41</v>
      </c>
      <c r="K406" s="320">
        <v>1271</v>
      </c>
      <c r="L406" s="320">
        <v>0.34166666666666667</v>
      </c>
      <c r="M406" s="320">
        <v>31</v>
      </c>
      <c r="N406" s="320">
        <v>28</v>
      </c>
      <c r="O406" s="320">
        <v>868</v>
      </c>
      <c r="P406" s="341">
        <v>0.23333333333333334</v>
      </c>
      <c r="Q406" s="321">
        <v>31</v>
      </c>
    </row>
    <row r="407" spans="1:17" ht="14.4" customHeight="1" x14ac:dyDescent="0.3">
      <c r="A407" s="316" t="s">
        <v>1711</v>
      </c>
      <c r="B407" s="317" t="s">
        <v>1542</v>
      </c>
      <c r="C407" s="317" t="s">
        <v>1543</v>
      </c>
      <c r="D407" s="317" t="s">
        <v>1640</v>
      </c>
      <c r="E407" s="317" t="s">
        <v>1641</v>
      </c>
      <c r="F407" s="320"/>
      <c r="G407" s="320"/>
      <c r="H407" s="320"/>
      <c r="I407" s="320"/>
      <c r="J407" s="320"/>
      <c r="K407" s="320"/>
      <c r="L407" s="320"/>
      <c r="M407" s="320"/>
      <c r="N407" s="320">
        <v>1</v>
      </c>
      <c r="O407" s="320">
        <v>761</v>
      </c>
      <c r="P407" s="341"/>
      <c r="Q407" s="321">
        <v>761</v>
      </c>
    </row>
    <row r="408" spans="1:17" ht="14.4" customHeight="1" x14ac:dyDescent="0.3">
      <c r="A408" s="316" t="s">
        <v>1711</v>
      </c>
      <c r="B408" s="317" t="s">
        <v>1542</v>
      </c>
      <c r="C408" s="317" t="s">
        <v>1543</v>
      </c>
      <c r="D408" s="317" t="s">
        <v>1644</v>
      </c>
      <c r="E408" s="317" t="s">
        <v>1645</v>
      </c>
      <c r="F408" s="320"/>
      <c r="G408" s="320"/>
      <c r="H408" s="320"/>
      <c r="I408" s="320"/>
      <c r="J408" s="320">
        <v>1</v>
      </c>
      <c r="K408" s="320">
        <v>214</v>
      </c>
      <c r="L408" s="320"/>
      <c r="M408" s="320">
        <v>214</v>
      </c>
      <c r="N408" s="320"/>
      <c r="O408" s="320"/>
      <c r="P408" s="341"/>
      <c r="Q408" s="321"/>
    </row>
    <row r="409" spans="1:17" ht="14.4" customHeight="1" x14ac:dyDescent="0.3">
      <c r="A409" s="316" t="s">
        <v>1712</v>
      </c>
      <c r="B409" s="317" t="s">
        <v>1542</v>
      </c>
      <c r="C409" s="317" t="s">
        <v>1543</v>
      </c>
      <c r="D409" s="317" t="s">
        <v>1546</v>
      </c>
      <c r="E409" s="317" t="s">
        <v>1547</v>
      </c>
      <c r="F409" s="320">
        <v>136</v>
      </c>
      <c r="G409" s="320">
        <v>2176</v>
      </c>
      <c r="H409" s="320">
        <v>1</v>
      </c>
      <c r="I409" s="320">
        <v>16</v>
      </c>
      <c r="J409" s="320">
        <v>34</v>
      </c>
      <c r="K409" s="320">
        <v>544</v>
      </c>
      <c r="L409" s="320">
        <v>0.25</v>
      </c>
      <c r="M409" s="320">
        <v>16</v>
      </c>
      <c r="N409" s="320">
        <v>31</v>
      </c>
      <c r="O409" s="320">
        <v>496</v>
      </c>
      <c r="P409" s="341">
        <v>0.22794117647058823</v>
      </c>
      <c r="Q409" s="321">
        <v>16</v>
      </c>
    </row>
    <row r="410" spans="1:17" ht="14.4" customHeight="1" x14ac:dyDescent="0.3">
      <c r="A410" s="316" t="s">
        <v>1712</v>
      </c>
      <c r="B410" s="317" t="s">
        <v>1542</v>
      </c>
      <c r="C410" s="317" t="s">
        <v>1543</v>
      </c>
      <c r="D410" s="317" t="s">
        <v>1550</v>
      </c>
      <c r="E410" s="317" t="s">
        <v>1551</v>
      </c>
      <c r="F410" s="320">
        <v>191</v>
      </c>
      <c r="G410" s="320">
        <v>92826</v>
      </c>
      <c r="H410" s="320">
        <v>1</v>
      </c>
      <c r="I410" s="320">
        <v>486</v>
      </c>
      <c r="J410" s="320">
        <v>52</v>
      </c>
      <c r="K410" s="320">
        <v>25272</v>
      </c>
      <c r="L410" s="320">
        <v>0.27225130890052357</v>
      </c>
      <c r="M410" s="320">
        <v>486</v>
      </c>
      <c r="N410" s="320">
        <v>41</v>
      </c>
      <c r="O410" s="320">
        <v>19926</v>
      </c>
      <c r="P410" s="341">
        <v>0.21465968586387435</v>
      </c>
      <c r="Q410" s="321">
        <v>486</v>
      </c>
    </row>
    <row r="411" spans="1:17" ht="14.4" customHeight="1" x14ac:dyDescent="0.3">
      <c r="A411" s="316" t="s">
        <v>1712</v>
      </c>
      <c r="B411" s="317" t="s">
        <v>1542</v>
      </c>
      <c r="C411" s="317" t="s">
        <v>1543</v>
      </c>
      <c r="D411" s="317" t="s">
        <v>1556</v>
      </c>
      <c r="E411" s="317" t="s">
        <v>1557</v>
      </c>
      <c r="F411" s="320">
        <v>12</v>
      </c>
      <c r="G411" s="320">
        <v>4584</v>
      </c>
      <c r="H411" s="320">
        <v>1</v>
      </c>
      <c r="I411" s="320">
        <v>382</v>
      </c>
      <c r="J411" s="320"/>
      <c r="K411" s="320"/>
      <c r="L411" s="320"/>
      <c r="M411" s="320"/>
      <c r="N411" s="320"/>
      <c r="O411" s="320"/>
      <c r="P411" s="341"/>
      <c r="Q411" s="321"/>
    </row>
    <row r="412" spans="1:17" ht="14.4" customHeight="1" x14ac:dyDescent="0.3">
      <c r="A412" s="316" t="s">
        <v>1712</v>
      </c>
      <c r="B412" s="317" t="s">
        <v>1542</v>
      </c>
      <c r="C412" s="317" t="s">
        <v>1543</v>
      </c>
      <c r="D412" s="317" t="s">
        <v>1564</v>
      </c>
      <c r="E412" s="317" t="s">
        <v>1565</v>
      </c>
      <c r="F412" s="320">
        <v>6</v>
      </c>
      <c r="G412" s="320">
        <v>234</v>
      </c>
      <c r="H412" s="320">
        <v>1</v>
      </c>
      <c r="I412" s="320">
        <v>39</v>
      </c>
      <c r="J412" s="320">
        <v>6</v>
      </c>
      <c r="K412" s="320">
        <v>240</v>
      </c>
      <c r="L412" s="320">
        <v>1.0256410256410255</v>
      </c>
      <c r="M412" s="320">
        <v>40</v>
      </c>
      <c r="N412" s="320">
        <v>7</v>
      </c>
      <c r="O412" s="320">
        <v>280</v>
      </c>
      <c r="P412" s="341">
        <v>1.1965811965811965</v>
      </c>
      <c r="Q412" s="321">
        <v>40</v>
      </c>
    </row>
    <row r="413" spans="1:17" ht="14.4" customHeight="1" x14ac:dyDescent="0.3">
      <c r="A413" s="316" t="s">
        <v>1712</v>
      </c>
      <c r="B413" s="317" t="s">
        <v>1542</v>
      </c>
      <c r="C413" s="317" t="s">
        <v>1543</v>
      </c>
      <c r="D413" s="317" t="s">
        <v>1566</v>
      </c>
      <c r="E413" s="317" t="s">
        <v>1567</v>
      </c>
      <c r="F413" s="320">
        <v>32</v>
      </c>
      <c r="G413" s="320">
        <v>3008</v>
      </c>
      <c r="H413" s="320">
        <v>1</v>
      </c>
      <c r="I413" s="320">
        <v>94</v>
      </c>
      <c r="J413" s="320">
        <v>32</v>
      </c>
      <c r="K413" s="320">
        <v>3040</v>
      </c>
      <c r="L413" s="320">
        <v>1.0106382978723405</v>
      </c>
      <c r="M413" s="320">
        <v>95</v>
      </c>
      <c r="N413" s="320">
        <v>48</v>
      </c>
      <c r="O413" s="320">
        <v>4608</v>
      </c>
      <c r="P413" s="341">
        <v>1.5319148936170213</v>
      </c>
      <c r="Q413" s="321">
        <v>96</v>
      </c>
    </row>
    <row r="414" spans="1:17" ht="14.4" customHeight="1" x14ac:dyDescent="0.3">
      <c r="A414" s="316" t="s">
        <v>1712</v>
      </c>
      <c r="B414" s="317" t="s">
        <v>1542</v>
      </c>
      <c r="C414" s="317" t="s">
        <v>1543</v>
      </c>
      <c r="D414" s="317" t="s">
        <v>1572</v>
      </c>
      <c r="E414" s="317" t="s">
        <v>1573</v>
      </c>
      <c r="F414" s="320"/>
      <c r="G414" s="320"/>
      <c r="H414" s="320"/>
      <c r="I414" s="320"/>
      <c r="J414" s="320"/>
      <c r="K414" s="320"/>
      <c r="L414" s="320"/>
      <c r="M414" s="320"/>
      <c r="N414" s="320">
        <v>3</v>
      </c>
      <c r="O414" s="320">
        <v>306</v>
      </c>
      <c r="P414" s="341"/>
      <c r="Q414" s="321">
        <v>102</v>
      </c>
    </row>
    <row r="415" spans="1:17" ht="14.4" customHeight="1" x14ac:dyDescent="0.3">
      <c r="A415" s="316" t="s">
        <v>1712</v>
      </c>
      <c r="B415" s="317" t="s">
        <v>1542</v>
      </c>
      <c r="C415" s="317" t="s">
        <v>1543</v>
      </c>
      <c r="D415" s="317" t="s">
        <v>1578</v>
      </c>
      <c r="E415" s="317" t="s">
        <v>1579</v>
      </c>
      <c r="F415" s="320">
        <v>2</v>
      </c>
      <c r="G415" s="320">
        <v>42</v>
      </c>
      <c r="H415" s="320">
        <v>1</v>
      </c>
      <c r="I415" s="320">
        <v>21</v>
      </c>
      <c r="J415" s="320">
        <v>2</v>
      </c>
      <c r="K415" s="320">
        <v>42</v>
      </c>
      <c r="L415" s="320">
        <v>1</v>
      </c>
      <c r="M415" s="320">
        <v>21</v>
      </c>
      <c r="N415" s="320">
        <v>6</v>
      </c>
      <c r="O415" s="320">
        <v>126</v>
      </c>
      <c r="P415" s="341">
        <v>3</v>
      </c>
      <c r="Q415" s="321">
        <v>21</v>
      </c>
    </row>
    <row r="416" spans="1:17" ht="14.4" customHeight="1" x14ac:dyDescent="0.3">
      <c r="A416" s="316" t="s">
        <v>1712</v>
      </c>
      <c r="B416" s="317" t="s">
        <v>1542</v>
      </c>
      <c r="C416" s="317" t="s">
        <v>1543</v>
      </c>
      <c r="D416" s="317" t="s">
        <v>1586</v>
      </c>
      <c r="E416" s="317" t="s">
        <v>1587</v>
      </c>
      <c r="F416" s="320">
        <v>20</v>
      </c>
      <c r="G416" s="320">
        <v>2220</v>
      </c>
      <c r="H416" s="320">
        <v>1</v>
      </c>
      <c r="I416" s="320">
        <v>111</v>
      </c>
      <c r="J416" s="320">
        <v>26</v>
      </c>
      <c r="K416" s="320">
        <v>2912</v>
      </c>
      <c r="L416" s="320">
        <v>1.3117117117117116</v>
      </c>
      <c r="M416" s="320">
        <v>112</v>
      </c>
      <c r="N416" s="320">
        <v>28</v>
      </c>
      <c r="O416" s="320">
        <v>3164</v>
      </c>
      <c r="P416" s="341">
        <v>1.4252252252252253</v>
      </c>
      <c r="Q416" s="321">
        <v>113</v>
      </c>
    </row>
    <row r="417" spans="1:17" ht="14.4" customHeight="1" x14ac:dyDescent="0.3">
      <c r="A417" s="316" t="s">
        <v>1712</v>
      </c>
      <c r="B417" s="317" t="s">
        <v>1542</v>
      </c>
      <c r="C417" s="317" t="s">
        <v>1543</v>
      </c>
      <c r="D417" s="317" t="s">
        <v>1588</v>
      </c>
      <c r="E417" s="317" t="s">
        <v>1589</v>
      </c>
      <c r="F417" s="320">
        <v>22</v>
      </c>
      <c r="G417" s="320">
        <v>1826</v>
      </c>
      <c r="H417" s="320">
        <v>1</v>
      </c>
      <c r="I417" s="320">
        <v>83</v>
      </c>
      <c r="J417" s="320">
        <v>3</v>
      </c>
      <c r="K417" s="320">
        <v>249</v>
      </c>
      <c r="L417" s="320">
        <v>0.13636363636363635</v>
      </c>
      <c r="M417" s="320">
        <v>83</v>
      </c>
      <c r="N417" s="320">
        <v>17</v>
      </c>
      <c r="O417" s="320">
        <v>1428</v>
      </c>
      <c r="P417" s="341">
        <v>0.78203723986856521</v>
      </c>
      <c r="Q417" s="321">
        <v>84</v>
      </c>
    </row>
    <row r="418" spans="1:17" ht="14.4" customHeight="1" x14ac:dyDescent="0.3">
      <c r="A418" s="316" t="s">
        <v>1712</v>
      </c>
      <c r="B418" s="317" t="s">
        <v>1542</v>
      </c>
      <c r="C418" s="317" t="s">
        <v>1543</v>
      </c>
      <c r="D418" s="317" t="s">
        <v>1592</v>
      </c>
      <c r="E418" s="317" t="s">
        <v>1593</v>
      </c>
      <c r="F418" s="320">
        <v>3</v>
      </c>
      <c r="G418" s="320">
        <v>3486</v>
      </c>
      <c r="H418" s="320">
        <v>1</v>
      </c>
      <c r="I418" s="320">
        <v>1162</v>
      </c>
      <c r="J418" s="320">
        <v>2</v>
      </c>
      <c r="K418" s="320">
        <v>2328</v>
      </c>
      <c r="L418" s="320">
        <v>0.66781411359724607</v>
      </c>
      <c r="M418" s="320">
        <v>1164</v>
      </c>
      <c r="N418" s="320">
        <v>5</v>
      </c>
      <c r="O418" s="320">
        <v>5825</v>
      </c>
      <c r="P418" s="341">
        <v>1.6709695926563397</v>
      </c>
      <c r="Q418" s="321">
        <v>1165</v>
      </c>
    </row>
    <row r="419" spans="1:17" ht="14.4" customHeight="1" x14ac:dyDescent="0.3">
      <c r="A419" s="316" t="s">
        <v>1712</v>
      </c>
      <c r="B419" s="317" t="s">
        <v>1542</v>
      </c>
      <c r="C419" s="317" t="s">
        <v>1543</v>
      </c>
      <c r="D419" s="317" t="s">
        <v>1594</v>
      </c>
      <c r="E419" s="317" t="s">
        <v>1595</v>
      </c>
      <c r="F419" s="320">
        <v>1</v>
      </c>
      <c r="G419" s="320">
        <v>490</v>
      </c>
      <c r="H419" s="320">
        <v>1</v>
      </c>
      <c r="I419" s="320">
        <v>490</v>
      </c>
      <c r="J419" s="320">
        <v>2</v>
      </c>
      <c r="K419" s="320">
        <v>980</v>
      </c>
      <c r="L419" s="320">
        <v>2</v>
      </c>
      <c r="M419" s="320">
        <v>490</v>
      </c>
      <c r="N419" s="320">
        <v>5</v>
      </c>
      <c r="O419" s="320">
        <v>2450</v>
      </c>
      <c r="P419" s="341">
        <v>5</v>
      </c>
      <c r="Q419" s="321">
        <v>490</v>
      </c>
    </row>
    <row r="420" spans="1:17" ht="14.4" customHeight="1" x14ac:dyDescent="0.3">
      <c r="A420" s="316" t="s">
        <v>1712</v>
      </c>
      <c r="B420" s="317" t="s">
        <v>1542</v>
      </c>
      <c r="C420" s="317" t="s">
        <v>1543</v>
      </c>
      <c r="D420" s="317" t="s">
        <v>1596</v>
      </c>
      <c r="E420" s="317" t="s">
        <v>1597</v>
      </c>
      <c r="F420" s="320">
        <v>6</v>
      </c>
      <c r="G420" s="320">
        <v>228</v>
      </c>
      <c r="H420" s="320">
        <v>1</v>
      </c>
      <c r="I420" s="320">
        <v>38</v>
      </c>
      <c r="J420" s="320">
        <v>6</v>
      </c>
      <c r="K420" s="320">
        <v>234</v>
      </c>
      <c r="L420" s="320">
        <v>1.0263157894736843</v>
      </c>
      <c r="M420" s="320">
        <v>39</v>
      </c>
      <c r="N420" s="320">
        <v>4</v>
      </c>
      <c r="O420" s="320">
        <v>156</v>
      </c>
      <c r="P420" s="341">
        <v>0.68421052631578949</v>
      </c>
      <c r="Q420" s="321">
        <v>39</v>
      </c>
    </row>
    <row r="421" spans="1:17" ht="14.4" customHeight="1" x14ac:dyDescent="0.3">
      <c r="A421" s="316" t="s">
        <v>1712</v>
      </c>
      <c r="B421" s="317" t="s">
        <v>1542</v>
      </c>
      <c r="C421" s="317" t="s">
        <v>1543</v>
      </c>
      <c r="D421" s="317" t="s">
        <v>1600</v>
      </c>
      <c r="E421" s="317" t="s">
        <v>1601</v>
      </c>
      <c r="F421" s="320">
        <v>1</v>
      </c>
      <c r="G421" s="320">
        <v>203</v>
      </c>
      <c r="H421" s="320">
        <v>1</v>
      </c>
      <c r="I421" s="320">
        <v>203</v>
      </c>
      <c r="J421" s="320"/>
      <c r="K421" s="320"/>
      <c r="L421" s="320"/>
      <c r="M421" s="320"/>
      <c r="N421" s="320"/>
      <c r="O421" s="320"/>
      <c r="P421" s="341"/>
      <c r="Q421" s="321"/>
    </row>
    <row r="422" spans="1:17" ht="14.4" customHeight="1" x14ac:dyDescent="0.3">
      <c r="A422" s="316" t="s">
        <v>1712</v>
      </c>
      <c r="B422" s="317" t="s">
        <v>1542</v>
      </c>
      <c r="C422" s="317" t="s">
        <v>1543</v>
      </c>
      <c r="D422" s="317" t="s">
        <v>1602</v>
      </c>
      <c r="E422" s="317" t="s">
        <v>1603</v>
      </c>
      <c r="F422" s="320">
        <v>24</v>
      </c>
      <c r="G422" s="320">
        <v>10656</v>
      </c>
      <c r="H422" s="320">
        <v>1</v>
      </c>
      <c r="I422" s="320">
        <v>444</v>
      </c>
      <c r="J422" s="320">
        <v>9</v>
      </c>
      <c r="K422" s="320">
        <v>3996</v>
      </c>
      <c r="L422" s="320">
        <v>0.375</v>
      </c>
      <c r="M422" s="320">
        <v>444</v>
      </c>
      <c r="N422" s="320">
        <v>3</v>
      </c>
      <c r="O422" s="320">
        <v>1332</v>
      </c>
      <c r="P422" s="341">
        <v>0.125</v>
      </c>
      <c r="Q422" s="321">
        <v>444</v>
      </c>
    </row>
    <row r="423" spans="1:17" ht="14.4" customHeight="1" x14ac:dyDescent="0.3">
      <c r="A423" s="316" t="s">
        <v>1712</v>
      </c>
      <c r="B423" s="317" t="s">
        <v>1542</v>
      </c>
      <c r="C423" s="317" t="s">
        <v>1543</v>
      </c>
      <c r="D423" s="317" t="s">
        <v>1604</v>
      </c>
      <c r="E423" s="317" t="s">
        <v>1605</v>
      </c>
      <c r="F423" s="320">
        <v>6</v>
      </c>
      <c r="G423" s="320">
        <v>780</v>
      </c>
      <c r="H423" s="320">
        <v>1</v>
      </c>
      <c r="I423" s="320">
        <v>130</v>
      </c>
      <c r="J423" s="320">
        <v>2</v>
      </c>
      <c r="K423" s="320">
        <v>262</v>
      </c>
      <c r="L423" s="320">
        <v>0.33589743589743587</v>
      </c>
      <c r="M423" s="320">
        <v>131</v>
      </c>
      <c r="N423" s="320">
        <v>5</v>
      </c>
      <c r="O423" s="320">
        <v>665</v>
      </c>
      <c r="P423" s="341">
        <v>0.85256410256410253</v>
      </c>
      <c r="Q423" s="321">
        <v>133</v>
      </c>
    </row>
    <row r="424" spans="1:17" ht="14.4" customHeight="1" x14ac:dyDescent="0.3">
      <c r="A424" s="316" t="s">
        <v>1712</v>
      </c>
      <c r="B424" s="317" t="s">
        <v>1542</v>
      </c>
      <c r="C424" s="317" t="s">
        <v>1543</v>
      </c>
      <c r="D424" s="317" t="s">
        <v>1606</v>
      </c>
      <c r="E424" s="317" t="s">
        <v>1607</v>
      </c>
      <c r="F424" s="320">
        <v>3</v>
      </c>
      <c r="G424" s="320">
        <v>5997</v>
      </c>
      <c r="H424" s="320">
        <v>1</v>
      </c>
      <c r="I424" s="320">
        <v>1999</v>
      </c>
      <c r="J424" s="320">
        <v>2</v>
      </c>
      <c r="K424" s="320">
        <v>4026</v>
      </c>
      <c r="L424" s="320">
        <v>0.67133566783391696</v>
      </c>
      <c r="M424" s="320">
        <v>2013</v>
      </c>
      <c r="N424" s="320">
        <v>1</v>
      </c>
      <c r="O424" s="320">
        <v>2029</v>
      </c>
      <c r="P424" s="341">
        <v>0.33833583458395866</v>
      </c>
      <c r="Q424" s="321">
        <v>2029</v>
      </c>
    </row>
    <row r="425" spans="1:17" ht="14.4" customHeight="1" x14ac:dyDescent="0.3">
      <c r="A425" s="316" t="s">
        <v>1712</v>
      </c>
      <c r="B425" s="317" t="s">
        <v>1542</v>
      </c>
      <c r="C425" s="317" t="s">
        <v>1543</v>
      </c>
      <c r="D425" s="317" t="s">
        <v>1608</v>
      </c>
      <c r="E425" s="317" t="s">
        <v>1609</v>
      </c>
      <c r="F425" s="320">
        <v>3</v>
      </c>
      <c r="G425" s="320">
        <v>120</v>
      </c>
      <c r="H425" s="320">
        <v>1</v>
      </c>
      <c r="I425" s="320">
        <v>40</v>
      </c>
      <c r="J425" s="320">
        <v>1</v>
      </c>
      <c r="K425" s="320">
        <v>40</v>
      </c>
      <c r="L425" s="320">
        <v>0.33333333333333331</v>
      </c>
      <c r="M425" s="320">
        <v>40</v>
      </c>
      <c r="N425" s="320"/>
      <c r="O425" s="320"/>
      <c r="P425" s="341"/>
      <c r="Q425" s="321"/>
    </row>
    <row r="426" spans="1:17" ht="14.4" customHeight="1" x14ac:dyDescent="0.3">
      <c r="A426" s="316" t="s">
        <v>1712</v>
      </c>
      <c r="B426" s="317" t="s">
        <v>1542</v>
      </c>
      <c r="C426" s="317" t="s">
        <v>1543</v>
      </c>
      <c r="D426" s="317" t="s">
        <v>1610</v>
      </c>
      <c r="E426" s="317" t="s">
        <v>1611</v>
      </c>
      <c r="F426" s="320">
        <v>9</v>
      </c>
      <c r="G426" s="320">
        <v>324</v>
      </c>
      <c r="H426" s="320">
        <v>1</v>
      </c>
      <c r="I426" s="320">
        <v>36</v>
      </c>
      <c r="J426" s="320"/>
      <c r="K426" s="320"/>
      <c r="L426" s="320"/>
      <c r="M426" s="320"/>
      <c r="N426" s="320"/>
      <c r="O426" s="320"/>
      <c r="P426" s="341"/>
      <c r="Q426" s="321"/>
    </row>
    <row r="427" spans="1:17" ht="14.4" customHeight="1" x14ac:dyDescent="0.3">
      <c r="A427" s="316" t="s">
        <v>1712</v>
      </c>
      <c r="B427" s="317" t="s">
        <v>1542</v>
      </c>
      <c r="C427" s="317" t="s">
        <v>1543</v>
      </c>
      <c r="D427" s="317" t="s">
        <v>1614</v>
      </c>
      <c r="E427" s="317" t="s">
        <v>1615</v>
      </c>
      <c r="F427" s="320">
        <v>184</v>
      </c>
      <c r="G427" s="320">
        <v>29072</v>
      </c>
      <c r="H427" s="320">
        <v>1</v>
      </c>
      <c r="I427" s="320">
        <v>158</v>
      </c>
      <c r="J427" s="320">
        <v>122</v>
      </c>
      <c r="K427" s="320">
        <v>19276</v>
      </c>
      <c r="L427" s="320">
        <v>0.66304347826086951</v>
      </c>
      <c r="M427" s="320">
        <v>158</v>
      </c>
      <c r="N427" s="320">
        <v>201</v>
      </c>
      <c r="O427" s="320">
        <v>31959</v>
      </c>
      <c r="P427" s="341">
        <v>1.0993051733626857</v>
      </c>
      <c r="Q427" s="321">
        <v>159</v>
      </c>
    </row>
    <row r="428" spans="1:17" ht="14.4" customHeight="1" x14ac:dyDescent="0.3">
      <c r="A428" s="316" t="s">
        <v>1712</v>
      </c>
      <c r="B428" s="317" t="s">
        <v>1542</v>
      </c>
      <c r="C428" s="317" t="s">
        <v>1543</v>
      </c>
      <c r="D428" s="317" t="s">
        <v>1620</v>
      </c>
      <c r="E428" s="317" t="s">
        <v>1621</v>
      </c>
      <c r="F428" s="320">
        <v>1</v>
      </c>
      <c r="G428" s="320">
        <v>376</v>
      </c>
      <c r="H428" s="320">
        <v>1</v>
      </c>
      <c r="I428" s="320">
        <v>376</v>
      </c>
      <c r="J428" s="320"/>
      <c r="K428" s="320"/>
      <c r="L428" s="320"/>
      <c r="M428" s="320"/>
      <c r="N428" s="320"/>
      <c r="O428" s="320"/>
      <c r="P428" s="341"/>
      <c r="Q428" s="321"/>
    </row>
    <row r="429" spans="1:17" ht="14.4" customHeight="1" x14ac:dyDescent="0.3">
      <c r="A429" s="316" t="s">
        <v>1712</v>
      </c>
      <c r="B429" s="317" t="s">
        <v>1542</v>
      </c>
      <c r="C429" s="317" t="s">
        <v>1543</v>
      </c>
      <c r="D429" s="317" t="s">
        <v>1624</v>
      </c>
      <c r="E429" s="317" t="s">
        <v>1625</v>
      </c>
      <c r="F429" s="320"/>
      <c r="G429" s="320"/>
      <c r="H429" s="320"/>
      <c r="I429" s="320"/>
      <c r="J429" s="320"/>
      <c r="K429" s="320"/>
      <c r="L429" s="320"/>
      <c r="M429" s="320"/>
      <c r="N429" s="320">
        <v>3</v>
      </c>
      <c r="O429" s="320">
        <v>1518</v>
      </c>
      <c r="P429" s="341"/>
      <c r="Q429" s="321">
        <v>506</v>
      </c>
    </row>
    <row r="430" spans="1:17" ht="14.4" customHeight="1" x14ac:dyDescent="0.3">
      <c r="A430" s="316" t="s">
        <v>1712</v>
      </c>
      <c r="B430" s="317" t="s">
        <v>1542</v>
      </c>
      <c r="C430" s="317" t="s">
        <v>1543</v>
      </c>
      <c r="D430" s="317" t="s">
        <v>1626</v>
      </c>
      <c r="E430" s="317" t="s">
        <v>1627</v>
      </c>
      <c r="F430" s="320">
        <v>11</v>
      </c>
      <c r="G430" s="320">
        <v>2167</v>
      </c>
      <c r="H430" s="320">
        <v>1</v>
      </c>
      <c r="I430" s="320">
        <v>197</v>
      </c>
      <c r="J430" s="320"/>
      <c r="K430" s="320"/>
      <c r="L430" s="320"/>
      <c r="M430" s="320"/>
      <c r="N430" s="320"/>
      <c r="O430" s="320"/>
      <c r="P430" s="341"/>
      <c r="Q430" s="321"/>
    </row>
    <row r="431" spans="1:17" ht="14.4" customHeight="1" x14ac:dyDescent="0.3">
      <c r="A431" s="316" t="s">
        <v>1712</v>
      </c>
      <c r="B431" s="317" t="s">
        <v>1542</v>
      </c>
      <c r="C431" s="317" t="s">
        <v>1543</v>
      </c>
      <c r="D431" s="317" t="s">
        <v>1634</v>
      </c>
      <c r="E431" s="317" t="s">
        <v>1635</v>
      </c>
      <c r="F431" s="320"/>
      <c r="G431" s="320"/>
      <c r="H431" s="320"/>
      <c r="I431" s="320"/>
      <c r="J431" s="320">
        <v>1</v>
      </c>
      <c r="K431" s="320">
        <v>31</v>
      </c>
      <c r="L431" s="320"/>
      <c r="M431" s="320">
        <v>31</v>
      </c>
      <c r="N431" s="320"/>
      <c r="O431" s="320"/>
      <c r="P431" s="341"/>
      <c r="Q431" s="321"/>
    </row>
    <row r="432" spans="1:17" ht="14.4" customHeight="1" x14ac:dyDescent="0.3">
      <c r="A432" s="316" t="s">
        <v>1712</v>
      </c>
      <c r="B432" s="317" t="s">
        <v>1542</v>
      </c>
      <c r="C432" s="317" t="s">
        <v>1543</v>
      </c>
      <c r="D432" s="317" t="s">
        <v>1644</v>
      </c>
      <c r="E432" s="317" t="s">
        <v>1645</v>
      </c>
      <c r="F432" s="320">
        <v>2</v>
      </c>
      <c r="G432" s="320">
        <v>424</v>
      </c>
      <c r="H432" s="320">
        <v>1</v>
      </c>
      <c r="I432" s="320">
        <v>212</v>
      </c>
      <c r="J432" s="320"/>
      <c r="K432" s="320"/>
      <c r="L432" s="320"/>
      <c r="M432" s="320"/>
      <c r="N432" s="320">
        <v>4</v>
      </c>
      <c r="O432" s="320">
        <v>860</v>
      </c>
      <c r="P432" s="341">
        <v>2.0283018867924527</v>
      </c>
      <c r="Q432" s="321">
        <v>215</v>
      </c>
    </row>
    <row r="433" spans="1:17" ht="14.4" customHeight="1" x14ac:dyDescent="0.3">
      <c r="A433" s="316" t="s">
        <v>1712</v>
      </c>
      <c r="B433" s="317" t="s">
        <v>1542</v>
      </c>
      <c r="C433" s="317" t="s">
        <v>1543</v>
      </c>
      <c r="D433" s="317" t="s">
        <v>1656</v>
      </c>
      <c r="E433" s="317" t="s">
        <v>1657</v>
      </c>
      <c r="F433" s="320"/>
      <c r="G433" s="320"/>
      <c r="H433" s="320"/>
      <c r="I433" s="320"/>
      <c r="J433" s="320"/>
      <c r="K433" s="320"/>
      <c r="L433" s="320"/>
      <c r="M433" s="320"/>
      <c r="N433" s="320">
        <v>6</v>
      </c>
      <c r="O433" s="320">
        <v>168</v>
      </c>
      <c r="P433" s="341"/>
      <c r="Q433" s="321">
        <v>28</v>
      </c>
    </row>
    <row r="434" spans="1:17" ht="14.4" customHeight="1" x14ac:dyDescent="0.3">
      <c r="A434" s="316" t="s">
        <v>1712</v>
      </c>
      <c r="B434" s="317" t="s">
        <v>1542</v>
      </c>
      <c r="C434" s="317" t="s">
        <v>1543</v>
      </c>
      <c r="D434" s="317" t="s">
        <v>1700</v>
      </c>
      <c r="E434" s="317" t="s">
        <v>1701</v>
      </c>
      <c r="F434" s="320"/>
      <c r="G434" s="320"/>
      <c r="H434" s="320"/>
      <c r="I434" s="320"/>
      <c r="J434" s="320"/>
      <c r="K434" s="320"/>
      <c r="L434" s="320"/>
      <c r="M434" s="320"/>
      <c r="N434" s="320">
        <v>2</v>
      </c>
      <c r="O434" s="320">
        <v>224</v>
      </c>
      <c r="P434" s="341"/>
      <c r="Q434" s="321">
        <v>112</v>
      </c>
    </row>
    <row r="435" spans="1:17" ht="14.4" customHeight="1" x14ac:dyDescent="0.3">
      <c r="A435" s="316" t="s">
        <v>1713</v>
      </c>
      <c r="B435" s="317" t="s">
        <v>1542</v>
      </c>
      <c r="C435" s="317" t="s">
        <v>1543</v>
      </c>
      <c r="D435" s="317" t="s">
        <v>1546</v>
      </c>
      <c r="E435" s="317" t="s">
        <v>1547</v>
      </c>
      <c r="F435" s="320">
        <v>2552</v>
      </c>
      <c r="G435" s="320">
        <v>40832</v>
      </c>
      <c r="H435" s="320">
        <v>1</v>
      </c>
      <c r="I435" s="320">
        <v>16</v>
      </c>
      <c r="J435" s="320">
        <v>2566</v>
      </c>
      <c r="K435" s="320">
        <v>41056</v>
      </c>
      <c r="L435" s="320">
        <v>1.005485893416928</v>
      </c>
      <c r="M435" s="320">
        <v>16</v>
      </c>
      <c r="N435" s="320">
        <v>1889</v>
      </c>
      <c r="O435" s="320">
        <v>30224</v>
      </c>
      <c r="P435" s="341">
        <v>0.74020376175548586</v>
      </c>
      <c r="Q435" s="321">
        <v>16</v>
      </c>
    </row>
    <row r="436" spans="1:17" ht="14.4" customHeight="1" x14ac:dyDescent="0.3">
      <c r="A436" s="316" t="s">
        <v>1713</v>
      </c>
      <c r="B436" s="317" t="s">
        <v>1542</v>
      </c>
      <c r="C436" s="317" t="s">
        <v>1543</v>
      </c>
      <c r="D436" s="317" t="s">
        <v>1550</v>
      </c>
      <c r="E436" s="317" t="s">
        <v>1551</v>
      </c>
      <c r="F436" s="320">
        <v>2994</v>
      </c>
      <c r="G436" s="320">
        <v>1455084</v>
      </c>
      <c r="H436" s="320">
        <v>1</v>
      </c>
      <c r="I436" s="320">
        <v>486</v>
      </c>
      <c r="J436" s="320">
        <v>2812</v>
      </c>
      <c r="K436" s="320">
        <v>1366632</v>
      </c>
      <c r="L436" s="320">
        <v>0.9392117568470274</v>
      </c>
      <c r="M436" s="320">
        <v>486</v>
      </c>
      <c r="N436" s="320">
        <v>2374</v>
      </c>
      <c r="O436" s="320">
        <v>1153764</v>
      </c>
      <c r="P436" s="341">
        <v>0.79291917167668668</v>
      </c>
      <c r="Q436" s="321">
        <v>486</v>
      </c>
    </row>
    <row r="437" spans="1:17" ht="14.4" customHeight="1" x14ac:dyDescent="0.3">
      <c r="A437" s="316" t="s">
        <v>1713</v>
      </c>
      <c r="B437" s="317" t="s">
        <v>1542</v>
      </c>
      <c r="C437" s="317" t="s">
        <v>1543</v>
      </c>
      <c r="D437" s="317" t="s">
        <v>1556</v>
      </c>
      <c r="E437" s="317" t="s">
        <v>1557</v>
      </c>
      <c r="F437" s="320">
        <v>46</v>
      </c>
      <c r="G437" s="320">
        <v>17572</v>
      </c>
      <c r="H437" s="320">
        <v>1</v>
      </c>
      <c r="I437" s="320">
        <v>382</v>
      </c>
      <c r="J437" s="320">
        <v>52</v>
      </c>
      <c r="K437" s="320">
        <v>19864</v>
      </c>
      <c r="L437" s="320">
        <v>1.1304347826086956</v>
      </c>
      <c r="M437" s="320">
        <v>382</v>
      </c>
      <c r="N437" s="320">
        <v>30</v>
      </c>
      <c r="O437" s="320">
        <v>11460</v>
      </c>
      <c r="P437" s="341">
        <v>0.65217391304347827</v>
      </c>
      <c r="Q437" s="321">
        <v>382</v>
      </c>
    </row>
    <row r="438" spans="1:17" ht="14.4" customHeight="1" x14ac:dyDescent="0.3">
      <c r="A438" s="316" t="s">
        <v>1713</v>
      </c>
      <c r="B438" s="317" t="s">
        <v>1542</v>
      </c>
      <c r="C438" s="317" t="s">
        <v>1543</v>
      </c>
      <c r="D438" s="317" t="s">
        <v>1558</v>
      </c>
      <c r="E438" s="317" t="s">
        <v>1559</v>
      </c>
      <c r="F438" s="320">
        <v>5</v>
      </c>
      <c r="G438" s="320">
        <v>4805</v>
      </c>
      <c r="H438" s="320">
        <v>1</v>
      </c>
      <c r="I438" s="320">
        <v>961</v>
      </c>
      <c r="J438" s="320">
        <v>16</v>
      </c>
      <c r="K438" s="320">
        <v>15376</v>
      </c>
      <c r="L438" s="320">
        <v>3.2</v>
      </c>
      <c r="M438" s="320">
        <v>961</v>
      </c>
      <c r="N438" s="320">
        <v>7</v>
      </c>
      <c r="O438" s="320">
        <v>6727</v>
      </c>
      <c r="P438" s="341">
        <v>1.4</v>
      </c>
      <c r="Q438" s="321">
        <v>961</v>
      </c>
    </row>
    <row r="439" spans="1:17" ht="14.4" customHeight="1" x14ac:dyDescent="0.3">
      <c r="A439" s="316" t="s">
        <v>1713</v>
      </c>
      <c r="B439" s="317" t="s">
        <v>1542</v>
      </c>
      <c r="C439" s="317" t="s">
        <v>1543</v>
      </c>
      <c r="D439" s="317" t="s">
        <v>1564</v>
      </c>
      <c r="E439" s="317" t="s">
        <v>1565</v>
      </c>
      <c r="F439" s="320">
        <v>248</v>
      </c>
      <c r="G439" s="320">
        <v>9672</v>
      </c>
      <c r="H439" s="320">
        <v>1</v>
      </c>
      <c r="I439" s="320">
        <v>39</v>
      </c>
      <c r="J439" s="320">
        <v>232</v>
      </c>
      <c r="K439" s="320">
        <v>9280</v>
      </c>
      <c r="L439" s="320">
        <v>0.95947063688999168</v>
      </c>
      <c r="M439" s="320">
        <v>40</v>
      </c>
      <c r="N439" s="320">
        <v>288</v>
      </c>
      <c r="O439" s="320">
        <v>11520</v>
      </c>
      <c r="P439" s="341">
        <v>1.1910669975186103</v>
      </c>
      <c r="Q439" s="321">
        <v>40</v>
      </c>
    </row>
    <row r="440" spans="1:17" ht="14.4" customHeight="1" x14ac:dyDescent="0.3">
      <c r="A440" s="316" t="s">
        <v>1713</v>
      </c>
      <c r="B440" s="317" t="s">
        <v>1542</v>
      </c>
      <c r="C440" s="317" t="s">
        <v>1543</v>
      </c>
      <c r="D440" s="317" t="s">
        <v>1566</v>
      </c>
      <c r="E440" s="317" t="s">
        <v>1567</v>
      </c>
      <c r="F440" s="320">
        <v>5</v>
      </c>
      <c r="G440" s="320">
        <v>470</v>
      </c>
      <c r="H440" s="320">
        <v>1</v>
      </c>
      <c r="I440" s="320">
        <v>94</v>
      </c>
      <c r="J440" s="320">
        <v>3</v>
      </c>
      <c r="K440" s="320">
        <v>285</v>
      </c>
      <c r="L440" s="320">
        <v>0.6063829787234043</v>
      </c>
      <c r="M440" s="320">
        <v>95</v>
      </c>
      <c r="N440" s="320">
        <v>2</v>
      </c>
      <c r="O440" s="320">
        <v>192</v>
      </c>
      <c r="P440" s="341">
        <v>0.40851063829787232</v>
      </c>
      <c r="Q440" s="321">
        <v>96</v>
      </c>
    </row>
    <row r="441" spans="1:17" ht="14.4" customHeight="1" x14ac:dyDescent="0.3">
      <c r="A441" s="316" t="s">
        <v>1713</v>
      </c>
      <c r="B441" s="317" t="s">
        <v>1542</v>
      </c>
      <c r="C441" s="317" t="s">
        <v>1543</v>
      </c>
      <c r="D441" s="317" t="s">
        <v>1572</v>
      </c>
      <c r="E441" s="317" t="s">
        <v>1573</v>
      </c>
      <c r="F441" s="320">
        <v>137</v>
      </c>
      <c r="G441" s="320">
        <v>13837</v>
      </c>
      <c r="H441" s="320">
        <v>1</v>
      </c>
      <c r="I441" s="320">
        <v>101</v>
      </c>
      <c r="J441" s="320">
        <v>167</v>
      </c>
      <c r="K441" s="320">
        <v>16867</v>
      </c>
      <c r="L441" s="320">
        <v>1.218978102189781</v>
      </c>
      <c r="M441" s="320">
        <v>101</v>
      </c>
      <c r="N441" s="320">
        <v>210</v>
      </c>
      <c r="O441" s="320">
        <v>21420</v>
      </c>
      <c r="P441" s="341">
        <v>1.5480234154802341</v>
      </c>
      <c r="Q441" s="321">
        <v>102</v>
      </c>
    </row>
    <row r="442" spans="1:17" ht="14.4" customHeight="1" x14ac:dyDescent="0.3">
      <c r="A442" s="316" t="s">
        <v>1713</v>
      </c>
      <c r="B442" s="317" t="s">
        <v>1542</v>
      </c>
      <c r="C442" s="317" t="s">
        <v>1543</v>
      </c>
      <c r="D442" s="317" t="s">
        <v>1578</v>
      </c>
      <c r="E442" s="317" t="s">
        <v>1579</v>
      </c>
      <c r="F442" s="320">
        <v>84</v>
      </c>
      <c r="G442" s="320">
        <v>1764</v>
      </c>
      <c r="H442" s="320">
        <v>1</v>
      </c>
      <c r="I442" s="320">
        <v>21</v>
      </c>
      <c r="J442" s="320">
        <v>120</v>
      </c>
      <c r="K442" s="320">
        <v>2520</v>
      </c>
      <c r="L442" s="320">
        <v>1.4285714285714286</v>
      </c>
      <c r="M442" s="320">
        <v>21</v>
      </c>
      <c r="N442" s="320">
        <v>98</v>
      </c>
      <c r="O442" s="320">
        <v>2058</v>
      </c>
      <c r="P442" s="341">
        <v>1.1666666666666667</v>
      </c>
      <c r="Q442" s="321">
        <v>21</v>
      </c>
    </row>
    <row r="443" spans="1:17" ht="14.4" customHeight="1" x14ac:dyDescent="0.3">
      <c r="A443" s="316" t="s">
        <v>1713</v>
      </c>
      <c r="B443" s="317" t="s">
        <v>1542</v>
      </c>
      <c r="C443" s="317" t="s">
        <v>1543</v>
      </c>
      <c r="D443" s="317" t="s">
        <v>1586</v>
      </c>
      <c r="E443" s="317" t="s">
        <v>1587</v>
      </c>
      <c r="F443" s="320">
        <v>1169</v>
      </c>
      <c r="G443" s="320">
        <v>129759</v>
      </c>
      <c r="H443" s="320">
        <v>1</v>
      </c>
      <c r="I443" s="320">
        <v>111</v>
      </c>
      <c r="J443" s="320">
        <v>1144</v>
      </c>
      <c r="K443" s="320">
        <v>128128</v>
      </c>
      <c r="L443" s="320">
        <v>0.98743054431677191</v>
      </c>
      <c r="M443" s="320">
        <v>112</v>
      </c>
      <c r="N443" s="320">
        <v>1041</v>
      </c>
      <c r="O443" s="320">
        <v>117633</v>
      </c>
      <c r="P443" s="341">
        <v>0.90654983469354722</v>
      </c>
      <c r="Q443" s="321">
        <v>113</v>
      </c>
    </row>
    <row r="444" spans="1:17" ht="14.4" customHeight="1" x14ac:dyDescent="0.3">
      <c r="A444" s="316" t="s">
        <v>1713</v>
      </c>
      <c r="B444" s="317" t="s">
        <v>1542</v>
      </c>
      <c r="C444" s="317" t="s">
        <v>1543</v>
      </c>
      <c r="D444" s="317" t="s">
        <v>1588</v>
      </c>
      <c r="E444" s="317" t="s">
        <v>1589</v>
      </c>
      <c r="F444" s="320">
        <v>247</v>
      </c>
      <c r="G444" s="320">
        <v>20501</v>
      </c>
      <c r="H444" s="320">
        <v>1</v>
      </c>
      <c r="I444" s="320">
        <v>83</v>
      </c>
      <c r="J444" s="320">
        <v>252</v>
      </c>
      <c r="K444" s="320">
        <v>20916</v>
      </c>
      <c r="L444" s="320">
        <v>1.0202429149797572</v>
      </c>
      <c r="M444" s="320">
        <v>83</v>
      </c>
      <c r="N444" s="320">
        <v>286</v>
      </c>
      <c r="O444" s="320">
        <v>24024</v>
      </c>
      <c r="P444" s="341">
        <v>1.1718452758402029</v>
      </c>
      <c r="Q444" s="321">
        <v>84</v>
      </c>
    </row>
    <row r="445" spans="1:17" ht="14.4" customHeight="1" x14ac:dyDescent="0.3">
      <c r="A445" s="316" t="s">
        <v>1713</v>
      </c>
      <c r="B445" s="317" t="s">
        <v>1542</v>
      </c>
      <c r="C445" s="317" t="s">
        <v>1543</v>
      </c>
      <c r="D445" s="317" t="s">
        <v>1590</v>
      </c>
      <c r="E445" s="317" t="s">
        <v>1591</v>
      </c>
      <c r="F445" s="320">
        <v>2</v>
      </c>
      <c r="G445" s="320">
        <v>806</v>
      </c>
      <c r="H445" s="320">
        <v>1</v>
      </c>
      <c r="I445" s="320">
        <v>403</v>
      </c>
      <c r="J445" s="320">
        <v>1</v>
      </c>
      <c r="K445" s="320">
        <v>404</v>
      </c>
      <c r="L445" s="320">
        <v>0.50124069478908184</v>
      </c>
      <c r="M445" s="320">
        <v>404</v>
      </c>
      <c r="N445" s="320"/>
      <c r="O445" s="320"/>
      <c r="P445" s="341"/>
      <c r="Q445" s="321"/>
    </row>
    <row r="446" spans="1:17" ht="14.4" customHeight="1" x14ac:dyDescent="0.3">
      <c r="A446" s="316" t="s">
        <v>1713</v>
      </c>
      <c r="B446" s="317" t="s">
        <v>1542</v>
      </c>
      <c r="C446" s="317" t="s">
        <v>1543</v>
      </c>
      <c r="D446" s="317" t="s">
        <v>1592</v>
      </c>
      <c r="E446" s="317" t="s">
        <v>1593</v>
      </c>
      <c r="F446" s="320">
        <v>879</v>
      </c>
      <c r="G446" s="320">
        <v>1021398</v>
      </c>
      <c r="H446" s="320">
        <v>1</v>
      </c>
      <c r="I446" s="320">
        <v>1162</v>
      </c>
      <c r="J446" s="320">
        <v>872</v>
      </c>
      <c r="K446" s="320">
        <v>1015008</v>
      </c>
      <c r="L446" s="320">
        <v>0.99374386869760856</v>
      </c>
      <c r="M446" s="320">
        <v>1164</v>
      </c>
      <c r="N446" s="320">
        <v>564</v>
      </c>
      <c r="O446" s="320">
        <v>657060</v>
      </c>
      <c r="P446" s="341">
        <v>0.64329477833322568</v>
      </c>
      <c r="Q446" s="321">
        <v>1165</v>
      </c>
    </row>
    <row r="447" spans="1:17" ht="14.4" customHeight="1" x14ac:dyDescent="0.3">
      <c r="A447" s="316" t="s">
        <v>1713</v>
      </c>
      <c r="B447" s="317" t="s">
        <v>1542</v>
      </c>
      <c r="C447" s="317" t="s">
        <v>1543</v>
      </c>
      <c r="D447" s="317" t="s">
        <v>1594</v>
      </c>
      <c r="E447" s="317" t="s">
        <v>1595</v>
      </c>
      <c r="F447" s="320">
        <v>393</v>
      </c>
      <c r="G447" s="320">
        <v>192570</v>
      </c>
      <c r="H447" s="320">
        <v>1</v>
      </c>
      <c r="I447" s="320">
        <v>490</v>
      </c>
      <c r="J447" s="320">
        <v>407</v>
      </c>
      <c r="K447" s="320">
        <v>199430</v>
      </c>
      <c r="L447" s="320">
        <v>1.0356234096692112</v>
      </c>
      <c r="M447" s="320">
        <v>490</v>
      </c>
      <c r="N447" s="320">
        <v>271</v>
      </c>
      <c r="O447" s="320">
        <v>132790</v>
      </c>
      <c r="P447" s="341">
        <v>0.68956743002544529</v>
      </c>
      <c r="Q447" s="321">
        <v>490</v>
      </c>
    </row>
    <row r="448" spans="1:17" ht="14.4" customHeight="1" x14ac:dyDescent="0.3">
      <c r="A448" s="316" t="s">
        <v>1713</v>
      </c>
      <c r="B448" s="317" t="s">
        <v>1542</v>
      </c>
      <c r="C448" s="317" t="s">
        <v>1543</v>
      </c>
      <c r="D448" s="317" t="s">
        <v>1596</v>
      </c>
      <c r="E448" s="317" t="s">
        <v>1597</v>
      </c>
      <c r="F448" s="320">
        <v>1373</v>
      </c>
      <c r="G448" s="320">
        <v>52174</v>
      </c>
      <c r="H448" s="320">
        <v>1</v>
      </c>
      <c r="I448" s="320">
        <v>38</v>
      </c>
      <c r="J448" s="320">
        <v>1456</v>
      </c>
      <c r="K448" s="320">
        <v>56784</v>
      </c>
      <c r="L448" s="320">
        <v>1.0883581860696898</v>
      </c>
      <c r="M448" s="320">
        <v>39</v>
      </c>
      <c r="N448" s="320">
        <v>1405</v>
      </c>
      <c r="O448" s="320">
        <v>54795</v>
      </c>
      <c r="P448" s="341">
        <v>1.050235749607084</v>
      </c>
      <c r="Q448" s="321">
        <v>39</v>
      </c>
    </row>
    <row r="449" spans="1:17" ht="14.4" customHeight="1" x14ac:dyDescent="0.3">
      <c r="A449" s="316" t="s">
        <v>1713</v>
      </c>
      <c r="B449" s="317" t="s">
        <v>1542</v>
      </c>
      <c r="C449" s="317" t="s">
        <v>1543</v>
      </c>
      <c r="D449" s="317" t="s">
        <v>1598</v>
      </c>
      <c r="E449" s="317" t="s">
        <v>1599</v>
      </c>
      <c r="F449" s="320"/>
      <c r="G449" s="320"/>
      <c r="H449" s="320"/>
      <c r="I449" s="320"/>
      <c r="J449" s="320">
        <v>3</v>
      </c>
      <c r="K449" s="320">
        <v>81</v>
      </c>
      <c r="L449" s="320"/>
      <c r="M449" s="320">
        <v>27</v>
      </c>
      <c r="N449" s="320">
        <v>1</v>
      </c>
      <c r="O449" s="320">
        <v>27</v>
      </c>
      <c r="P449" s="341"/>
      <c r="Q449" s="321">
        <v>27</v>
      </c>
    </row>
    <row r="450" spans="1:17" ht="14.4" customHeight="1" x14ac:dyDescent="0.3">
      <c r="A450" s="316" t="s">
        <v>1713</v>
      </c>
      <c r="B450" s="317" t="s">
        <v>1542</v>
      </c>
      <c r="C450" s="317" t="s">
        <v>1543</v>
      </c>
      <c r="D450" s="317" t="s">
        <v>1600</v>
      </c>
      <c r="E450" s="317" t="s">
        <v>1601</v>
      </c>
      <c r="F450" s="320">
        <v>908</v>
      </c>
      <c r="G450" s="320">
        <v>184324</v>
      </c>
      <c r="H450" s="320">
        <v>1</v>
      </c>
      <c r="I450" s="320">
        <v>203</v>
      </c>
      <c r="J450" s="320">
        <v>1027</v>
      </c>
      <c r="K450" s="320">
        <v>209508</v>
      </c>
      <c r="L450" s="320">
        <v>1.1366289794058289</v>
      </c>
      <c r="M450" s="320">
        <v>204</v>
      </c>
      <c r="N450" s="320">
        <v>791</v>
      </c>
      <c r="O450" s="320">
        <v>162155</v>
      </c>
      <c r="P450" s="341">
        <v>0.87972808749810116</v>
      </c>
      <c r="Q450" s="321">
        <v>205</v>
      </c>
    </row>
    <row r="451" spans="1:17" ht="14.4" customHeight="1" x14ac:dyDescent="0.3">
      <c r="A451" s="316" t="s">
        <v>1713</v>
      </c>
      <c r="B451" s="317" t="s">
        <v>1542</v>
      </c>
      <c r="C451" s="317" t="s">
        <v>1543</v>
      </c>
      <c r="D451" s="317" t="s">
        <v>1602</v>
      </c>
      <c r="E451" s="317" t="s">
        <v>1603</v>
      </c>
      <c r="F451" s="320">
        <v>57</v>
      </c>
      <c r="G451" s="320">
        <v>25308</v>
      </c>
      <c r="H451" s="320">
        <v>1</v>
      </c>
      <c r="I451" s="320">
        <v>444</v>
      </c>
      <c r="J451" s="320">
        <v>67</v>
      </c>
      <c r="K451" s="320">
        <v>29748</v>
      </c>
      <c r="L451" s="320">
        <v>1.1754385964912282</v>
      </c>
      <c r="M451" s="320">
        <v>444</v>
      </c>
      <c r="N451" s="320">
        <v>51</v>
      </c>
      <c r="O451" s="320">
        <v>22644</v>
      </c>
      <c r="P451" s="341">
        <v>0.89473684210526316</v>
      </c>
      <c r="Q451" s="321">
        <v>444</v>
      </c>
    </row>
    <row r="452" spans="1:17" ht="14.4" customHeight="1" x14ac:dyDescent="0.3">
      <c r="A452" s="316" t="s">
        <v>1713</v>
      </c>
      <c r="B452" s="317" t="s">
        <v>1542</v>
      </c>
      <c r="C452" s="317" t="s">
        <v>1543</v>
      </c>
      <c r="D452" s="317" t="s">
        <v>1604</v>
      </c>
      <c r="E452" s="317" t="s">
        <v>1605</v>
      </c>
      <c r="F452" s="320">
        <v>57</v>
      </c>
      <c r="G452" s="320">
        <v>7410</v>
      </c>
      <c r="H452" s="320">
        <v>1</v>
      </c>
      <c r="I452" s="320">
        <v>130</v>
      </c>
      <c r="J452" s="320">
        <v>77</v>
      </c>
      <c r="K452" s="320">
        <v>10087</v>
      </c>
      <c r="L452" s="320">
        <v>1.3612685560053981</v>
      </c>
      <c r="M452" s="320">
        <v>131</v>
      </c>
      <c r="N452" s="320">
        <v>58</v>
      </c>
      <c r="O452" s="320">
        <v>7714</v>
      </c>
      <c r="P452" s="341">
        <v>1.0410256410256411</v>
      </c>
      <c r="Q452" s="321">
        <v>133</v>
      </c>
    </row>
    <row r="453" spans="1:17" ht="14.4" customHeight="1" x14ac:dyDescent="0.3">
      <c r="A453" s="316" t="s">
        <v>1713</v>
      </c>
      <c r="B453" s="317" t="s">
        <v>1542</v>
      </c>
      <c r="C453" s="317" t="s">
        <v>1543</v>
      </c>
      <c r="D453" s="317" t="s">
        <v>1606</v>
      </c>
      <c r="E453" s="317" t="s">
        <v>1607</v>
      </c>
      <c r="F453" s="320">
        <v>4</v>
      </c>
      <c r="G453" s="320">
        <v>7996</v>
      </c>
      <c r="H453" s="320">
        <v>1</v>
      </c>
      <c r="I453" s="320">
        <v>1999</v>
      </c>
      <c r="J453" s="320">
        <v>2</v>
      </c>
      <c r="K453" s="320">
        <v>4026</v>
      </c>
      <c r="L453" s="320">
        <v>0.50350175087543769</v>
      </c>
      <c r="M453" s="320">
        <v>2013</v>
      </c>
      <c r="N453" s="320">
        <v>1</v>
      </c>
      <c r="O453" s="320">
        <v>2029</v>
      </c>
      <c r="P453" s="341">
        <v>0.253751875937969</v>
      </c>
      <c r="Q453" s="321">
        <v>2029</v>
      </c>
    </row>
    <row r="454" spans="1:17" ht="14.4" customHeight="1" x14ac:dyDescent="0.3">
      <c r="A454" s="316" t="s">
        <v>1713</v>
      </c>
      <c r="B454" s="317" t="s">
        <v>1542</v>
      </c>
      <c r="C454" s="317" t="s">
        <v>1543</v>
      </c>
      <c r="D454" s="317" t="s">
        <v>1608</v>
      </c>
      <c r="E454" s="317" t="s">
        <v>1609</v>
      </c>
      <c r="F454" s="320">
        <v>571</v>
      </c>
      <c r="G454" s="320">
        <v>22840</v>
      </c>
      <c r="H454" s="320">
        <v>1</v>
      </c>
      <c r="I454" s="320">
        <v>40</v>
      </c>
      <c r="J454" s="320">
        <v>614</v>
      </c>
      <c r="K454" s="320">
        <v>24560</v>
      </c>
      <c r="L454" s="320">
        <v>1.075306479859895</v>
      </c>
      <c r="M454" s="320">
        <v>40</v>
      </c>
      <c r="N454" s="320">
        <v>297</v>
      </c>
      <c r="O454" s="320">
        <v>12177</v>
      </c>
      <c r="P454" s="341">
        <v>0.53314360770577929</v>
      </c>
      <c r="Q454" s="321">
        <v>41</v>
      </c>
    </row>
    <row r="455" spans="1:17" ht="14.4" customHeight="1" x14ac:dyDescent="0.3">
      <c r="A455" s="316" t="s">
        <v>1713</v>
      </c>
      <c r="B455" s="317" t="s">
        <v>1542</v>
      </c>
      <c r="C455" s="317" t="s">
        <v>1543</v>
      </c>
      <c r="D455" s="317" t="s">
        <v>1610</v>
      </c>
      <c r="E455" s="317" t="s">
        <v>1611</v>
      </c>
      <c r="F455" s="320">
        <v>13</v>
      </c>
      <c r="G455" s="320">
        <v>468</v>
      </c>
      <c r="H455" s="320">
        <v>1</v>
      </c>
      <c r="I455" s="320">
        <v>36</v>
      </c>
      <c r="J455" s="320">
        <v>76</v>
      </c>
      <c r="K455" s="320">
        <v>2736</v>
      </c>
      <c r="L455" s="320">
        <v>5.8461538461538458</v>
      </c>
      <c r="M455" s="320">
        <v>36</v>
      </c>
      <c r="N455" s="320">
        <v>13</v>
      </c>
      <c r="O455" s="320">
        <v>481</v>
      </c>
      <c r="P455" s="341">
        <v>1.0277777777777777</v>
      </c>
      <c r="Q455" s="321">
        <v>37</v>
      </c>
    </row>
    <row r="456" spans="1:17" ht="14.4" customHeight="1" x14ac:dyDescent="0.3">
      <c r="A456" s="316" t="s">
        <v>1713</v>
      </c>
      <c r="B456" s="317" t="s">
        <v>1542</v>
      </c>
      <c r="C456" s="317" t="s">
        <v>1543</v>
      </c>
      <c r="D456" s="317" t="s">
        <v>1612</v>
      </c>
      <c r="E456" s="317" t="s">
        <v>1613</v>
      </c>
      <c r="F456" s="320">
        <v>24</v>
      </c>
      <c r="G456" s="320">
        <v>3072</v>
      </c>
      <c r="H456" s="320">
        <v>1</v>
      </c>
      <c r="I456" s="320">
        <v>128</v>
      </c>
      <c r="J456" s="320">
        <v>51</v>
      </c>
      <c r="K456" s="320">
        <v>6528</v>
      </c>
      <c r="L456" s="320">
        <v>2.125</v>
      </c>
      <c r="M456" s="320">
        <v>128</v>
      </c>
      <c r="N456" s="320">
        <v>18</v>
      </c>
      <c r="O456" s="320">
        <v>2322</v>
      </c>
      <c r="P456" s="341">
        <v>0.755859375</v>
      </c>
      <c r="Q456" s="321">
        <v>129</v>
      </c>
    </row>
    <row r="457" spans="1:17" ht="14.4" customHeight="1" x14ac:dyDescent="0.3">
      <c r="A457" s="316" t="s">
        <v>1713</v>
      </c>
      <c r="B457" s="317" t="s">
        <v>1542</v>
      </c>
      <c r="C457" s="317" t="s">
        <v>1543</v>
      </c>
      <c r="D457" s="317" t="s">
        <v>1614</v>
      </c>
      <c r="E457" s="317" t="s">
        <v>1615</v>
      </c>
      <c r="F457" s="320">
        <v>643</v>
      </c>
      <c r="G457" s="320">
        <v>101594</v>
      </c>
      <c r="H457" s="320">
        <v>1</v>
      </c>
      <c r="I457" s="320">
        <v>158</v>
      </c>
      <c r="J457" s="320">
        <v>722</v>
      </c>
      <c r="K457" s="320">
        <v>114076</v>
      </c>
      <c r="L457" s="320">
        <v>1.1228615863141524</v>
      </c>
      <c r="M457" s="320">
        <v>158</v>
      </c>
      <c r="N457" s="320">
        <v>775</v>
      </c>
      <c r="O457" s="320">
        <v>123225</v>
      </c>
      <c r="P457" s="341">
        <v>1.2129161170935292</v>
      </c>
      <c r="Q457" s="321">
        <v>159</v>
      </c>
    </row>
    <row r="458" spans="1:17" ht="14.4" customHeight="1" x14ac:dyDescent="0.3">
      <c r="A458" s="316" t="s">
        <v>1713</v>
      </c>
      <c r="B458" s="317" t="s">
        <v>1542</v>
      </c>
      <c r="C458" s="317" t="s">
        <v>1543</v>
      </c>
      <c r="D458" s="317" t="s">
        <v>1616</v>
      </c>
      <c r="E458" s="317" t="s">
        <v>1617</v>
      </c>
      <c r="F458" s="320">
        <v>38</v>
      </c>
      <c r="G458" s="320">
        <v>22838</v>
      </c>
      <c r="H458" s="320">
        <v>1</v>
      </c>
      <c r="I458" s="320">
        <v>601</v>
      </c>
      <c r="J458" s="320">
        <v>37</v>
      </c>
      <c r="K458" s="320">
        <v>22311</v>
      </c>
      <c r="L458" s="320">
        <v>0.97692442420527192</v>
      </c>
      <c r="M458" s="320">
        <v>603</v>
      </c>
      <c r="N458" s="320">
        <v>38</v>
      </c>
      <c r="O458" s="320">
        <v>22952</v>
      </c>
      <c r="P458" s="341">
        <v>1.0049916805324459</v>
      </c>
      <c r="Q458" s="321">
        <v>604</v>
      </c>
    </row>
    <row r="459" spans="1:17" ht="14.4" customHeight="1" x14ac:dyDescent="0.3">
      <c r="A459" s="316" t="s">
        <v>1713</v>
      </c>
      <c r="B459" s="317" t="s">
        <v>1542</v>
      </c>
      <c r="C459" s="317" t="s">
        <v>1543</v>
      </c>
      <c r="D459" s="317" t="s">
        <v>1620</v>
      </c>
      <c r="E459" s="317" t="s">
        <v>1621</v>
      </c>
      <c r="F459" s="320">
        <v>903</v>
      </c>
      <c r="G459" s="320">
        <v>339528</v>
      </c>
      <c r="H459" s="320">
        <v>1</v>
      </c>
      <c r="I459" s="320">
        <v>376</v>
      </c>
      <c r="J459" s="320">
        <v>1010</v>
      </c>
      <c r="K459" s="320">
        <v>379760</v>
      </c>
      <c r="L459" s="320">
        <v>1.1184939091915835</v>
      </c>
      <c r="M459" s="320">
        <v>376</v>
      </c>
      <c r="N459" s="320">
        <v>803</v>
      </c>
      <c r="O459" s="320">
        <v>302731</v>
      </c>
      <c r="P459" s="341">
        <v>0.89162307674182983</v>
      </c>
      <c r="Q459" s="321">
        <v>377</v>
      </c>
    </row>
    <row r="460" spans="1:17" ht="14.4" customHeight="1" x14ac:dyDescent="0.3">
      <c r="A460" s="316" t="s">
        <v>1713</v>
      </c>
      <c r="B460" s="317" t="s">
        <v>1542</v>
      </c>
      <c r="C460" s="317" t="s">
        <v>1543</v>
      </c>
      <c r="D460" s="317" t="s">
        <v>1624</v>
      </c>
      <c r="E460" s="317" t="s">
        <v>1625</v>
      </c>
      <c r="F460" s="320">
        <v>71</v>
      </c>
      <c r="G460" s="320">
        <v>35784</v>
      </c>
      <c r="H460" s="320">
        <v>1</v>
      </c>
      <c r="I460" s="320">
        <v>504</v>
      </c>
      <c r="J460" s="320">
        <v>86</v>
      </c>
      <c r="K460" s="320">
        <v>43430</v>
      </c>
      <c r="L460" s="320">
        <v>1.2136709143751396</v>
      </c>
      <c r="M460" s="320">
        <v>505</v>
      </c>
      <c r="N460" s="320">
        <v>94</v>
      </c>
      <c r="O460" s="320">
        <v>47564</v>
      </c>
      <c r="P460" s="341">
        <v>1.3291974066621954</v>
      </c>
      <c r="Q460" s="321">
        <v>506</v>
      </c>
    </row>
    <row r="461" spans="1:17" ht="14.4" customHeight="1" x14ac:dyDescent="0.3">
      <c r="A461" s="316" t="s">
        <v>1713</v>
      </c>
      <c r="B461" s="317" t="s">
        <v>1542</v>
      </c>
      <c r="C461" s="317" t="s">
        <v>1543</v>
      </c>
      <c r="D461" s="317" t="s">
        <v>1626</v>
      </c>
      <c r="E461" s="317" t="s">
        <v>1627</v>
      </c>
      <c r="F461" s="320">
        <v>19</v>
      </c>
      <c r="G461" s="320">
        <v>3743</v>
      </c>
      <c r="H461" s="320">
        <v>1</v>
      </c>
      <c r="I461" s="320">
        <v>197</v>
      </c>
      <c r="J461" s="320">
        <v>1</v>
      </c>
      <c r="K461" s="320">
        <v>198</v>
      </c>
      <c r="L461" s="320">
        <v>5.2898744322735773E-2</v>
      </c>
      <c r="M461" s="320">
        <v>198</v>
      </c>
      <c r="N461" s="320"/>
      <c r="O461" s="320"/>
      <c r="P461" s="341"/>
      <c r="Q461" s="321"/>
    </row>
    <row r="462" spans="1:17" ht="14.4" customHeight="1" x14ac:dyDescent="0.3">
      <c r="A462" s="316" t="s">
        <v>1713</v>
      </c>
      <c r="B462" s="317" t="s">
        <v>1542</v>
      </c>
      <c r="C462" s="317" t="s">
        <v>1543</v>
      </c>
      <c r="D462" s="317" t="s">
        <v>1634</v>
      </c>
      <c r="E462" s="317" t="s">
        <v>1635</v>
      </c>
      <c r="F462" s="320">
        <v>107</v>
      </c>
      <c r="G462" s="320">
        <v>3317</v>
      </c>
      <c r="H462" s="320">
        <v>1</v>
      </c>
      <c r="I462" s="320">
        <v>31</v>
      </c>
      <c r="J462" s="320">
        <v>168</v>
      </c>
      <c r="K462" s="320">
        <v>5208</v>
      </c>
      <c r="L462" s="320">
        <v>1.5700934579439252</v>
      </c>
      <c r="M462" s="320">
        <v>31</v>
      </c>
      <c r="N462" s="320">
        <v>154</v>
      </c>
      <c r="O462" s="320">
        <v>4774</v>
      </c>
      <c r="P462" s="341">
        <v>1.4392523364485981</v>
      </c>
      <c r="Q462" s="321">
        <v>31</v>
      </c>
    </row>
    <row r="463" spans="1:17" ht="14.4" customHeight="1" x14ac:dyDescent="0.3">
      <c r="A463" s="316" t="s">
        <v>1713</v>
      </c>
      <c r="B463" s="317" t="s">
        <v>1542</v>
      </c>
      <c r="C463" s="317" t="s">
        <v>1543</v>
      </c>
      <c r="D463" s="317" t="s">
        <v>1638</v>
      </c>
      <c r="E463" s="317" t="s">
        <v>1639</v>
      </c>
      <c r="F463" s="320">
        <v>2</v>
      </c>
      <c r="G463" s="320">
        <v>302</v>
      </c>
      <c r="H463" s="320">
        <v>1</v>
      </c>
      <c r="I463" s="320">
        <v>151</v>
      </c>
      <c r="J463" s="320"/>
      <c r="K463" s="320"/>
      <c r="L463" s="320"/>
      <c r="M463" s="320"/>
      <c r="N463" s="320">
        <v>2</v>
      </c>
      <c r="O463" s="320">
        <v>304</v>
      </c>
      <c r="P463" s="341">
        <v>1.0066225165562914</v>
      </c>
      <c r="Q463" s="321">
        <v>152</v>
      </c>
    </row>
    <row r="464" spans="1:17" ht="14.4" customHeight="1" x14ac:dyDescent="0.3">
      <c r="A464" s="316" t="s">
        <v>1713</v>
      </c>
      <c r="B464" s="317" t="s">
        <v>1542</v>
      </c>
      <c r="C464" s="317" t="s">
        <v>1543</v>
      </c>
      <c r="D464" s="317" t="s">
        <v>1640</v>
      </c>
      <c r="E464" s="317" t="s">
        <v>1641</v>
      </c>
      <c r="F464" s="320">
        <v>6</v>
      </c>
      <c r="G464" s="320">
        <v>4566</v>
      </c>
      <c r="H464" s="320">
        <v>1</v>
      </c>
      <c r="I464" s="320">
        <v>761</v>
      </c>
      <c r="J464" s="320">
        <v>2</v>
      </c>
      <c r="K464" s="320">
        <v>1522</v>
      </c>
      <c r="L464" s="320">
        <v>0.33333333333333331</v>
      </c>
      <c r="M464" s="320">
        <v>761</v>
      </c>
      <c r="N464" s="320">
        <v>3</v>
      </c>
      <c r="O464" s="320">
        <v>2283</v>
      </c>
      <c r="P464" s="341">
        <v>0.5</v>
      </c>
      <c r="Q464" s="321">
        <v>761</v>
      </c>
    </row>
    <row r="465" spans="1:17" ht="14.4" customHeight="1" x14ac:dyDescent="0.3">
      <c r="A465" s="316" t="s">
        <v>1713</v>
      </c>
      <c r="B465" s="317" t="s">
        <v>1542</v>
      </c>
      <c r="C465" s="317" t="s">
        <v>1543</v>
      </c>
      <c r="D465" s="317" t="s">
        <v>1642</v>
      </c>
      <c r="E465" s="317" t="s">
        <v>1643</v>
      </c>
      <c r="F465" s="320">
        <v>6</v>
      </c>
      <c r="G465" s="320">
        <v>1962</v>
      </c>
      <c r="H465" s="320">
        <v>1</v>
      </c>
      <c r="I465" s="320">
        <v>327</v>
      </c>
      <c r="J465" s="320">
        <v>7</v>
      </c>
      <c r="K465" s="320">
        <v>2289</v>
      </c>
      <c r="L465" s="320">
        <v>1.1666666666666667</v>
      </c>
      <c r="M465" s="320">
        <v>327</v>
      </c>
      <c r="N465" s="320">
        <v>8</v>
      </c>
      <c r="O465" s="320">
        <v>2616</v>
      </c>
      <c r="P465" s="341">
        <v>1.3333333333333333</v>
      </c>
      <c r="Q465" s="321">
        <v>327</v>
      </c>
    </row>
    <row r="466" spans="1:17" ht="14.4" customHeight="1" x14ac:dyDescent="0.3">
      <c r="A466" s="316" t="s">
        <v>1713</v>
      </c>
      <c r="B466" s="317" t="s">
        <v>1542</v>
      </c>
      <c r="C466" s="317" t="s">
        <v>1543</v>
      </c>
      <c r="D466" s="317" t="s">
        <v>1644</v>
      </c>
      <c r="E466" s="317" t="s">
        <v>1645</v>
      </c>
      <c r="F466" s="320">
        <v>11</v>
      </c>
      <c r="G466" s="320">
        <v>2332</v>
      </c>
      <c r="H466" s="320">
        <v>1</v>
      </c>
      <c r="I466" s="320">
        <v>212</v>
      </c>
      <c r="J466" s="320">
        <v>27</v>
      </c>
      <c r="K466" s="320">
        <v>5778</v>
      </c>
      <c r="L466" s="320">
        <v>2.4777015437392795</v>
      </c>
      <c r="M466" s="320">
        <v>214</v>
      </c>
      <c r="N466" s="320">
        <v>17</v>
      </c>
      <c r="O466" s="320">
        <v>3655</v>
      </c>
      <c r="P466" s="341">
        <v>1.5673241852487136</v>
      </c>
      <c r="Q466" s="321">
        <v>215</v>
      </c>
    </row>
    <row r="467" spans="1:17" ht="14.4" customHeight="1" x14ac:dyDescent="0.3">
      <c r="A467" s="316" t="s">
        <v>1713</v>
      </c>
      <c r="B467" s="317" t="s">
        <v>1542</v>
      </c>
      <c r="C467" s="317" t="s">
        <v>1543</v>
      </c>
      <c r="D467" s="317" t="s">
        <v>1654</v>
      </c>
      <c r="E467" s="317" t="s">
        <v>1655</v>
      </c>
      <c r="F467" s="320"/>
      <c r="G467" s="320"/>
      <c r="H467" s="320"/>
      <c r="I467" s="320"/>
      <c r="J467" s="320">
        <v>3</v>
      </c>
      <c r="K467" s="320">
        <v>1458</v>
      </c>
      <c r="L467" s="320"/>
      <c r="M467" s="320">
        <v>486</v>
      </c>
      <c r="N467" s="320"/>
      <c r="O467" s="320"/>
      <c r="P467" s="341"/>
      <c r="Q467" s="321"/>
    </row>
    <row r="468" spans="1:17" ht="14.4" customHeight="1" x14ac:dyDescent="0.3">
      <c r="A468" s="316" t="s">
        <v>1713</v>
      </c>
      <c r="B468" s="317" t="s">
        <v>1542</v>
      </c>
      <c r="C468" s="317" t="s">
        <v>1543</v>
      </c>
      <c r="D468" s="317" t="s">
        <v>1656</v>
      </c>
      <c r="E468" s="317" t="s">
        <v>1657</v>
      </c>
      <c r="F468" s="320">
        <v>1</v>
      </c>
      <c r="G468" s="320">
        <v>28</v>
      </c>
      <c r="H468" s="320">
        <v>1</v>
      </c>
      <c r="I468" s="320">
        <v>28</v>
      </c>
      <c r="J468" s="320">
        <v>4</v>
      </c>
      <c r="K468" s="320">
        <v>112</v>
      </c>
      <c r="L468" s="320">
        <v>4</v>
      </c>
      <c r="M468" s="320">
        <v>28</v>
      </c>
      <c r="N468" s="320"/>
      <c r="O468" s="320"/>
      <c r="P468" s="341"/>
      <c r="Q468" s="321"/>
    </row>
    <row r="469" spans="1:17" ht="14.4" customHeight="1" x14ac:dyDescent="0.3">
      <c r="A469" s="316" t="s">
        <v>1714</v>
      </c>
      <c r="B469" s="317" t="s">
        <v>1542</v>
      </c>
      <c r="C469" s="317" t="s">
        <v>1543</v>
      </c>
      <c r="D469" s="317" t="s">
        <v>1546</v>
      </c>
      <c r="E469" s="317" t="s">
        <v>1547</v>
      </c>
      <c r="F469" s="320">
        <v>379</v>
      </c>
      <c r="G469" s="320">
        <v>6064</v>
      </c>
      <c r="H469" s="320">
        <v>1</v>
      </c>
      <c r="I469" s="320">
        <v>16</v>
      </c>
      <c r="J469" s="320">
        <v>241</v>
      </c>
      <c r="K469" s="320">
        <v>3856</v>
      </c>
      <c r="L469" s="320">
        <v>0.63588390501319259</v>
      </c>
      <c r="M469" s="320">
        <v>16</v>
      </c>
      <c r="N469" s="320">
        <v>635</v>
      </c>
      <c r="O469" s="320">
        <v>10160</v>
      </c>
      <c r="P469" s="341">
        <v>1.6754617414248021</v>
      </c>
      <c r="Q469" s="321">
        <v>16</v>
      </c>
    </row>
    <row r="470" spans="1:17" ht="14.4" customHeight="1" x14ac:dyDescent="0.3">
      <c r="A470" s="316" t="s">
        <v>1714</v>
      </c>
      <c r="B470" s="317" t="s">
        <v>1542</v>
      </c>
      <c r="C470" s="317" t="s">
        <v>1543</v>
      </c>
      <c r="D470" s="317" t="s">
        <v>1550</v>
      </c>
      <c r="E470" s="317" t="s">
        <v>1551</v>
      </c>
      <c r="F470" s="320">
        <v>529</v>
      </c>
      <c r="G470" s="320">
        <v>257094</v>
      </c>
      <c r="H470" s="320">
        <v>1</v>
      </c>
      <c r="I470" s="320">
        <v>486</v>
      </c>
      <c r="J470" s="320">
        <v>322</v>
      </c>
      <c r="K470" s="320">
        <v>156492</v>
      </c>
      <c r="L470" s="320">
        <v>0.60869565217391308</v>
      </c>
      <c r="M470" s="320">
        <v>486</v>
      </c>
      <c r="N470" s="320">
        <v>894</v>
      </c>
      <c r="O470" s="320">
        <v>434484</v>
      </c>
      <c r="P470" s="341">
        <v>1.6899810964083175</v>
      </c>
      <c r="Q470" s="321">
        <v>486</v>
      </c>
    </row>
    <row r="471" spans="1:17" ht="14.4" customHeight="1" x14ac:dyDescent="0.3">
      <c r="A471" s="316" t="s">
        <v>1714</v>
      </c>
      <c r="B471" s="317" t="s">
        <v>1542</v>
      </c>
      <c r="C471" s="317" t="s">
        <v>1543</v>
      </c>
      <c r="D471" s="317" t="s">
        <v>1556</v>
      </c>
      <c r="E471" s="317" t="s">
        <v>1557</v>
      </c>
      <c r="F471" s="320">
        <v>68</v>
      </c>
      <c r="G471" s="320">
        <v>25976</v>
      </c>
      <c r="H471" s="320">
        <v>1</v>
      </c>
      <c r="I471" s="320">
        <v>382</v>
      </c>
      <c r="J471" s="320">
        <v>26</v>
      </c>
      <c r="K471" s="320">
        <v>9932</v>
      </c>
      <c r="L471" s="320">
        <v>0.38235294117647056</v>
      </c>
      <c r="M471" s="320">
        <v>382</v>
      </c>
      <c r="N471" s="320">
        <v>62</v>
      </c>
      <c r="O471" s="320">
        <v>23684</v>
      </c>
      <c r="P471" s="341">
        <v>0.91176470588235292</v>
      </c>
      <c r="Q471" s="321">
        <v>382</v>
      </c>
    </row>
    <row r="472" spans="1:17" ht="14.4" customHeight="1" x14ac:dyDescent="0.3">
      <c r="A472" s="316" t="s">
        <v>1714</v>
      </c>
      <c r="B472" s="317" t="s">
        <v>1542</v>
      </c>
      <c r="C472" s="317" t="s">
        <v>1543</v>
      </c>
      <c r="D472" s="317" t="s">
        <v>1558</v>
      </c>
      <c r="E472" s="317" t="s">
        <v>1559</v>
      </c>
      <c r="F472" s="320">
        <v>1</v>
      </c>
      <c r="G472" s="320">
        <v>961</v>
      </c>
      <c r="H472" s="320">
        <v>1</v>
      </c>
      <c r="I472" s="320">
        <v>961</v>
      </c>
      <c r="J472" s="320"/>
      <c r="K472" s="320"/>
      <c r="L472" s="320"/>
      <c r="M472" s="320"/>
      <c r="N472" s="320"/>
      <c r="O472" s="320"/>
      <c r="P472" s="341"/>
      <c r="Q472" s="321"/>
    </row>
    <row r="473" spans="1:17" ht="14.4" customHeight="1" x14ac:dyDescent="0.3">
      <c r="A473" s="316" t="s">
        <v>1714</v>
      </c>
      <c r="B473" s="317" t="s">
        <v>1542</v>
      </c>
      <c r="C473" s="317" t="s">
        <v>1543</v>
      </c>
      <c r="D473" s="317" t="s">
        <v>1564</v>
      </c>
      <c r="E473" s="317" t="s">
        <v>1565</v>
      </c>
      <c r="F473" s="320">
        <v>91</v>
      </c>
      <c r="G473" s="320">
        <v>3549</v>
      </c>
      <c r="H473" s="320">
        <v>1</v>
      </c>
      <c r="I473" s="320">
        <v>39</v>
      </c>
      <c r="J473" s="320">
        <v>63</v>
      </c>
      <c r="K473" s="320">
        <v>2520</v>
      </c>
      <c r="L473" s="320">
        <v>0.7100591715976331</v>
      </c>
      <c r="M473" s="320">
        <v>40</v>
      </c>
      <c r="N473" s="320">
        <v>101</v>
      </c>
      <c r="O473" s="320">
        <v>4040</v>
      </c>
      <c r="P473" s="341">
        <v>1.138348830656523</v>
      </c>
      <c r="Q473" s="321">
        <v>40</v>
      </c>
    </row>
    <row r="474" spans="1:17" ht="14.4" customHeight="1" x14ac:dyDescent="0.3">
      <c r="A474" s="316" t="s">
        <v>1714</v>
      </c>
      <c r="B474" s="317" t="s">
        <v>1542</v>
      </c>
      <c r="C474" s="317" t="s">
        <v>1543</v>
      </c>
      <c r="D474" s="317" t="s">
        <v>1566</v>
      </c>
      <c r="E474" s="317" t="s">
        <v>1567</v>
      </c>
      <c r="F474" s="320">
        <v>2</v>
      </c>
      <c r="G474" s="320">
        <v>188</v>
      </c>
      <c r="H474" s="320">
        <v>1</v>
      </c>
      <c r="I474" s="320">
        <v>94</v>
      </c>
      <c r="J474" s="320">
        <v>3</v>
      </c>
      <c r="K474" s="320">
        <v>285</v>
      </c>
      <c r="L474" s="320">
        <v>1.5159574468085106</v>
      </c>
      <c r="M474" s="320">
        <v>95</v>
      </c>
      <c r="N474" s="320">
        <v>2</v>
      </c>
      <c r="O474" s="320">
        <v>192</v>
      </c>
      <c r="P474" s="341">
        <v>1.0212765957446808</v>
      </c>
      <c r="Q474" s="321">
        <v>96</v>
      </c>
    </row>
    <row r="475" spans="1:17" ht="14.4" customHeight="1" x14ac:dyDescent="0.3">
      <c r="A475" s="316" t="s">
        <v>1714</v>
      </c>
      <c r="B475" s="317" t="s">
        <v>1542</v>
      </c>
      <c r="C475" s="317" t="s">
        <v>1543</v>
      </c>
      <c r="D475" s="317" t="s">
        <v>1572</v>
      </c>
      <c r="E475" s="317" t="s">
        <v>1573</v>
      </c>
      <c r="F475" s="320">
        <v>20</v>
      </c>
      <c r="G475" s="320">
        <v>2020</v>
      </c>
      <c r="H475" s="320">
        <v>1</v>
      </c>
      <c r="I475" s="320">
        <v>101</v>
      </c>
      <c r="J475" s="320">
        <v>10</v>
      </c>
      <c r="K475" s="320">
        <v>1010</v>
      </c>
      <c r="L475" s="320">
        <v>0.5</v>
      </c>
      <c r="M475" s="320">
        <v>101</v>
      </c>
      <c r="N475" s="320">
        <v>19</v>
      </c>
      <c r="O475" s="320">
        <v>1938</v>
      </c>
      <c r="P475" s="341">
        <v>0.95940594059405937</v>
      </c>
      <c r="Q475" s="321">
        <v>102</v>
      </c>
    </row>
    <row r="476" spans="1:17" ht="14.4" customHeight="1" x14ac:dyDescent="0.3">
      <c r="A476" s="316" t="s">
        <v>1714</v>
      </c>
      <c r="B476" s="317" t="s">
        <v>1542</v>
      </c>
      <c r="C476" s="317" t="s">
        <v>1543</v>
      </c>
      <c r="D476" s="317" t="s">
        <v>1578</v>
      </c>
      <c r="E476" s="317" t="s">
        <v>1579</v>
      </c>
      <c r="F476" s="320">
        <v>69</v>
      </c>
      <c r="G476" s="320">
        <v>1449</v>
      </c>
      <c r="H476" s="320">
        <v>1</v>
      </c>
      <c r="I476" s="320">
        <v>21</v>
      </c>
      <c r="J476" s="320">
        <v>53</v>
      </c>
      <c r="K476" s="320">
        <v>1113</v>
      </c>
      <c r="L476" s="320">
        <v>0.76811594202898548</v>
      </c>
      <c r="M476" s="320">
        <v>21</v>
      </c>
      <c r="N476" s="320">
        <v>73</v>
      </c>
      <c r="O476" s="320">
        <v>1533</v>
      </c>
      <c r="P476" s="341">
        <v>1.0579710144927537</v>
      </c>
      <c r="Q476" s="321">
        <v>21</v>
      </c>
    </row>
    <row r="477" spans="1:17" ht="14.4" customHeight="1" x14ac:dyDescent="0.3">
      <c r="A477" s="316" t="s">
        <v>1714</v>
      </c>
      <c r="B477" s="317" t="s">
        <v>1542</v>
      </c>
      <c r="C477" s="317" t="s">
        <v>1543</v>
      </c>
      <c r="D477" s="317" t="s">
        <v>1584</v>
      </c>
      <c r="E477" s="317" t="s">
        <v>1585</v>
      </c>
      <c r="F477" s="320">
        <v>1</v>
      </c>
      <c r="G477" s="320">
        <v>243</v>
      </c>
      <c r="H477" s="320">
        <v>1</v>
      </c>
      <c r="I477" s="320">
        <v>243</v>
      </c>
      <c r="J477" s="320"/>
      <c r="K477" s="320"/>
      <c r="L477" s="320"/>
      <c r="M477" s="320"/>
      <c r="N477" s="320"/>
      <c r="O477" s="320"/>
      <c r="P477" s="341"/>
      <c r="Q477" s="321"/>
    </row>
    <row r="478" spans="1:17" ht="14.4" customHeight="1" x14ac:dyDescent="0.3">
      <c r="A478" s="316" t="s">
        <v>1714</v>
      </c>
      <c r="B478" s="317" t="s">
        <v>1542</v>
      </c>
      <c r="C478" s="317" t="s">
        <v>1543</v>
      </c>
      <c r="D478" s="317" t="s">
        <v>1586</v>
      </c>
      <c r="E478" s="317" t="s">
        <v>1587</v>
      </c>
      <c r="F478" s="320">
        <v>637</v>
      </c>
      <c r="G478" s="320">
        <v>70707</v>
      </c>
      <c r="H478" s="320">
        <v>1</v>
      </c>
      <c r="I478" s="320">
        <v>111</v>
      </c>
      <c r="J478" s="320">
        <v>596</v>
      </c>
      <c r="K478" s="320">
        <v>66752</v>
      </c>
      <c r="L478" s="320">
        <v>0.94406494406494401</v>
      </c>
      <c r="M478" s="320">
        <v>112</v>
      </c>
      <c r="N478" s="320">
        <v>742</v>
      </c>
      <c r="O478" s="320">
        <v>83846</v>
      </c>
      <c r="P478" s="341">
        <v>1.1858231858231858</v>
      </c>
      <c r="Q478" s="321">
        <v>113</v>
      </c>
    </row>
    <row r="479" spans="1:17" ht="14.4" customHeight="1" x14ac:dyDescent="0.3">
      <c r="A479" s="316" t="s">
        <v>1714</v>
      </c>
      <c r="B479" s="317" t="s">
        <v>1542</v>
      </c>
      <c r="C479" s="317" t="s">
        <v>1543</v>
      </c>
      <c r="D479" s="317" t="s">
        <v>1588</v>
      </c>
      <c r="E479" s="317" t="s">
        <v>1589</v>
      </c>
      <c r="F479" s="320">
        <v>156</v>
      </c>
      <c r="G479" s="320">
        <v>12948</v>
      </c>
      <c r="H479" s="320">
        <v>1</v>
      </c>
      <c r="I479" s="320">
        <v>83</v>
      </c>
      <c r="J479" s="320">
        <v>128</v>
      </c>
      <c r="K479" s="320">
        <v>10624</v>
      </c>
      <c r="L479" s="320">
        <v>0.82051282051282048</v>
      </c>
      <c r="M479" s="320">
        <v>83</v>
      </c>
      <c r="N479" s="320">
        <v>171</v>
      </c>
      <c r="O479" s="320">
        <v>14364</v>
      </c>
      <c r="P479" s="341">
        <v>1.1093605189990732</v>
      </c>
      <c r="Q479" s="321">
        <v>84</v>
      </c>
    </row>
    <row r="480" spans="1:17" ht="14.4" customHeight="1" x14ac:dyDescent="0.3">
      <c r="A480" s="316" t="s">
        <v>1714</v>
      </c>
      <c r="B480" s="317" t="s">
        <v>1542</v>
      </c>
      <c r="C480" s="317" t="s">
        <v>1543</v>
      </c>
      <c r="D480" s="317" t="s">
        <v>1592</v>
      </c>
      <c r="E480" s="317" t="s">
        <v>1593</v>
      </c>
      <c r="F480" s="320">
        <v>37</v>
      </c>
      <c r="G480" s="320">
        <v>42994</v>
      </c>
      <c r="H480" s="320">
        <v>1</v>
      </c>
      <c r="I480" s="320">
        <v>1162</v>
      </c>
      <c r="J480" s="320">
        <v>4</v>
      </c>
      <c r="K480" s="320">
        <v>4656</v>
      </c>
      <c r="L480" s="320">
        <v>0.10829418058333722</v>
      </c>
      <c r="M480" s="320">
        <v>1164</v>
      </c>
      <c r="N480" s="320">
        <v>14</v>
      </c>
      <c r="O480" s="320">
        <v>16310</v>
      </c>
      <c r="P480" s="341">
        <v>0.37935525887333116</v>
      </c>
      <c r="Q480" s="321">
        <v>1165</v>
      </c>
    </row>
    <row r="481" spans="1:17" ht="14.4" customHeight="1" x14ac:dyDescent="0.3">
      <c r="A481" s="316" t="s">
        <v>1714</v>
      </c>
      <c r="B481" s="317" t="s">
        <v>1542</v>
      </c>
      <c r="C481" s="317" t="s">
        <v>1543</v>
      </c>
      <c r="D481" s="317" t="s">
        <v>1594</v>
      </c>
      <c r="E481" s="317" t="s">
        <v>1595</v>
      </c>
      <c r="F481" s="320">
        <v>8</v>
      </c>
      <c r="G481" s="320">
        <v>3920</v>
      </c>
      <c r="H481" s="320">
        <v>1</v>
      </c>
      <c r="I481" s="320">
        <v>490</v>
      </c>
      <c r="J481" s="320">
        <v>3</v>
      </c>
      <c r="K481" s="320">
        <v>1470</v>
      </c>
      <c r="L481" s="320">
        <v>0.375</v>
      </c>
      <c r="M481" s="320">
        <v>490</v>
      </c>
      <c r="N481" s="320">
        <v>8</v>
      </c>
      <c r="O481" s="320">
        <v>3920</v>
      </c>
      <c r="P481" s="341">
        <v>1</v>
      </c>
      <c r="Q481" s="321">
        <v>490</v>
      </c>
    </row>
    <row r="482" spans="1:17" ht="14.4" customHeight="1" x14ac:dyDescent="0.3">
      <c r="A482" s="316" t="s">
        <v>1714</v>
      </c>
      <c r="B482" s="317" t="s">
        <v>1542</v>
      </c>
      <c r="C482" s="317" t="s">
        <v>1543</v>
      </c>
      <c r="D482" s="317" t="s">
        <v>1596</v>
      </c>
      <c r="E482" s="317" t="s">
        <v>1597</v>
      </c>
      <c r="F482" s="320">
        <v>187</v>
      </c>
      <c r="G482" s="320">
        <v>7106</v>
      </c>
      <c r="H482" s="320">
        <v>1</v>
      </c>
      <c r="I482" s="320">
        <v>38</v>
      </c>
      <c r="J482" s="320">
        <v>160</v>
      </c>
      <c r="K482" s="320">
        <v>6240</v>
      </c>
      <c r="L482" s="320">
        <v>0.87813115676892761</v>
      </c>
      <c r="M482" s="320">
        <v>39</v>
      </c>
      <c r="N482" s="320">
        <v>169</v>
      </c>
      <c r="O482" s="320">
        <v>6591</v>
      </c>
      <c r="P482" s="341">
        <v>0.92752603433717984</v>
      </c>
      <c r="Q482" s="321">
        <v>39</v>
      </c>
    </row>
    <row r="483" spans="1:17" ht="14.4" customHeight="1" x14ac:dyDescent="0.3">
      <c r="A483" s="316" t="s">
        <v>1714</v>
      </c>
      <c r="B483" s="317" t="s">
        <v>1542</v>
      </c>
      <c r="C483" s="317" t="s">
        <v>1543</v>
      </c>
      <c r="D483" s="317" t="s">
        <v>1598</v>
      </c>
      <c r="E483" s="317" t="s">
        <v>1599</v>
      </c>
      <c r="F483" s="320"/>
      <c r="G483" s="320"/>
      <c r="H483" s="320"/>
      <c r="I483" s="320"/>
      <c r="J483" s="320"/>
      <c r="K483" s="320"/>
      <c r="L483" s="320"/>
      <c r="M483" s="320"/>
      <c r="N483" s="320">
        <v>1</v>
      </c>
      <c r="O483" s="320">
        <v>27</v>
      </c>
      <c r="P483" s="341"/>
      <c r="Q483" s="321">
        <v>27</v>
      </c>
    </row>
    <row r="484" spans="1:17" ht="14.4" customHeight="1" x14ac:dyDescent="0.3">
      <c r="A484" s="316" t="s">
        <v>1714</v>
      </c>
      <c r="B484" s="317" t="s">
        <v>1542</v>
      </c>
      <c r="C484" s="317" t="s">
        <v>1543</v>
      </c>
      <c r="D484" s="317" t="s">
        <v>1600</v>
      </c>
      <c r="E484" s="317" t="s">
        <v>1601</v>
      </c>
      <c r="F484" s="320">
        <v>4</v>
      </c>
      <c r="G484" s="320">
        <v>812</v>
      </c>
      <c r="H484" s="320">
        <v>1</v>
      </c>
      <c r="I484" s="320">
        <v>203</v>
      </c>
      <c r="J484" s="320"/>
      <c r="K484" s="320"/>
      <c r="L484" s="320"/>
      <c r="M484" s="320"/>
      <c r="N484" s="320">
        <v>5</v>
      </c>
      <c r="O484" s="320">
        <v>1025</v>
      </c>
      <c r="P484" s="341">
        <v>1.2623152709359606</v>
      </c>
      <c r="Q484" s="321">
        <v>205</v>
      </c>
    </row>
    <row r="485" spans="1:17" ht="14.4" customHeight="1" x14ac:dyDescent="0.3">
      <c r="A485" s="316" t="s">
        <v>1714</v>
      </c>
      <c r="B485" s="317" t="s">
        <v>1542</v>
      </c>
      <c r="C485" s="317" t="s">
        <v>1543</v>
      </c>
      <c r="D485" s="317" t="s">
        <v>1602</v>
      </c>
      <c r="E485" s="317" t="s">
        <v>1603</v>
      </c>
      <c r="F485" s="320">
        <v>39</v>
      </c>
      <c r="G485" s="320">
        <v>17316</v>
      </c>
      <c r="H485" s="320">
        <v>1</v>
      </c>
      <c r="I485" s="320">
        <v>444</v>
      </c>
      <c r="J485" s="320">
        <v>48</v>
      </c>
      <c r="K485" s="320">
        <v>21312</v>
      </c>
      <c r="L485" s="320">
        <v>1.2307692307692308</v>
      </c>
      <c r="M485" s="320">
        <v>444</v>
      </c>
      <c r="N485" s="320">
        <v>153</v>
      </c>
      <c r="O485" s="320">
        <v>67932</v>
      </c>
      <c r="P485" s="341">
        <v>3.9230769230769229</v>
      </c>
      <c r="Q485" s="321">
        <v>444</v>
      </c>
    </row>
    <row r="486" spans="1:17" ht="14.4" customHeight="1" x14ac:dyDescent="0.3">
      <c r="A486" s="316" t="s">
        <v>1714</v>
      </c>
      <c r="B486" s="317" t="s">
        <v>1542</v>
      </c>
      <c r="C486" s="317" t="s">
        <v>1543</v>
      </c>
      <c r="D486" s="317" t="s">
        <v>1604</v>
      </c>
      <c r="E486" s="317" t="s">
        <v>1605</v>
      </c>
      <c r="F486" s="320">
        <v>3</v>
      </c>
      <c r="G486" s="320">
        <v>390</v>
      </c>
      <c r="H486" s="320">
        <v>1</v>
      </c>
      <c r="I486" s="320">
        <v>130</v>
      </c>
      <c r="J486" s="320">
        <v>3</v>
      </c>
      <c r="K486" s="320">
        <v>393</v>
      </c>
      <c r="L486" s="320">
        <v>1.0076923076923077</v>
      </c>
      <c r="M486" s="320">
        <v>131</v>
      </c>
      <c r="N486" s="320">
        <v>1</v>
      </c>
      <c r="O486" s="320">
        <v>133</v>
      </c>
      <c r="P486" s="341">
        <v>0.34102564102564104</v>
      </c>
      <c r="Q486" s="321">
        <v>133</v>
      </c>
    </row>
    <row r="487" spans="1:17" ht="14.4" customHeight="1" x14ac:dyDescent="0.3">
      <c r="A487" s="316" t="s">
        <v>1714</v>
      </c>
      <c r="B487" s="317" t="s">
        <v>1542</v>
      </c>
      <c r="C487" s="317" t="s">
        <v>1543</v>
      </c>
      <c r="D487" s="317" t="s">
        <v>1606</v>
      </c>
      <c r="E487" s="317" t="s">
        <v>1607</v>
      </c>
      <c r="F487" s="320">
        <v>76</v>
      </c>
      <c r="G487" s="320">
        <v>151924</v>
      </c>
      <c r="H487" s="320">
        <v>1</v>
      </c>
      <c r="I487" s="320">
        <v>1999</v>
      </c>
      <c r="J487" s="320">
        <v>12</v>
      </c>
      <c r="K487" s="320">
        <v>24156</v>
      </c>
      <c r="L487" s="320">
        <v>0.15900055290803297</v>
      </c>
      <c r="M487" s="320">
        <v>2013</v>
      </c>
      <c r="N487" s="320">
        <v>41</v>
      </c>
      <c r="O487" s="320">
        <v>83189</v>
      </c>
      <c r="P487" s="341">
        <v>0.54756983755035415</v>
      </c>
      <c r="Q487" s="321">
        <v>2029</v>
      </c>
    </row>
    <row r="488" spans="1:17" ht="14.4" customHeight="1" x14ac:dyDescent="0.3">
      <c r="A488" s="316" t="s">
        <v>1714</v>
      </c>
      <c r="B488" s="317" t="s">
        <v>1542</v>
      </c>
      <c r="C488" s="317" t="s">
        <v>1543</v>
      </c>
      <c r="D488" s="317" t="s">
        <v>1608</v>
      </c>
      <c r="E488" s="317" t="s">
        <v>1609</v>
      </c>
      <c r="F488" s="320">
        <v>10</v>
      </c>
      <c r="G488" s="320">
        <v>400</v>
      </c>
      <c r="H488" s="320">
        <v>1</v>
      </c>
      <c r="I488" s="320">
        <v>40</v>
      </c>
      <c r="J488" s="320">
        <v>7</v>
      </c>
      <c r="K488" s="320">
        <v>280</v>
      </c>
      <c r="L488" s="320">
        <v>0.7</v>
      </c>
      <c r="M488" s="320">
        <v>40</v>
      </c>
      <c r="N488" s="320">
        <v>9</v>
      </c>
      <c r="O488" s="320">
        <v>369</v>
      </c>
      <c r="P488" s="341">
        <v>0.92249999999999999</v>
      </c>
      <c r="Q488" s="321">
        <v>41</v>
      </c>
    </row>
    <row r="489" spans="1:17" ht="14.4" customHeight="1" x14ac:dyDescent="0.3">
      <c r="A489" s="316" t="s">
        <v>1714</v>
      </c>
      <c r="B489" s="317" t="s">
        <v>1542</v>
      </c>
      <c r="C489" s="317" t="s">
        <v>1543</v>
      </c>
      <c r="D489" s="317" t="s">
        <v>1610</v>
      </c>
      <c r="E489" s="317" t="s">
        <v>1611</v>
      </c>
      <c r="F489" s="320">
        <v>69</v>
      </c>
      <c r="G489" s="320">
        <v>2484</v>
      </c>
      <c r="H489" s="320">
        <v>1</v>
      </c>
      <c r="I489" s="320">
        <v>36</v>
      </c>
      <c r="J489" s="320">
        <v>67</v>
      </c>
      <c r="K489" s="320">
        <v>2412</v>
      </c>
      <c r="L489" s="320">
        <v>0.97101449275362317</v>
      </c>
      <c r="M489" s="320">
        <v>36</v>
      </c>
      <c r="N489" s="320">
        <v>153</v>
      </c>
      <c r="O489" s="320">
        <v>5661</v>
      </c>
      <c r="P489" s="341">
        <v>2.2789855072463769</v>
      </c>
      <c r="Q489" s="321">
        <v>37</v>
      </c>
    </row>
    <row r="490" spans="1:17" ht="14.4" customHeight="1" x14ac:dyDescent="0.3">
      <c r="A490" s="316" t="s">
        <v>1714</v>
      </c>
      <c r="B490" s="317" t="s">
        <v>1542</v>
      </c>
      <c r="C490" s="317" t="s">
        <v>1543</v>
      </c>
      <c r="D490" s="317" t="s">
        <v>1612</v>
      </c>
      <c r="E490" s="317" t="s">
        <v>1613</v>
      </c>
      <c r="F490" s="320">
        <v>6</v>
      </c>
      <c r="G490" s="320">
        <v>768</v>
      </c>
      <c r="H490" s="320">
        <v>1</v>
      </c>
      <c r="I490" s="320">
        <v>128</v>
      </c>
      <c r="J490" s="320">
        <v>2</v>
      </c>
      <c r="K490" s="320">
        <v>256</v>
      </c>
      <c r="L490" s="320">
        <v>0.33333333333333331</v>
      </c>
      <c r="M490" s="320">
        <v>128</v>
      </c>
      <c r="N490" s="320"/>
      <c r="O490" s="320"/>
      <c r="P490" s="341"/>
      <c r="Q490" s="321"/>
    </row>
    <row r="491" spans="1:17" ht="14.4" customHeight="1" x14ac:dyDescent="0.3">
      <c r="A491" s="316" t="s">
        <v>1714</v>
      </c>
      <c r="B491" s="317" t="s">
        <v>1542</v>
      </c>
      <c r="C491" s="317" t="s">
        <v>1543</v>
      </c>
      <c r="D491" s="317" t="s">
        <v>1614</v>
      </c>
      <c r="E491" s="317" t="s">
        <v>1615</v>
      </c>
      <c r="F491" s="320">
        <v>363</v>
      </c>
      <c r="G491" s="320">
        <v>57354</v>
      </c>
      <c r="H491" s="320">
        <v>1</v>
      </c>
      <c r="I491" s="320">
        <v>158</v>
      </c>
      <c r="J491" s="320">
        <v>332</v>
      </c>
      <c r="K491" s="320">
        <v>52456</v>
      </c>
      <c r="L491" s="320">
        <v>0.91460055096418735</v>
      </c>
      <c r="M491" s="320">
        <v>158</v>
      </c>
      <c r="N491" s="320">
        <v>413</v>
      </c>
      <c r="O491" s="320">
        <v>65667</v>
      </c>
      <c r="P491" s="341">
        <v>1.1449419395334239</v>
      </c>
      <c r="Q491" s="321">
        <v>159</v>
      </c>
    </row>
    <row r="492" spans="1:17" ht="14.4" customHeight="1" x14ac:dyDescent="0.3">
      <c r="A492" s="316" t="s">
        <v>1714</v>
      </c>
      <c r="B492" s="317" t="s">
        <v>1542</v>
      </c>
      <c r="C492" s="317" t="s">
        <v>1543</v>
      </c>
      <c r="D492" s="317" t="s">
        <v>1616</v>
      </c>
      <c r="E492" s="317" t="s">
        <v>1617</v>
      </c>
      <c r="F492" s="320">
        <v>5</v>
      </c>
      <c r="G492" s="320">
        <v>3005</v>
      </c>
      <c r="H492" s="320">
        <v>1</v>
      </c>
      <c r="I492" s="320">
        <v>601</v>
      </c>
      <c r="J492" s="320">
        <v>4</v>
      </c>
      <c r="K492" s="320">
        <v>2412</v>
      </c>
      <c r="L492" s="320">
        <v>0.80266222961730449</v>
      </c>
      <c r="M492" s="320">
        <v>603</v>
      </c>
      <c r="N492" s="320">
        <v>10</v>
      </c>
      <c r="O492" s="320">
        <v>6040</v>
      </c>
      <c r="P492" s="341">
        <v>2.0099833610648918</v>
      </c>
      <c r="Q492" s="321">
        <v>604</v>
      </c>
    </row>
    <row r="493" spans="1:17" ht="14.4" customHeight="1" x14ac:dyDescent="0.3">
      <c r="A493" s="316" t="s">
        <v>1714</v>
      </c>
      <c r="B493" s="317" t="s">
        <v>1542</v>
      </c>
      <c r="C493" s="317" t="s">
        <v>1543</v>
      </c>
      <c r="D493" s="317" t="s">
        <v>1620</v>
      </c>
      <c r="E493" s="317" t="s">
        <v>1621</v>
      </c>
      <c r="F493" s="320">
        <v>4</v>
      </c>
      <c r="G493" s="320">
        <v>1504</v>
      </c>
      <c r="H493" s="320">
        <v>1</v>
      </c>
      <c r="I493" s="320">
        <v>376</v>
      </c>
      <c r="J493" s="320"/>
      <c r="K493" s="320"/>
      <c r="L493" s="320"/>
      <c r="M493" s="320"/>
      <c r="N493" s="320">
        <v>5</v>
      </c>
      <c r="O493" s="320">
        <v>1885</v>
      </c>
      <c r="P493" s="341">
        <v>1.2533244680851063</v>
      </c>
      <c r="Q493" s="321">
        <v>377</v>
      </c>
    </row>
    <row r="494" spans="1:17" ht="14.4" customHeight="1" x14ac:dyDescent="0.3">
      <c r="A494" s="316" t="s">
        <v>1714</v>
      </c>
      <c r="B494" s="317" t="s">
        <v>1542</v>
      </c>
      <c r="C494" s="317" t="s">
        <v>1543</v>
      </c>
      <c r="D494" s="317" t="s">
        <v>1624</v>
      </c>
      <c r="E494" s="317" t="s">
        <v>1625</v>
      </c>
      <c r="F494" s="320">
        <v>13</v>
      </c>
      <c r="G494" s="320">
        <v>6552</v>
      </c>
      <c r="H494" s="320">
        <v>1</v>
      </c>
      <c r="I494" s="320">
        <v>504</v>
      </c>
      <c r="J494" s="320">
        <v>3</v>
      </c>
      <c r="K494" s="320">
        <v>1515</v>
      </c>
      <c r="L494" s="320">
        <v>0.23122710622710624</v>
      </c>
      <c r="M494" s="320">
        <v>505</v>
      </c>
      <c r="N494" s="320">
        <v>10</v>
      </c>
      <c r="O494" s="320">
        <v>5060</v>
      </c>
      <c r="P494" s="341">
        <v>0.77228327228327232</v>
      </c>
      <c r="Q494" s="321">
        <v>506</v>
      </c>
    </row>
    <row r="495" spans="1:17" ht="14.4" customHeight="1" x14ac:dyDescent="0.3">
      <c r="A495" s="316" t="s">
        <v>1714</v>
      </c>
      <c r="B495" s="317" t="s">
        <v>1542</v>
      </c>
      <c r="C495" s="317" t="s">
        <v>1543</v>
      </c>
      <c r="D495" s="317" t="s">
        <v>1626</v>
      </c>
      <c r="E495" s="317" t="s">
        <v>1627</v>
      </c>
      <c r="F495" s="320">
        <v>5</v>
      </c>
      <c r="G495" s="320">
        <v>985</v>
      </c>
      <c r="H495" s="320">
        <v>1</v>
      </c>
      <c r="I495" s="320">
        <v>197</v>
      </c>
      <c r="J495" s="320"/>
      <c r="K495" s="320"/>
      <c r="L495" s="320"/>
      <c r="M495" s="320"/>
      <c r="N495" s="320"/>
      <c r="O495" s="320"/>
      <c r="P495" s="341"/>
      <c r="Q495" s="321"/>
    </row>
    <row r="496" spans="1:17" ht="14.4" customHeight="1" x14ac:dyDescent="0.3">
      <c r="A496" s="316" t="s">
        <v>1714</v>
      </c>
      <c r="B496" s="317" t="s">
        <v>1542</v>
      </c>
      <c r="C496" s="317" t="s">
        <v>1543</v>
      </c>
      <c r="D496" s="317" t="s">
        <v>1630</v>
      </c>
      <c r="E496" s="317" t="s">
        <v>1631</v>
      </c>
      <c r="F496" s="320">
        <v>1</v>
      </c>
      <c r="G496" s="320">
        <v>229</v>
      </c>
      <c r="H496" s="320">
        <v>1</v>
      </c>
      <c r="I496" s="320">
        <v>229</v>
      </c>
      <c r="J496" s="320"/>
      <c r="K496" s="320"/>
      <c r="L496" s="320"/>
      <c r="M496" s="320"/>
      <c r="N496" s="320"/>
      <c r="O496" s="320"/>
      <c r="P496" s="341"/>
      <c r="Q496" s="321"/>
    </row>
    <row r="497" spans="1:17" ht="14.4" customHeight="1" x14ac:dyDescent="0.3">
      <c r="A497" s="316" t="s">
        <v>1714</v>
      </c>
      <c r="B497" s="317" t="s">
        <v>1542</v>
      </c>
      <c r="C497" s="317" t="s">
        <v>1543</v>
      </c>
      <c r="D497" s="317" t="s">
        <v>1634</v>
      </c>
      <c r="E497" s="317" t="s">
        <v>1635</v>
      </c>
      <c r="F497" s="320">
        <v>11</v>
      </c>
      <c r="G497" s="320">
        <v>341</v>
      </c>
      <c r="H497" s="320">
        <v>1</v>
      </c>
      <c r="I497" s="320">
        <v>31</v>
      </c>
      <c r="J497" s="320">
        <v>26</v>
      </c>
      <c r="K497" s="320">
        <v>806</v>
      </c>
      <c r="L497" s="320">
        <v>2.3636363636363638</v>
      </c>
      <c r="M497" s="320">
        <v>31</v>
      </c>
      <c r="N497" s="320">
        <v>7</v>
      </c>
      <c r="O497" s="320">
        <v>217</v>
      </c>
      <c r="P497" s="341">
        <v>0.63636363636363635</v>
      </c>
      <c r="Q497" s="321">
        <v>31</v>
      </c>
    </row>
    <row r="498" spans="1:17" ht="14.4" customHeight="1" x14ac:dyDescent="0.3">
      <c r="A498" s="316" t="s">
        <v>1714</v>
      </c>
      <c r="B498" s="317" t="s">
        <v>1542</v>
      </c>
      <c r="C498" s="317" t="s">
        <v>1543</v>
      </c>
      <c r="D498" s="317" t="s">
        <v>1638</v>
      </c>
      <c r="E498" s="317" t="s">
        <v>1639</v>
      </c>
      <c r="F498" s="320"/>
      <c r="G498" s="320"/>
      <c r="H498" s="320"/>
      <c r="I498" s="320"/>
      <c r="J498" s="320">
        <v>2</v>
      </c>
      <c r="K498" s="320">
        <v>302</v>
      </c>
      <c r="L498" s="320"/>
      <c r="M498" s="320">
        <v>151</v>
      </c>
      <c r="N498" s="320">
        <v>10</v>
      </c>
      <c r="O498" s="320">
        <v>1520</v>
      </c>
      <c r="P498" s="341"/>
      <c r="Q498" s="321">
        <v>152</v>
      </c>
    </row>
    <row r="499" spans="1:17" ht="14.4" customHeight="1" x14ac:dyDescent="0.3">
      <c r="A499" s="316" t="s">
        <v>1714</v>
      </c>
      <c r="B499" s="317" t="s">
        <v>1542</v>
      </c>
      <c r="C499" s="317" t="s">
        <v>1543</v>
      </c>
      <c r="D499" s="317" t="s">
        <v>1640</v>
      </c>
      <c r="E499" s="317" t="s">
        <v>1641</v>
      </c>
      <c r="F499" s="320">
        <v>2</v>
      </c>
      <c r="G499" s="320">
        <v>1522</v>
      </c>
      <c r="H499" s="320">
        <v>1</v>
      </c>
      <c r="I499" s="320">
        <v>761</v>
      </c>
      <c r="J499" s="320">
        <v>1</v>
      </c>
      <c r="K499" s="320">
        <v>761</v>
      </c>
      <c r="L499" s="320">
        <v>0.5</v>
      </c>
      <c r="M499" s="320">
        <v>761</v>
      </c>
      <c r="N499" s="320">
        <v>2</v>
      </c>
      <c r="O499" s="320">
        <v>1522</v>
      </c>
      <c r="P499" s="341">
        <v>1</v>
      </c>
      <c r="Q499" s="321">
        <v>761</v>
      </c>
    </row>
    <row r="500" spans="1:17" ht="14.4" customHeight="1" x14ac:dyDescent="0.3">
      <c r="A500" s="316" t="s">
        <v>1714</v>
      </c>
      <c r="B500" s="317" t="s">
        <v>1542</v>
      </c>
      <c r="C500" s="317" t="s">
        <v>1543</v>
      </c>
      <c r="D500" s="317" t="s">
        <v>1644</v>
      </c>
      <c r="E500" s="317" t="s">
        <v>1645</v>
      </c>
      <c r="F500" s="320">
        <v>1</v>
      </c>
      <c r="G500" s="320">
        <v>212</v>
      </c>
      <c r="H500" s="320">
        <v>1</v>
      </c>
      <c r="I500" s="320">
        <v>212</v>
      </c>
      <c r="J500" s="320">
        <v>1</v>
      </c>
      <c r="K500" s="320">
        <v>214</v>
      </c>
      <c r="L500" s="320">
        <v>1.0094339622641511</v>
      </c>
      <c r="M500" s="320">
        <v>214</v>
      </c>
      <c r="N500" s="320">
        <v>3</v>
      </c>
      <c r="O500" s="320">
        <v>645</v>
      </c>
      <c r="P500" s="341">
        <v>3.0424528301886791</v>
      </c>
      <c r="Q500" s="321">
        <v>215</v>
      </c>
    </row>
    <row r="501" spans="1:17" ht="14.4" customHeight="1" x14ac:dyDescent="0.3">
      <c r="A501" s="316" t="s">
        <v>1715</v>
      </c>
      <c r="B501" s="317" t="s">
        <v>1542</v>
      </c>
      <c r="C501" s="317" t="s">
        <v>1543</v>
      </c>
      <c r="D501" s="317" t="s">
        <v>1546</v>
      </c>
      <c r="E501" s="317" t="s">
        <v>1547</v>
      </c>
      <c r="F501" s="320">
        <v>35</v>
      </c>
      <c r="G501" s="320">
        <v>560</v>
      </c>
      <c r="H501" s="320">
        <v>1</v>
      </c>
      <c r="I501" s="320">
        <v>16</v>
      </c>
      <c r="J501" s="320">
        <v>57</v>
      </c>
      <c r="K501" s="320">
        <v>912</v>
      </c>
      <c r="L501" s="320">
        <v>1.6285714285714286</v>
      </c>
      <c r="M501" s="320">
        <v>16</v>
      </c>
      <c r="N501" s="320">
        <v>34</v>
      </c>
      <c r="O501" s="320">
        <v>544</v>
      </c>
      <c r="P501" s="341">
        <v>0.97142857142857142</v>
      </c>
      <c r="Q501" s="321">
        <v>16</v>
      </c>
    </row>
    <row r="502" spans="1:17" ht="14.4" customHeight="1" x14ac:dyDescent="0.3">
      <c r="A502" s="316" t="s">
        <v>1715</v>
      </c>
      <c r="B502" s="317" t="s">
        <v>1542</v>
      </c>
      <c r="C502" s="317" t="s">
        <v>1543</v>
      </c>
      <c r="D502" s="317" t="s">
        <v>1550</v>
      </c>
      <c r="E502" s="317" t="s">
        <v>1551</v>
      </c>
      <c r="F502" s="320">
        <v>14</v>
      </c>
      <c r="G502" s="320">
        <v>6804</v>
      </c>
      <c r="H502" s="320">
        <v>1</v>
      </c>
      <c r="I502" s="320">
        <v>486</v>
      </c>
      <c r="J502" s="320">
        <v>16</v>
      </c>
      <c r="K502" s="320">
        <v>7776</v>
      </c>
      <c r="L502" s="320">
        <v>1.1428571428571428</v>
      </c>
      <c r="M502" s="320">
        <v>486</v>
      </c>
      <c r="N502" s="320">
        <v>23</v>
      </c>
      <c r="O502" s="320">
        <v>11178</v>
      </c>
      <c r="P502" s="341">
        <v>1.6428571428571428</v>
      </c>
      <c r="Q502" s="321">
        <v>486</v>
      </c>
    </row>
    <row r="503" spans="1:17" ht="14.4" customHeight="1" x14ac:dyDescent="0.3">
      <c r="A503" s="316" t="s">
        <v>1715</v>
      </c>
      <c r="B503" s="317" t="s">
        <v>1542</v>
      </c>
      <c r="C503" s="317" t="s">
        <v>1543</v>
      </c>
      <c r="D503" s="317" t="s">
        <v>1556</v>
      </c>
      <c r="E503" s="317" t="s">
        <v>1557</v>
      </c>
      <c r="F503" s="320">
        <v>22</v>
      </c>
      <c r="G503" s="320">
        <v>8404</v>
      </c>
      <c r="H503" s="320">
        <v>1</v>
      </c>
      <c r="I503" s="320">
        <v>382</v>
      </c>
      <c r="J503" s="320">
        <v>31</v>
      </c>
      <c r="K503" s="320">
        <v>11842</v>
      </c>
      <c r="L503" s="320">
        <v>1.4090909090909092</v>
      </c>
      <c r="M503" s="320">
        <v>382</v>
      </c>
      <c r="N503" s="320">
        <v>10</v>
      </c>
      <c r="O503" s="320">
        <v>3820</v>
      </c>
      <c r="P503" s="341">
        <v>0.45454545454545453</v>
      </c>
      <c r="Q503" s="321">
        <v>382</v>
      </c>
    </row>
    <row r="504" spans="1:17" ht="14.4" customHeight="1" x14ac:dyDescent="0.3">
      <c r="A504" s="316" t="s">
        <v>1715</v>
      </c>
      <c r="B504" s="317" t="s">
        <v>1542</v>
      </c>
      <c r="C504" s="317" t="s">
        <v>1543</v>
      </c>
      <c r="D504" s="317" t="s">
        <v>1564</v>
      </c>
      <c r="E504" s="317" t="s">
        <v>1565</v>
      </c>
      <c r="F504" s="320">
        <v>10</v>
      </c>
      <c r="G504" s="320">
        <v>390</v>
      </c>
      <c r="H504" s="320">
        <v>1</v>
      </c>
      <c r="I504" s="320">
        <v>39</v>
      </c>
      <c r="J504" s="320">
        <v>3</v>
      </c>
      <c r="K504" s="320">
        <v>120</v>
      </c>
      <c r="L504" s="320">
        <v>0.30769230769230771</v>
      </c>
      <c r="M504" s="320">
        <v>40</v>
      </c>
      <c r="N504" s="320">
        <v>3</v>
      </c>
      <c r="O504" s="320">
        <v>120</v>
      </c>
      <c r="P504" s="341">
        <v>0.30769230769230771</v>
      </c>
      <c r="Q504" s="321">
        <v>40</v>
      </c>
    </row>
    <row r="505" spans="1:17" ht="14.4" customHeight="1" x14ac:dyDescent="0.3">
      <c r="A505" s="316" t="s">
        <v>1715</v>
      </c>
      <c r="B505" s="317" t="s">
        <v>1542</v>
      </c>
      <c r="C505" s="317" t="s">
        <v>1543</v>
      </c>
      <c r="D505" s="317" t="s">
        <v>1566</v>
      </c>
      <c r="E505" s="317" t="s">
        <v>1567</v>
      </c>
      <c r="F505" s="320">
        <v>4</v>
      </c>
      <c r="G505" s="320">
        <v>376</v>
      </c>
      <c r="H505" s="320">
        <v>1</v>
      </c>
      <c r="I505" s="320">
        <v>94</v>
      </c>
      <c r="J505" s="320">
        <v>6</v>
      </c>
      <c r="K505" s="320">
        <v>570</v>
      </c>
      <c r="L505" s="320">
        <v>1.5159574468085106</v>
      </c>
      <c r="M505" s="320">
        <v>95</v>
      </c>
      <c r="N505" s="320">
        <v>6</v>
      </c>
      <c r="O505" s="320">
        <v>576</v>
      </c>
      <c r="P505" s="341">
        <v>1.5319148936170213</v>
      </c>
      <c r="Q505" s="321">
        <v>96</v>
      </c>
    </row>
    <row r="506" spans="1:17" ht="14.4" customHeight="1" x14ac:dyDescent="0.3">
      <c r="A506" s="316" t="s">
        <v>1715</v>
      </c>
      <c r="B506" s="317" t="s">
        <v>1542</v>
      </c>
      <c r="C506" s="317" t="s">
        <v>1543</v>
      </c>
      <c r="D506" s="317" t="s">
        <v>1572</v>
      </c>
      <c r="E506" s="317" t="s">
        <v>1573</v>
      </c>
      <c r="F506" s="320">
        <v>1</v>
      </c>
      <c r="G506" s="320">
        <v>101</v>
      </c>
      <c r="H506" s="320">
        <v>1</v>
      </c>
      <c r="I506" s="320">
        <v>101</v>
      </c>
      <c r="J506" s="320"/>
      <c r="K506" s="320"/>
      <c r="L506" s="320"/>
      <c r="M506" s="320"/>
      <c r="N506" s="320"/>
      <c r="O506" s="320"/>
      <c r="P506" s="341"/>
      <c r="Q506" s="321"/>
    </row>
    <row r="507" spans="1:17" ht="14.4" customHeight="1" x14ac:dyDescent="0.3">
      <c r="A507" s="316" t="s">
        <v>1715</v>
      </c>
      <c r="B507" s="317" t="s">
        <v>1542</v>
      </c>
      <c r="C507" s="317" t="s">
        <v>1543</v>
      </c>
      <c r="D507" s="317" t="s">
        <v>1578</v>
      </c>
      <c r="E507" s="317" t="s">
        <v>1579</v>
      </c>
      <c r="F507" s="320">
        <v>5</v>
      </c>
      <c r="G507" s="320">
        <v>105</v>
      </c>
      <c r="H507" s="320">
        <v>1</v>
      </c>
      <c r="I507" s="320">
        <v>21</v>
      </c>
      <c r="J507" s="320">
        <v>1</v>
      </c>
      <c r="K507" s="320">
        <v>21</v>
      </c>
      <c r="L507" s="320">
        <v>0.2</v>
      </c>
      <c r="M507" s="320">
        <v>21</v>
      </c>
      <c r="N507" s="320">
        <v>16</v>
      </c>
      <c r="O507" s="320">
        <v>336</v>
      </c>
      <c r="P507" s="341">
        <v>3.2</v>
      </c>
      <c r="Q507" s="321">
        <v>21</v>
      </c>
    </row>
    <row r="508" spans="1:17" ht="14.4" customHeight="1" x14ac:dyDescent="0.3">
      <c r="A508" s="316" t="s">
        <v>1715</v>
      </c>
      <c r="B508" s="317" t="s">
        <v>1542</v>
      </c>
      <c r="C508" s="317" t="s">
        <v>1543</v>
      </c>
      <c r="D508" s="317" t="s">
        <v>1584</v>
      </c>
      <c r="E508" s="317" t="s">
        <v>1585</v>
      </c>
      <c r="F508" s="320"/>
      <c r="G508" s="320"/>
      <c r="H508" s="320"/>
      <c r="I508" s="320"/>
      <c r="J508" s="320">
        <v>1</v>
      </c>
      <c r="K508" s="320">
        <v>244</v>
      </c>
      <c r="L508" s="320"/>
      <c r="M508" s="320">
        <v>244</v>
      </c>
      <c r="N508" s="320"/>
      <c r="O508" s="320"/>
      <c r="P508" s="341"/>
      <c r="Q508" s="321"/>
    </row>
    <row r="509" spans="1:17" ht="14.4" customHeight="1" x14ac:dyDescent="0.3">
      <c r="A509" s="316" t="s">
        <v>1715</v>
      </c>
      <c r="B509" s="317" t="s">
        <v>1542</v>
      </c>
      <c r="C509" s="317" t="s">
        <v>1543</v>
      </c>
      <c r="D509" s="317" t="s">
        <v>1586</v>
      </c>
      <c r="E509" s="317" t="s">
        <v>1587</v>
      </c>
      <c r="F509" s="320">
        <v>27</v>
      </c>
      <c r="G509" s="320">
        <v>2997</v>
      </c>
      <c r="H509" s="320">
        <v>1</v>
      </c>
      <c r="I509" s="320">
        <v>111</v>
      </c>
      <c r="J509" s="320">
        <v>16</v>
      </c>
      <c r="K509" s="320">
        <v>1792</v>
      </c>
      <c r="L509" s="320">
        <v>0.59793126459793122</v>
      </c>
      <c r="M509" s="320">
        <v>112</v>
      </c>
      <c r="N509" s="320">
        <v>39</v>
      </c>
      <c r="O509" s="320">
        <v>4407</v>
      </c>
      <c r="P509" s="341">
        <v>1.4704704704704705</v>
      </c>
      <c r="Q509" s="321">
        <v>113</v>
      </c>
    </row>
    <row r="510" spans="1:17" ht="14.4" customHeight="1" x14ac:dyDescent="0.3">
      <c r="A510" s="316" t="s">
        <v>1715</v>
      </c>
      <c r="B510" s="317" t="s">
        <v>1542</v>
      </c>
      <c r="C510" s="317" t="s">
        <v>1543</v>
      </c>
      <c r="D510" s="317" t="s">
        <v>1588</v>
      </c>
      <c r="E510" s="317" t="s">
        <v>1589</v>
      </c>
      <c r="F510" s="320">
        <v>2</v>
      </c>
      <c r="G510" s="320">
        <v>166</v>
      </c>
      <c r="H510" s="320">
        <v>1</v>
      </c>
      <c r="I510" s="320">
        <v>83</v>
      </c>
      <c r="J510" s="320">
        <v>7</v>
      </c>
      <c r="K510" s="320">
        <v>581</v>
      </c>
      <c r="L510" s="320">
        <v>3.5</v>
      </c>
      <c r="M510" s="320">
        <v>83</v>
      </c>
      <c r="N510" s="320">
        <v>10</v>
      </c>
      <c r="O510" s="320">
        <v>840</v>
      </c>
      <c r="P510" s="341">
        <v>5.0602409638554215</v>
      </c>
      <c r="Q510" s="321">
        <v>84</v>
      </c>
    </row>
    <row r="511" spans="1:17" ht="14.4" customHeight="1" x14ac:dyDescent="0.3">
      <c r="A511" s="316" t="s">
        <v>1715</v>
      </c>
      <c r="B511" s="317" t="s">
        <v>1542</v>
      </c>
      <c r="C511" s="317" t="s">
        <v>1543</v>
      </c>
      <c r="D511" s="317" t="s">
        <v>1592</v>
      </c>
      <c r="E511" s="317" t="s">
        <v>1593</v>
      </c>
      <c r="F511" s="320"/>
      <c r="G511" s="320"/>
      <c r="H511" s="320"/>
      <c r="I511" s="320"/>
      <c r="J511" s="320"/>
      <c r="K511" s="320"/>
      <c r="L511" s="320"/>
      <c r="M511" s="320"/>
      <c r="N511" s="320">
        <v>1</v>
      </c>
      <c r="O511" s="320">
        <v>1165</v>
      </c>
      <c r="P511" s="341"/>
      <c r="Q511" s="321">
        <v>1165</v>
      </c>
    </row>
    <row r="512" spans="1:17" ht="14.4" customHeight="1" x14ac:dyDescent="0.3">
      <c r="A512" s="316" t="s">
        <v>1715</v>
      </c>
      <c r="B512" s="317" t="s">
        <v>1542</v>
      </c>
      <c r="C512" s="317" t="s">
        <v>1543</v>
      </c>
      <c r="D512" s="317" t="s">
        <v>1594</v>
      </c>
      <c r="E512" s="317" t="s">
        <v>1595</v>
      </c>
      <c r="F512" s="320"/>
      <c r="G512" s="320"/>
      <c r="H512" s="320"/>
      <c r="I512" s="320"/>
      <c r="J512" s="320">
        <v>9</v>
      </c>
      <c r="K512" s="320">
        <v>4410</v>
      </c>
      <c r="L512" s="320"/>
      <c r="M512" s="320">
        <v>490</v>
      </c>
      <c r="N512" s="320">
        <v>3</v>
      </c>
      <c r="O512" s="320">
        <v>1470</v>
      </c>
      <c r="P512" s="341"/>
      <c r="Q512" s="321">
        <v>490</v>
      </c>
    </row>
    <row r="513" spans="1:17" ht="14.4" customHeight="1" x14ac:dyDescent="0.3">
      <c r="A513" s="316" t="s">
        <v>1715</v>
      </c>
      <c r="B513" s="317" t="s">
        <v>1542</v>
      </c>
      <c r="C513" s="317" t="s">
        <v>1543</v>
      </c>
      <c r="D513" s="317" t="s">
        <v>1596</v>
      </c>
      <c r="E513" s="317" t="s">
        <v>1597</v>
      </c>
      <c r="F513" s="320">
        <v>55</v>
      </c>
      <c r="G513" s="320">
        <v>2090</v>
      </c>
      <c r="H513" s="320">
        <v>1</v>
      </c>
      <c r="I513" s="320">
        <v>38</v>
      </c>
      <c r="J513" s="320">
        <v>34</v>
      </c>
      <c r="K513" s="320">
        <v>1326</v>
      </c>
      <c r="L513" s="320">
        <v>0.63444976076555026</v>
      </c>
      <c r="M513" s="320">
        <v>39</v>
      </c>
      <c r="N513" s="320">
        <v>36</v>
      </c>
      <c r="O513" s="320">
        <v>1404</v>
      </c>
      <c r="P513" s="341">
        <v>0.67177033492822968</v>
      </c>
      <c r="Q513" s="321">
        <v>39</v>
      </c>
    </row>
    <row r="514" spans="1:17" ht="14.4" customHeight="1" x14ac:dyDescent="0.3">
      <c r="A514" s="316" t="s">
        <v>1715</v>
      </c>
      <c r="B514" s="317" t="s">
        <v>1542</v>
      </c>
      <c r="C514" s="317" t="s">
        <v>1543</v>
      </c>
      <c r="D514" s="317" t="s">
        <v>1600</v>
      </c>
      <c r="E514" s="317" t="s">
        <v>1601</v>
      </c>
      <c r="F514" s="320">
        <v>0</v>
      </c>
      <c r="G514" s="320">
        <v>0</v>
      </c>
      <c r="H514" s="320"/>
      <c r="I514" s="320"/>
      <c r="J514" s="320"/>
      <c r="K514" s="320"/>
      <c r="L514" s="320"/>
      <c r="M514" s="320"/>
      <c r="N514" s="320">
        <v>1</v>
      </c>
      <c r="O514" s="320">
        <v>205</v>
      </c>
      <c r="P514" s="341"/>
      <c r="Q514" s="321">
        <v>205</v>
      </c>
    </row>
    <row r="515" spans="1:17" ht="14.4" customHeight="1" x14ac:dyDescent="0.3">
      <c r="A515" s="316" t="s">
        <v>1715</v>
      </c>
      <c r="B515" s="317" t="s">
        <v>1542</v>
      </c>
      <c r="C515" s="317" t="s">
        <v>1543</v>
      </c>
      <c r="D515" s="317" t="s">
        <v>1602</v>
      </c>
      <c r="E515" s="317" t="s">
        <v>1603</v>
      </c>
      <c r="F515" s="320"/>
      <c r="G515" s="320"/>
      <c r="H515" s="320"/>
      <c r="I515" s="320"/>
      <c r="J515" s="320"/>
      <c r="K515" s="320"/>
      <c r="L515" s="320"/>
      <c r="M515" s="320"/>
      <c r="N515" s="320">
        <v>15</v>
      </c>
      <c r="O515" s="320">
        <v>6660</v>
      </c>
      <c r="P515" s="341"/>
      <c r="Q515" s="321">
        <v>444</v>
      </c>
    </row>
    <row r="516" spans="1:17" ht="14.4" customHeight="1" x14ac:dyDescent="0.3">
      <c r="A516" s="316" t="s">
        <v>1715</v>
      </c>
      <c r="B516" s="317" t="s">
        <v>1542</v>
      </c>
      <c r="C516" s="317" t="s">
        <v>1543</v>
      </c>
      <c r="D516" s="317" t="s">
        <v>1604</v>
      </c>
      <c r="E516" s="317" t="s">
        <v>1605</v>
      </c>
      <c r="F516" s="320">
        <v>2</v>
      </c>
      <c r="G516" s="320">
        <v>260</v>
      </c>
      <c r="H516" s="320">
        <v>1</v>
      </c>
      <c r="I516" s="320">
        <v>130</v>
      </c>
      <c r="J516" s="320"/>
      <c r="K516" s="320"/>
      <c r="L516" s="320"/>
      <c r="M516" s="320"/>
      <c r="N516" s="320"/>
      <c r="O516" s="320"/>
      <c r="P516" s="341"/>
      <c r="Q516" s="321"/>
    </row>
    <row r="517" spans="1:17" ht="14.4" customHeight="1" x14ac:dyDescent="0.3">
      <c r="A517" s="316" t="s">
        <v>1715</v>
      </c>
      <c r="B517" s="317" t="s">
        <v>1542</v>
      </c>
      <c r="C517" s="317" t="s">
        <v>1543</v>
      </c>
      <c r="D517" s="317" t="s">
        <v>1606</v>
      </c>
      <c r="E517" s="317" t="s">
        <v>1607</v>
      </c>
      <c r="F517" s="320">
        <v>1</v>
      </c>
      <c r="G517" s="320">
        <v>1999</v>
      </c>
      <c r="H517" s="320">
        <v>1</v>
      </c>
      <c r="I517" s="320">
        <v>1999</v>
      </c>
      <c r="J517" s="320">
        <v>1</v>
      </c>
      <c r="K517" s="320">
        <v>2013</v>
      </c>
      <c r="L517" s="320">
        <v>1.0070035017508754</v>
      </c>
      <c r="M517" s="320">
        <v>2013</v>
      </c>
      <c r="N517" s="320"/>
      <c r="O517" s="320"/>
      <c r="P517" s="341"/>
      <c r="Q517" s="321"/>
    </row>
    <row r="518" spans="1:17" ht="14.4" customHeight="1" x14ac:dyDescent="0.3">
      <c r="A518" s="316" t="s">
        <v>1715</v>
      </c>
      <c r="B518" s="317" t="s">
        <v>1542</v>
      </c>
      <c r="C518" s="317" t="s">
        <v>1543</v>
      </c>
      <c r="D518" s="317" t="s">
        <v>1608</v>
      </c>
      <c r="E518" s="317" t="s">
        <v>1609</v>
      </c>
      <c r="F518" s="320">
        <v>3</v>
      </c>
      <c r="G518" s="320">
        <v>120</v>
      </c>
      <c r="H518" s="320">
        <v>1</v>
      </c>
      <c r="I518" s="320">
        <v>40</v>
      </c>
      <c r="J518" s="320">
        <v>5</v>
      </c>
      <c r="K518" s="320">
        <v>200</v>
      </c>
      <c r="L518" s="320">
        <v>1.6666666666666667</v>
      </c>
      <c r="M518" s="320">
        <v>40</v>
      </c>
      <c r="N518" s="320">
        <v>2</v>
      </c>
      <c r="O518" s="320">
        <v>82</v>
      </c>
      <c r="P518" s="341">
        <v>0.68333333333333335</v>
      </c>
      <c r="Q518" s="321">
        <v>41</v>
      </c>
    </row>
    <row r="519" spans="1:17" ht="14.4" customHeight="1" x14ac:dyDescent="0.3">
      <c r="A519" s="316" t="s">
        <v>1715</v>
      </c>
      <c r="B519" s="317" t="s">
        <v>1542</v>
      </c>
      <c r="C519" s="317" t="s">
        <v>1543</v>
      </c>
      <c r="D519" s="317" t="s">
        <v>1610</v>
      </c>
      <c r="E519" s="317" t="s">
        <v>1611</v>
      </c>
      <c r="F519" s="320">
        <v>3</v>
      </c>
      <c r="G519" s="320">
        <v>108</v>
      </c>
      <c r="H519" s="320">
        <v>1</v>
      </c>
      <c r="I519" s="320">
        <v>36</v>
      </c>
      <c r="J519" s="320"/>
      <c r="K519" s="320"/>
      <c r="L519" s="320"/>
      <c r="M519" s="320"/>
      <c r="N519" s="320"/>
      <c r="O519" s="320"/>
      <c r="P519" s="341"/>
      <c r="Q519" s="321"/>
    </row>
    <row r="520" spans="1:17" ht="14.4" customHeight="1" x14ac:dyDescent="0.3">
      <c r="A520" s="316" t="s">
        <v>1715</v>
      </c>
      <c r="B520" s="317" t="s">
        <v>1542</v>
      </c>
      <c r="C520" s="317" t="s">
        <v>1543</v>
      </c>
      <c r="D520" s="317" t="s">
        <v>1612</v>
      </c>
      <c r="E520" s="317" t="s">
        <v>1613</v>
      </c>
      <c r="F520" s="320"/>
      <c r="G520" s="320"/>
      <c r="H520" s="320"/>
      <c r="I520" s="320"/>
      <c r="J520" s="320">
        <v>2</v>
      </c>
      <c r="K520" s="320">
        <v>256</v>
      </c>
      <c r="L520" s="320"/>
      <c r="M520" s="320">
        <v>128</v>
      </c>
      <c r="N520" s="320"/>
      <c r="O520" s="320"/>
      <c r="P520" s="341"/>
      <c r="Q520" s="321"/>
    </row>
    <row r="521" spans="1:17" ht="14.4" customHeight="1" x14ac:dyDescent="0.3">
      <c r="A521" s="316" t="s">
        <v>1715</v>
      </c>
      <c r="B521" s="317" t="s">
        <v>1542</v>
      </c>
      <c r="C521" s="317" t="s">
        <v>1543</v>
      </c>
      <c r="D521" s="317" t="s">
        <v>1614</v>
      </c>
      <c r="E521" s="317" t="s">
        <v>1615</v>
      </c>
      <c r="F521" s="320">
        <v>3</v>
      </c>
      <c r="G521" s="320">
        <v>474</v>
      </c>
      <c r="H521" s="320">
        <v>1</v>
      </c>
      <c r="I521" s="320">
        <v>158</v>
      </c>
      <c r="J521" s="320">
        <v>18</v>
      </c>
      <c r="K521" s="320">
        <v>2844</v>
      </c>
      <c r="L521" s="320">
        <v>6</v>
      </c>
      <c r="M521" s="320">
        <v>158</v>
      </c>
      <c r="N521" s="320">
        <v>13</v>
      </c>
      <c r="O521" s="320">
        <v>2067</v>
      </c>
      <c r="P521" s="341">
        <v>4.3607594936708862</v>
      </c>
      <c r="Q521" s="321">
        <v>159</v>
      </c>
    </row>
    <row r="522" spans="1:17" ht="14.4" customHeight="1" x14ac:dyDescent="0.3">
      <c r="A522" s="316" t="s">
        <v>1715</v>
      </c>
      <c r="B522" s="317" t="s">
        <v>1542</v>
      </c>
      <c r="C522" s="317" t="s">
        <v>1543</v>
      </c>
      <c r="D522" s="317" t="s">
        <v>1616</v>
      </c>
      <c r="E522" s="317" t="s">
        <v>1617</v>
      </c>
      <c r="F522" s="320">
        <v>2</v>
      </c>
      <c r="G522" s="320">
        <v>1202</v>
      </c>
      <c r="H522" s="320">
        <v>1</v>
      </c>
      <c r="I522" s="320">
        <v>601</v>
      </c>
      <c r="J522" s="320">
        <v>2</v>
      </c>
      <c r="K522" s="320">
        <v>1206</v>
      </c>
      <c r="L522" s="320">
        <v>1.0033277870216306</v>
      </c>
      <c r="M522" s="320">
        <v>603</v>
      </c>
      <c r="N522" s="320"/>
      <c r="O522" s="320"/>
      <c r="P522" s="341"/>
      <c r="Q522" s="321"/>
    </row>
    <row r="523" spans="1:17" ht="14.4" customHeight="1" x14ac:dyDescent="0.3">
      <c r="A523" s="316" t="s">
        <v>1715</v>
      </c>
      <c r="B523" s="317" t="s">
        <v>1542</v>
      </c>
      <c r="C523" s="317" t="s">
        <v>1543</v>
      </c>
      <c r="D523" s="317" t="s">
        <v>1620</v>
      </c>
      <c r="E523" s="317" t="s">
        <v>1621</v>
      </c>
      <c r="F523" s="320">
        <v>0</v>
      </c>
      <c r="G523" s="320">
        <v>0</v>
      </c>
      <c r="H523" s="320"/>
      <c r="I523" s="320"/>
      <c r="J523" s="320"/>
      <c r="K523" s="320"/>
      <c r="L523" s="320"/>
      <c r="M523" s="320"/>
      <c r="N523" s="320">
        <v>1</v>
      </c>
      <c r="O523" s="320">
        <v>377</v>
      </c>
      <c r="P523" s="341"/>
      <c r="Q523" s="321">
        <v>377</v>
      </c>
    </row>
    <row r="524" spans="1:17" ht="14.4" customHeight="1" x14ac:dyDescent="0.3">
      <c r="A524" s="316" t="s">
        <v>1715</v>
      </c>
      <c r="B524" s="317" t="s">
        <v>1542</v>
      </c>
      <c r="C524" s="317" t="s">
        <v>1543</v>
      </c>
      <c r="D524" s="317" t="s">
        <v>1630</v>
      </c>
      <c r="E524" s="317" t="s">
        <v>1631</v>
      </c>
      <c r="F524" s="320"/>
      <c r="G524" s="320"/>
      <c r="H524" s="320"/>
      <c r="I524" s="320"/>
      <c r="J524" s="320">
        <v>1</v>
      </c>
      <c r="K524" s="320">
        <v>230</v>
      </c>
      <c r="L524" s="320"/>
      <c r="M524" s="320">
        <v>230</v>
      </c>
      <c r="N524" s="320"/>
      <c r="O524" s="320"/>
      <c r="P524" s="341"/>
      <c r="Q524" s="321"/>
    </row>
    <row r="525" spans="1:17" ht="14.4" customHeight="1" x14ac:dyDescent="0.3">
      <c r="A525" s="316" t="s">
        <v>1715</v>
      </c>
      <c r="B525" s="317" t="s">
        <v>1542</v>
      </c>
      <c r="C525" s="317" t="s">
        <v>1543</v>
      </c>
      <c r="D525" s="317" t="s">
        <v>1634</v>
      </c>
      <c r="E525" s="317" t="s">
        <v>1635</v>
      </c>
      <c r="F525" s="320">
        <v>3</v>
      </c>
      <c r="G525" s="320">
        <v>93</v>
      </c>
      <c r="H525" s="320">
        <v>1</v>
      </c>
      <c r="I525" s="320">
        <v>31</v>
      </c>
      <c r="J525" s="320"/>
      <c r="K525" s="320"/>
      <c r="L525" s="320"/>
      <c r="M525" s="320"/>
      <c r="N525" s="320">
        <v>7</v>
      </c>
      <c r="O525" s="320">
        <v>217</v>
      </c>
      <c r="P525" s="341">
        <v>2.3333333333333335</v>
      </c>
      <c r="Q525" s="321">
        <v>31</v>
      </c>
    </row>
    <row r="526" spans="1:17" ht="14.4" customHeight="1" x14ac:dyDescent="0.3">
      <c r="A526" s="316" t="s">
        <v>1715</v>
      </c>
      <c r="B526" s="317" t="s">
        <v>1542</v>
      </c>
      <c r="C526" s="317" t="s">
        <v>1543</v>
      </c>
      <c r="D526" s="317" t="s">
        <v>1638</v>
      </c>
      <c r="E526" s="317" t="s">
        <v>1639</v>
      </c>
      <c r="F526" s="320">
        <v>2</v>
      </c>
      <c r="G526" s="320">
        <v>302</v>
      </c>
      <c r="H526" s="320">
        <v>1</v>
      </c>
      <c r="I526" s="320">
        <v>151</v>
      </c>
      <c r="J526" s="320"/>
      <c r="K526" s="320"/>
      <c r="L526" s="320"/>
      <c r="M526" s="320"/>
      <c r="N526" s="320"/>
      <c r="O526" s="320"/>
      <c r="P526" s="341"/>
      <c r="Q526" s="321"/>
    </row>
    <row r="527" spans="1:17" ht="14.4" customHeight="1" x14ac:dyDescent="0.3">
      <c r="A527" s="316" t="s">
        <v>1716</v>
      </c>
      <c r="B527" s="317" t="s">
        <v>1542</v>
      </c>
      <c r="C527" s="317" t="s">
        <v>1543</v>
      </c>
      <c r="D527" s="317" t="s">
        <v>1546</v>
      </c>
      <c r="E527" s="317" t="s">
        <v>1547</v>
      </c>
      <c r="F527" s="320">
        <v>26</v>
      </c>
      <c r="G527" s="320">
        <v>416</v>
      </c>
      <c r="H527" s="320">
        <v>1</v>
      </c>
      <c r="I527" s="320">
        <v>16</v>
      </c>
      <c r="J527" s="320">
        <v>17</v>
      </c>
      <c r="K527" s="320">
        <v>272</v>
      </c>
      <c r="L527" s="320">
        <v>0.65384615384615385</v>
      </c>
      <c r="M527" s="320">
        <v>16</v>
      </c>
      <c r="N527" s="320"/>
      <c r="O527" s="320"/>
      <c r="P527" s="341"/>
      <c r="Q527" s="321"/>
    </row>
    <row r="528" spans="1:17" ht="14.4" customHeight="1" x14ac:dyDescent="0.3">
      <c r="A528" s="316" t="s">
        <v>1716</v>
      </c>
      <c r="B528" s="317" t="s">
        <v>1542</v>
      </c>
      <c r="C528" s="317" t="s">
        <v>1543</v>
      </c>
      <c r="D528" s="317" t="s">
        <v>1550</v>
      </c>
      <c r="E528" s="317" t="s">
        <v>1551</v>
      </c>
      <c r="F528" s="320">
        <v>32</v>
      </c>
      <c r="G528" s="320">
        <v>15552</v>
      </c>
      <c r="H528" s="320">
        <v>1</v>
      </c>
      <c r="I528" s="320">
        <v>486</v>
      </c>
      <c r="J528" s="320">
        <v>24</v>
      </c>
      <c r="K528" s="320">
        <v>11664</v>
      </c>
      <c r="L528" s="320">
        <v>0.75</v>
      </c>
      <c r="M528" s="320">
        <v>486</v>
      </c>
      <c r="N528" s="320"/>
      <c r="O528" s="320"/>
      <c r="P528" s="341"/>
      <c r="Q528" s="321"/>
    </row>
    <row r="529" spans="1:17" ht="14.4" customHeight="1" x14ac:dyDescent="0.3">
      <c r="A529" s="316" t="s">
        <v>1716</v>
      </c>
      <c r="B529" s="317" t="s">
        <v>1542</v>
      </c>
      <c r="C529" s="317" t="s">
        <v>1543</v>
      </c>
      <c r="D529" s="317" t="s">
        <v>1556</v>
      </c>
      <c r="E529" s="317" t="s">
        <v>1557</v>
      </c>
      <c r="F529" s="320">
        <v>6</v>
      </c>
      <c r="G529" s="320">
        <v>2292</v>
      </c>
      <c r="H529" s="320">
        <v>1</v>
      </c>
      <c r="I529" s="320">
        <v>382</v>
      </c>
      <c r="J529" s="320"/>
      <c r="K529" s="320"/>
      <c r="L529" s="320"/>
      <c r="M529" s="320"/>
      <c r="N529" s="320"/>
      <c r="O529" s="320"/>
      <c r="P529" s="341"/>
      <c r="Q529" s="321"/>
    </row>
    <row r="530" spans="1:17" ht="14.4" customHeight="1" x14ac:dyDescent="0.3">
      <c r="A530" s="316" t="s">
        <v>1716</v>
      </c>
      <c r="B530" s="317" t="s">
        <v>1542</v>
      </c>
      <c r="C530" s="317" t="s">
        <v>1543</v>
      </c>
      <c r="D530" s="317" t="s">
        <v>1564</v>
      </c>
      <c r="E530" s="317" t="s">
        <v>1565</v>
      </c>
      <c r="F530" s="320"/>
      <c r="G530" s="320"/>
      <c r="H530" s="320"/>
      <c r="I530" s="320"/>
      <c r="J530" s="320">
        <v>1</v>
      </c>
      <c r="K530" s="320">
        <v>40</v>
      </c>
      <c r="L530" s="320"/>
      <c r="M530" s="320">
        <v>40</v>
      </c>
      <c r="N530" s="320"/>
      <c r="O530" s="320"/>
      <c r="P530" s="341"/>
      <c r="Q530" s="321"/>
    </row>
    <row r="531" spans="1:17" ht="14.4" customHeight="1" x14ac:dyDescent="0.3">
      <c r="A531" s="316" t="s">
        <v>1716</v>
      </c>
      <c r="B531" s="317" t="s">
        <v>1542</v>
      </c>
      <c r="C531" s="317" t="s">
        <v>1543</v>
      </c>
      <c r="D531" s="317" t="s">
        <v>1586</v>
      </c>
      <c r="E531" s="317" t="s">
        <v>1587</v>
      </c>
      <c r="F531" s="320">
        <v>11</v>
      </c>
      <c r="G531" s="320">
        <v>1221</v>
      </c>
      <c r="H531" s="320">
        <v>1</v>
      </c>
      <c r="I531" s="320">
        <v>111</v>
      </c>
      <c r="J531" s="320">
        <v>6</v>
      </c>
      <c r="K531" s="320">
        <v>672</v>
      </c>
      <c r="L531" s="320">
        <v>0.55036855036855037</v>
      </c>
      <c r="M531" s="320">
        <v>112</v>
      </c>
      <c r="N531" s="320"/>
      <c r="O531" s="320"/>
      <c r="P531" s="341"/>
      <c r="Q531" s="321"/>
    </row>
    <row r="532" spans="1:17" ht="14.4" customHeight="1" x14ac:dyDescent="0.3">
      <c r="A532" s="316" t="s">
        <v>1716</v>
      </c>
      <c r="B532" s="317" t="s">
        <v>1542</v>
      </c>
      <c r="C532" s="317" t="s">
        <v>1543</v>
      </c>
      <c r="D532" s="317" t="s">
        <v>1596</v>
      </c>
      <c r="E532" s="317" t="s">
        <v>1597</v>
      </c>
      <c r="F532" s="320"/>
      <c r="G532" s="320"/>
      <c r="H532" s="320"/>
      <c r="I532" s="320"/>
      <c r="J532" s="320">
        <v>12</v>
      </c>
      <c r="K532" s="320">
        <v>468</v>
      </c>
      <c r="L532" s="320"/>
      <c r="M532" s="320">
        <v>39</v>
      </c>
      <c r="N532" s="320"/>
      <c r="O532" s="320"/>
      <c r="P532" s="341"/>
      <c r="Q532" s="321"/>
    </row>
    <row r="533" spans="1:17" ht="14.4" customHeight="1" x14ac:dyDescent="0.3">
      <c r="A533" s="316" t="s">
        <v>1716</v>
      </c>
      <c r="B533" s="317" t="s">
        <v>1542</v>
      </c>
      <c r="C533" s="317" t="s">
        <v>1543</v>
      </c>
      <c r="D533" s="317" t="s">
        <v>1606</v>
      </c>
      <c r="E533" s="317" t="s">
        <v>1607</v>
      </c>
      <c r="F533" s="320">
        <v>6</v>
      </c>
      <c r="G533" s="320">
        <v>11994</v>
      </c>
      <c r="H533" s="320">
        <v>1</v>
      </c>
      <c r="I533" s="320">
        <v>1999</v>
      </c>
      <c r="J533" s="320">
        <v>2</v>
      </c>
      <c r="K533" s="320">
        <v>4026</v>
      </c>
      <c r="L533" s="320">
        <v>0.33566783391695848</v>
      </c>
      <c r="M533" s="320">
        <v>2013</v>
      </c>
      <c r="N533" s="320"/>
      <c r="O533" s="320"/>
      <c r="P533" s="341"/>
      <c r="Q533" s="321"/>
    </row>
    <row r="534" spans="1:17" ht="14.4" customHeight="1" x14ac:dyDescent="0.3">
      <c r="A534" s="316" t="s">
        <v>1716</v>
      </c>
      <c r="B534" s="317" t="s">
        <v>1542</v>
      </c>
      <c r="C534" s="317" t="s">
        <v>1543</v>
      </c>
      <c r="D534" s="317" t="s">
        <v>1608</v>
      </c>
      <c r="E534" s="317" t="s">
        <v>1609</v>
      </c>
      <c r="F534" s="320">
        <v>1</v>
      </c>
      <c r="G534" s="320">
        <v>40</v>
      </c>
      <c r="H534" s="320">
        <v>1</v>
      </c>
      <c r="I534" s="320">
        <v>40</v>
      </c>
      <c r="J534" s="320"/>
      <c r="K534" s="320"/>
      <c r="L534" s="320"/>
      <c r="M534" s="320"/>
      <c r="N534" s="320"/>
      <c r="O534" s="320"/>
      <c r="P534" s="341"/>
      <c r="Q534" s="321"/>
    </row>
    <row r="535" spans="1:17" ht="14.4" customHeight="1" x14ac:dyDescent="0.3">
      <c r="A535" s="316" t="s">
        <v>1716</v>
      </c>
      <c r="B535" s="317" t="s">
        <v>1542</v>
      </c>
      <c r="C535" s="317" t="s">
        <v>1543</v>
      </c>
      <c r="D535" s="317" t="s">
        <v>1610</v>
      </c>
      <c r="E535" s="317" t="s">
        <v>1611</v>
      </c>
      <c r="F535" s="320"/>
      <c r="G535" s="320"/>
      <c r="H535" s="320"/>
      <c r="I535" s="320"/>
      <c r="J535" s="320">
        <v>3</v>
      </c>
      <c r="K535" s="320">
        <v>108</v>
      </c>
      <c r="L535" s="320"/>
      <c r="M535" s="320">
        <v>36</v>
      </c>
      <c r="N535" s="320"/>
      <c r="O535" s="320"/>
      <c r="P535" s="341"/>
      <c r="Q535" s="321"/>
    </row>
    <row r="536" spans="1:17" ht="14.4" customHeight="1" x14ac:dyDescent="0.3">
      <c r="A536" s="316" t="s">
        <v>1716</v>
      </c>
      <c r="B536" s="317" t="s">
        <v>1542</v>
      </c>
      <c r="C536" s="317" t="s">
        <v>1543</v>
      </c>
      <c r="D536" s="317" t="s">
        <v>1614</v>
      </c>
      <c r="E536" s="317" t="s">
        <v>1615</v>
      </c>
      <c r="F536" s="320"/>
      <c r="G536" s="320"/>
      <c r="H536" s="320"/>
      <c r="I536" s="320"/>
      <c r="J536" s="320">
        <v>1</v>
      </c>
      <c r="K536" s="320">
        <v>158</v>
      </c>
      <c r="L536" s="320"/>
      <c r="M536" s="320">
        <v>158</v>
      </c>
      <c r="N536" s="320"/>
      <c r="O536" s="320"/>
      <c r="P536" s="341"/>
      <c r="Q536" s="321"/>
    </row>
    <row r="537" spans="1:17" ht="14.4" customHeight="1" x14ac:dyDescent="0.3">
      <c r="A537" s="316" t="s">
        <v>1717</v>
      </c>
      <c r="B537" s="317" t="s">
        <v>1542</v>
      </c>
      <c r="C537" s="317" t="s">
        <v>1543</v>
      </c>
      <c r="D537" s="317" t="s">
        <v>1546</v>
      </c>
      <c r="E537" s="317" t="s">
        <v>1547</v>
      </c>
      <c r="F537" s="320">
        <v>1405</v>
      </c>
      <c r="G537" s="320">
        <v>22480</v>
      </c>
      <c r="H537" s="320">
        <v>1</v>
      </c>
      <c r="I537" s="320">
        <v>16</v>
      </c>
      <c r="J537" s="320">
        <v>1347</v>
      </c>
      <c r="K537" s="320">
        <v>21552</v>
      </c>
      <c r="L537" s="320">
        <v>0.95871886120996441</v>
      </c>
      <c r="M537" s="320">
        <v>16</v>
      </c>
      <c r="N537" s="320">
        <v>1392</v>
      </c>
      <c r="O537" s="320">
        <v>22272</v>
      </c>
      <c r="P537" s="341">
        <v>0.9907473309608541</v>
      </c>
      <c r="Q537" s="321">
        <v>16</v>
      </c>
    </row>
    <row r="538" spans="1:17" ht="14.4" customHeight="1" x14ac:dyDescent="0.3">
      <c r="A538" s="316" t="s">
        <v>1717</v>
      </c>
      <c r="B538" s="317" t="s">
        <v>1542</v>
      </c>
      <c r="C538" s="317" t="s">
        <v>1543</v>
      </c>
      <c r="D538" s="317" t="s">
        <v>1550</v>
      </c>
      <c r="E538" s="317" t="s">
        <v>1551</v>
      </c>
      <c r="F538" s="320">
        <v>1498</v>
      </c>
      <c r="G538" s="320">
        <v>728028</v>
      </c>
      <c r="H538" s="320">
        <v>1</v>
      </c>
      <c r="I538" s="320">
        <v>486</v>
      </c>
      <c r="J538" s="320">
        <v>1403</v>
      </c>
      <c r="K538" s="320">
        <v>681858</v>
      </c>
      <c r="L538" s="320">
        <v>0.93658210947930576</v>
      </c>
      <c r="M538" s="320">
        <v>486</v>
      </c>
      <c r="N538" s="320">
        <v>1388</v>
      </c>
      <c r="O538" s="320">
        <v>674568</v>
      </c>
      <c r="P538" s="341">
        <v>0.92656875834445929</v>
      </c>
      <c r="Q538" s="321">
        <v>486</v>
      </c>
    </row>
    <row r="539" spans="1:17" ht="14.4" customHeight="1" x14ac:dyDescent="0.3">
      <c r="A539" s="316" t="s">
        <v>1717</v>
      </c>
      <c r="B539" s="317" t="s">
        <v>1542</v>
      </c>
      <c r="C539" s="317" t="s">
        <v>1543</v>
      </c>
      <c r="D539" s="317" t="s">
        <v>1556</v>
      </c>
      <c r="E539" s="317" t="s">
        <v>1557</v>
      </c>
      <c r="F539" s="320">
        <v>108</v>
      </c>
      <c r="G539" s="320">
        <v>41256</v>
      </c>
      <c r="H539" s="320">
        <v>1</v>
      </c>
      <c r="I539" s="320">
        <v>382</v>
      </c>
      <c r="J539" s="320">
        <v>59</v>
      </c>
      <c r="K539" s="320">
        <v>22538</v>
      </c>
      <c r="L539" s="320">
        <v>0.54629629629629628</v>
      </c>
      <c r="M539" s="320">
        <v>382</v>
      </c>
      <c r="N539" s="320">
        <v>85</v>
      </c>
      <c r="O539" s="320">
        <v>32470</v>
      </c>
      <c r="P539" s="341">
        <v>0.78703703703703709</v>
      </c>
      <c r="Q539" s="321">
        <v>382</v>
      </c>
    </row>
    <row r="540" spans="1:17" ht="14.4" customHeight="1" x14ac:dyDescent="0.3">
      <c r="A540" s="316" t="s">
        <v>1717</v>
      </c>
      <c r="B540" s="317" t="s">
        <v>1542</v>
      </c>
      <c r="C540" s="317" t="s">
        <v>1543</v>
      </c>
      <c r="D540" s="317" t="s">
        <v>1558</v>
      </c>
      <c r="E540" s="317" t="s">
        <v>1559</v>
      </c>
      <c r="F540" s="320">
        <v>2</v>
      </c>
      <c r="G540" s="320">
        <v>1922</v>
      </c>
      <c r="H540" s="320">
        <v>1</v>
      </c>
      <c r="I540" s="320">
        <v>961</v>
      </c>
      <c r="J540" s="320"/>
      <c r="K540" s="320"/>
      <c r="L540" s="320"/>
      <c r="M540" s="320"/>
      <c r="N540" s="320">
        <v>1</v>
      </c>
      <c r="O540" s="320">
        <v>961</v>
      </c>
      <c r="P540" s="341">
        <v>0.5</v>
      </c>
      <c r="Q540" s="321">
        <v>961</v>
      </c>
    </row>
    <row r="541" spans="1:17" ht="14.4" customHeight="1" x14ac:dyDescent="0.3">
      <c r="A541" s="316" t="s">
        <v>1717</v>
      </c>
      <c r="B541" s="317" t="s">
        <v>1542</v>
      </c>
      <c r="C541" s="317" t="s">
        <v>1543</v>
      </c>
      <c r="D541" s="317" t="s">
        <v>1564</v>
      </c>
      <c r="E541" s="317" t="s">
        <v>1565</v>
      </c>
      <c r="F541" s="320">
        <v>97</v>
      </c>
      <c r="G541" s="320">
        <v>3783</v>
      </c>
      <c r="H541" s="320">
        <v>1</v>
      </c>
      <c r="I541" s="320">
        <v>39</v>
      </c>
      <c r="J541" s="320">
        <v>94</v>
      </c>
      <c r="K541" s="320">
        <v>3760</v>
      </c>
      <c r="L541" s="320">
        <v>0.99392016917790116</v>
      </c>
      <c r="M541" s="320">
        <v>40</v>
      </c>
      <c r="N541" s="320">
        <v>92</v>
      </c>
      <c r="O541" s="320">
        <v>3680</v>
      </c>
      <c r="P541" s="341">
        <v>0.97277293153581812</v>
      </c>
      <c r="Q541" s="321">
        <v>40</v>
      </c>
    </row>
    <row r="542" spans="1:17" ht="14.4" customHeight="1" x14ac:dyDescent="0.3">
      <c r="A542" s="316" t="s">
        <v>1717</v>
      </c>
      <c r="B542" s="317" t="s">
        <v>1542</v>
      </c>
      <c r="C542" s="317" t="s">
        <v>1543</v>
      </c>
      <c r="D542" s="317" t="s">
        <v>1566</v>
      </c>
      <c r="E542" s="317" t="s">
        <v>1567</v>
      </c>
      <c r="F542" s="320">
        <v>5</v>
      </c>
      <c r="G542" s="320">
        <v>470</v>
      </c>
      <c r="H542" s="320">
        <v>1</v>
      </c>
      <c r="I542" s="320">
        <v>94</v>
      </c>
      <c r="J542" s="320">
        <v>14</v>
      </c>
      <c r="K542" s="320">
        <v>1330</v>
      </c>
      <c r="L542" s="320">
        <v>2.8297872340425534</v>
      </c>
      <c r="M542" s="320">
        <v>95</v>
      </c>
      <c r="N542" s="320">
        <v>18</v>
      </c>
      <c r="O542" s="320">
        <v>1728</v>
      </c>
      <c r="P542" s="341">
        <v>3.676595744680851</v>
      </c>
      <c r="Q542" s="321">
        <v>96</v>
      </c>
    </row>
    <row r="543" spans="1:17" ht="14.4" customHeight="1" x14ac:dyDescent="0.3">
      <c r="A543" s="316" t="s">
        <v>1717</v>
      </c>
      <c r="B543" s="317" t="s">
        <v>1542</v>
      </c>
      <c r="C543" s="317" t="s">
        <v>1543</v>
      </c>
      <c r="D543" s="317" t="s">
        <v>1572</v>
      </c>
      <c r="E543" s="317" t="s">
        <v>1573</v>
      </c>
      <c r="F543" s="320">
        <v>4</v>
      </c>
      <c r="G543" s="320">
        <v>404</v>
      </c>
      <c r="H543" s="320">
        <v>1</v>
      </c>
      <c r="I543" s="320">
        <v>101</v>
      </c>
      <c r="J543" s="320">
        <v>4</v>
      </c>
      <c r="K543" s="320">
        <v>404</v>
      </c>
      <c r="L543" s="320">
        <v>1</v>
      </c>
      <c r="M543" s="320">
        <v>101</v>
      </c>
      <c r="N543" s="320">
        <v>4</v>
      </c>
      <c r="O543" s="320">
        <v>408</v>
      </c>
      <c r="P543" s="341">
        <v>1.0099009900990099</v>
      </c>
      <c r="Q543" s="321">
        <v>102</v>
      </c>
    </row>
    <row r="544" spans="1:17" ht="14.4" customHeight="1" x14ac:dyDescent="0.3">
      <c r="A544" s="316" t="s">
        <v>1717</v>
      </c>
      <c r="B544" s="317" t="s">
        <v>1542</v>
      </c>
      <c r="C544" s="317" t="s">
        <v>1543</v>
      </c>
      <c r="D544" s="317" t="s">
        <v>1578</v>
      </c>
      <c r="E544" s="317" t="s">
        <v>1579</v>
      </c>
      <c r="F544" s="320">
        <v>63</v>
      </c>
      <c r="G544" s="320">
        <v>1323</v>
      </c>
      <c r="H544" s="320">
        <v>1</v>
      </c>
      <c r="I544" s="320">
        <v>21</v>
      </c>
      <c r="J544" s="320">
        <v>46</v>
      </c>
      <c r="K544" s="320">
        <v>966</v>
      </c>
      <c r="L544" s="320">
        <v>0.73015873015873012</v>
      </c>
      <c r="M544" s="320">
        <v>21</v>
      </c>
      <c r="N544" s="320">
        <v>50</v>
      </c>
      <c r="O544" s="320">
        <v>1050</v>
      </c>
      <c r="P544" s="341">
        <v>0.79365079365079361</v>
      </c>
      <c r="Q544" s="321">
        <v>21</v>
      </c>
    </row>
    <row r="545" spans="1:17" ht="14.4" customHeight="1" x14ac:dyDescent="0.3">
      <c r="A545" s="316" t="s">
        <v>1717</v>
      </c>
      <c r="B545" s="317" t="s">
        <v>1542</v>
      </c>
      <c r="C545" s="317" t="s">
        <v>1543</v>
      </c>
      <c r="D545" s="317" t="s">
        <v>1584</v>
      </c>
      <c r="E545" s="317" t="s">
        <v>1585</v>
      </c>
      <c r="F545" s="320">
        <v>2</v>
      </c>
      <c r="G545" s="320">
        <v>486</v>
      </c>
      <c r="H545" s="320">
        <v>1</v>
      </c>
      <c r="I545" s="320">
        <v>243</v>
      </c>
      <c r="J545" s="320">
        <v>6</v>
      </c>
      <c r="K545" s="320">
        <v>1464</v>
      </c>
      <c r="L545" s="320">
        <v>3.0123456790123457</v>
      </c>
      <c r="M545" s="320">
        <v>244</v>
      </c>
      <c r="N545" s="320">
        <v>7</v>
      </c>
      <c r="O545" s="320">
        <v>1715</v>
      </c>
      <c r="P545" s="341">
        <v>3.5288065843621399</v>
      </c>
      <c r="Q545" s="321">
        <v>245</v>
      </c>
    </row>
    <row r="546" spans="1:17" ht="14.4" customHeight="1" x14ac:dyDescent="0.3">
      <c r="A546" s="316" t="s">
        <v>1717</v>
      </c>
      <c r="B546" s="317" t="s">
        <v>1542</v>
      </c>
      <c r="C546" s="317" t="s">
        <v>1543</v>
      </c>
      <c r="D546" s="317" t="s">
        <v>1586</v>
      </c>
      <c r="E546" s="317" t="s">
        <v>1587</v>
      </c>
      <c r="F546" s="320">
        <v>556</v>
      </c>
      <c r="G546" s="320">
        <v>61716</v>
      </c>
      <c r="H546" s="320">
        <v>1</v>
      </c>
      <c r="I546" s="320">
        <v>111</v>
      </c>
      <c r="J546" s="320">
        <v>626</v>
      </c>
      <c r="K546" s="320">
        <v>70112</v>
      </c>
      <c r="L546" s="320">
        <v>1.1360425173374813</v>
      </c>
      <c r="M546" s="320">
        <v>112</v>
      </c>
      <c r="N546" s="320">
        <v>543</v>
      </c>
      <c r="O546" s="320">
        <v>61359</v>
      </c>
      <c r="P546" s="341">
        <v>0.99421543846004279</v>
      </c>
      <c r="Q546" s="321">
        <v>113</v>
      </c>
    </row>
    <row r="547" spans="1:17" ht="14.4" customHeight="1" x14ac:dyDescent="0.3">
      <c r="A547" s="316" t="s">
        <v>1717</v>
      </c>
      <c r="B547" s="317" t="s">
        <v>1542</v>
      </c>
      <c r="C547" s="317" t="s">
        <v>1543</v>
      </c>
      <c r="D547" s="317" t="s">
        <v>1588</v>
      </c>
      <c r="E547" s="317" t="s">
        <v>1589</v>
      </c>
      <c r="F547" s="320">
        <v>22</v>
      </c>
      <c r="G547" s="320">
        <v>1826</v>
      </c>
      <c r="H547" s="320">
        <v>1</v>
      </c>
      <c r="I547" s="320">
        <v>83</v>
      </c>
      <c r="J547" s="320">
        <v>17</v>
      </c>
      <c r="K547" s="320">
        <v>1411</v>
      </c>
      <c r="L547" s="320">
        <v>0.77272727272727271</v>
      </c>
      <c r="M547" s="320">
        <v>83</v>
      </c>
      <c r="N547" s="320">
        <v>27</v>
      </c>
      <c r="O547" s="320">
        <v>2268</v>
      </c>
      <c r="P547" s="341">
        <v>1.2420591456736034</v>
      </c>
      <c r="Q547" s="321">
        <v>84</v>
      </c>
    </row>
    <row r="548" spans="1:17" ht="14.4" customHeight="1" x14ac:dyDescent="0.3">
      <c r="A548" s="316" t="s">
        <v>1717</v>
      </c>
      <c r="B548" s="317" t="s">
        <v>1542</v>
      </c>
      <c r="C548" s="317" t="s">
        <v>1543</v>
      </c>
      <c r="D548" s="317" t="s">
        <v>1592</v>
      </c>
      <c r="E548" s="317" t="s">
        <v>1593</v>
      </c>
      <c r="F548" s="320"/>
      <c r="G548" s="320"/>
      <c r="H548" s="320"/>
      <c r="I548" s="320"/>
      <c r="J548" s="320">
        <v>6</v>
      </c>
      <c r="K548" s="320">
        <v>6984</v>
      </c>
      <c r="L548" s="320"/>
      <c r="M548" s="320">
        <v>1164</v>
      </c>
      <c r="N548" s="320">
        <v>1</v>
      </c>
      <c r="O548" s="320">
        <v>1165</v>
      </c>
      <c r="P548" s="341"/>
      <c r="Q548" s="321">
        <v>1165</v>
      </c>
    </row>
    <row r="549" spans="1:17" ht="14.4" customHeight="1" x14ac:dyDescent="0.3">
      <c r="A549" s="316" t="s">
        <v>1717</v>
      </c>
      <c r="B549" s="317" t="s">
        <v>1542</v>
      </c>
      <c r="C549" s="317" t="s">
        <v>1543</v>
      </c>
      <c r="D549" s="317" t="s">
        <v>1594</v>
      </c>
      <c r="E549" s="317" t="s">
        <v>1595</v>
      </c>
      <c r="F549" s="320">
        <v>1</v>
      </c>
      <c r="G549" s="320">
        <v>490</v>
      </c>
      <c r="H549" s="320">
        <v>1</v>
      </c>
      <c r="I549" s="320">
        <v>490</v>
      </c>
      <c r="J549" s="320">
        <v>15</v>
      </c>
      <c r="K549" s="320">
        <v>7350</v>
      </c>
      <c r="L549" s="320">
        <v>15</v>
      </c>
      <c r="M549" s="320">
        <v>490</v>
      </c>
      <c r="N549" s="320">
        <v>18</v>
      </c>
      <c r="O549" s="320">
        <v>8820</v>
      </c>
      <c r="P549" s="341">
        <v>18</v>
      </c>
      <c r="Q549" s="321">
        <v>490</v>
      </c>
    </row>
    <row r="550" spans="1:17" ht="14.4" customHeight="1" x14ac:dyDescent="0.3">
      <c r="A550" s="316" t="s">
        <v>1717</v>
      </c>
      <c r="B550" s="317" t="s">
        <v>1542</v>
      </c>
      <c r="C550" s="317" t="s">
        <v>1543</v>
      </c>
      <c r="D550" s="317" t="s">
        <v>1596</v>
      </c>
      <c r="E550" s="317" t="s">
        <v>1597</v>
      </c>
      <c r="F550" s="320">
        <v>883</v>
      </c>
      <c r="G550" s="320">
        <v>33554</v>
      </c>
      <c r="H550" s="320">
        <v>1</v>
      </c>
      <c r="I550" s="320">
        <v>38</v>
      </c>
      <c r="J550" s="320">
        <v>729</v>
      </c>
      <c r="K550" s="320">
        <v>28431</v>
      </c>
      <c r="L550" s="320">
        <v>0.84732073672289443</v>
      </c>
      <c r="M550" s="320">
        <v>39</v>
      </c>
      <c r="N550" s="320">
        <v>773</v>
      </c>
      <c r="O550" s="320">
        <v>30147</v>
      </c>
      <c r="P550" s="341">
        <v>0.89846218036597725</v>
      </c>
      <c r="Q550" s="321">
        <v>39</v>
      </c>
    </row>
    <row r="551" spans="1:17" ht="14.4" customHeight="1" x14ac:dyDescent="0.3">
      <c r="A551" s="316" t="s">
        <v>1717</v>
      </c>
      <c r="B551" s="317" t="s">
        <v>1542</v>
      </c>
      <c r="C551" s="317" t="s">
        <v>1543</v>
      </c>
      <c r="D551" s="317" t="s">
        <v>1600</v>
      </c>
      <c r="E551" s="317" t="s">
        <v>1601</v>
      </c>
      <c r="F551" s="320">
        <v>1</v>
      </c>
      <c r="G551" s="320">
        <v>203</v>
      </c>
      <c r="H551" s="320">
        <v>1</v>
      </c>
      <c r="I551" s="320">
        <v>203</v>
      </c>
      <c r="J551" s="320">
        <v>1</v>
      </c>
      <c r="K551" s="320">
        <v>204</v>
      </c>
      <c r="L551" s="320">
        <v>1.0049261083743843</v>
      </c>
      <c r="M551" s="320">
        <v>204</v>
      </c>
      <c r="N551" s="320">
        <v>2</v>
      </c>
      <c r="O551" s="320">
        <v>410</v>
      </c>
      <c r="P551" s="341">
        <v>2.0197044334975369</v>
      </c>
      <c r="Q551" s="321">
        <v>205</v>
      </c>
    </row>
    <row r="552" spans="1:17" ht="14.4" customHeight="1" x14ac:dyDescent="0.3">
      <c r="A552" s="316" t="s">
        <v>1717</v>
      </c>
      <c r="B552" s="317" t="s">
        <v>1542</v>
      </c>
      <c r="C552" s="317" t="s">
        <v>1543</v>
      </c>
      <c r="D552" s="317" t="s">
        <v>1602</v>
      </c>
      <c r="E552" s="317" t="s">
        <v>1603</v>
      </c>
      <c r="F552" s="320">
        <v>111</v>
      </c>
      <c r="G552" s="320">
        <v>49284</v>
      </c>
      <c r="H552" s="320">
        <v>1</v>
      </c>
      <c r="I552" s="320">
        <v>444</v>
      </c>
      <c r="J552" s="320">
        <v>123</v>
      </c>
      <c r="K552" s="320">
        <v>54612</v>
      </c>
      <c r="L552" s="320">
        <v>1.1081081081081081</v>
      </c>
      <c r="M552" s="320">
        <v>444</v>
      </c>
      <c r="N552" s="320">
        <v>84</v>
      </c>
      <c r="O552" s="320">
        <v>37296</v>
      </c>
      <c r="P552" s="341">
        <v>0.7567567567567568</v>
      </c>
      <c r="Q552" s="321">
        <v>444</v>
      </c>
    </row>
    <row r="553" spans="1:17" ht="14.4" customHeight="1" x14ac:dyDescent="0.3">
      <c r="A553" s="316" t="s">
        <v>1717</v>
      </c>
      <c r="B553" s="317" t="s">
        <v>1542</v>
      </c>
      <c r="C553" s="317" t="s">
        <v>1543</v>
      </c>
      <c r="D553" s="317" t="s">
        <v>1604</v>
      </c>
      <c r="E553" s="317" t="s">
        <v>1605</v>
      </c>
      <c r="F553" s="320">
        <v>2</v>
      </c>
      <c r="G553" s="320">
        <v>260</v>
      </c>
      <c r="H553" s="320">
        <v>1</v>
      </c>
      <c r="I553" s="320">
        <v>130</v>
      </c>
      <c r="J553" s="320">
        <v>5</v>
      </c>
      <c r="K553" s="320">
        <v>655</v>
      </c>
      <c r="L553" s="320">
        <v>2.5192307692307692</v>
      </c>
      <c r="M553" s="320">
        <v>131</v>
      </c>
      <c r="N553" s="320">
        <v>1</v>
      </c>
      <c r="O553" s="320">
        <v>133</v>
      </c>
      <c r="P553" s="341">
        <v>0.5115384615384615</v>
      </c>
      <c r="Q553" s="321">
        <v>133</v>
      </c>
    </row>
    <row r="554" spans="1:17" ht="14.4" customHeight="1" x14ac:dyDescent="0.3">
      <c r="A554" s="316" t="s">
        <v>1717</v>
      </c>
      <c r="B554" s="317" t="s">
        <v>1542</v>
      </c>
      <c r="C554" s="317" t="s">
        <v>1543</v>
      </c>
      <c r="D554" s="317" t="s">
        <v>1606</v>
      </c>
      <c r="E554" s="317" t="s">
        <v>1607</v>
      </c>
      <c r="F554" s="320">
        <v>16</v>
      </c>
      <c r="G554" s="320">
        <v>31984</v>
      </c>
      <c r="H554" s="320">
        <v>1</v>
      </c>
      <c r="I554" s="320">
        <v>1999</v>
      </c>
      <c r="J554" s="320">
        <v>15</v>
      </c>
      <c r="K554" s="320">
        <v>30195</v>
      </c>
      <c r="L554" s="320">
        <v>0.94406578289144572</v>
      </c>
      <c r="M554" s="320">
        <v>2013</v>
      </c>
      <c r="N554" s="320">
        <v>30</v>
      </c>
      <c r="O554" s="320">
        <v>60870</v>
      </c>
      <c r="P554" s="341">
        <v>1.9031390695347674</v>
      </c>
      <c r="Q554" s="321">
        <v>2029</v>
      </c>
    </row>
    <row r="555" spans="1:17" ht="14.4" customHeight="1" x14ac:dyDescent="0.3">
      <c r="A555" s="316" t="s">
        <v>1717</v>
      </c>
      <c r="B555" s="317" t="s">
        <v>1542</v>
      </c>
      <c r="C555" s="317" t="s">
        <v>1543</v>
      </c>
      <c r="D555" s="317" t="s">
        <v>1608</v>
      </c>
      <c r="E555" s="317" t="s">
        <v>1609</v>
      </c>
      <c r="F555" s="320">
        <v>591</v>
      </c>
      <c r="G555" s="320">
        <v>23640</v>
      </c>
      <c r="H555" s="320">
        <v>1</v>
      </c>
      <c r="I555" s="320">
        <v>40</v>
      </c>
      <c r="J555" s="320">
        <v>589</v>
      </c>
      <c r="K555" s="320">
        <v>23560</v>
      </c>
      <c r="L555" s="320">
        <v>0.99661590524534682</v>
      </c>
      <c r="M555" s="320">
        <v>40</v>
      </c>
      <c r="N555" s="320">
        <v>601</v>
      </c>
      <c r="O555" s="320">
        <v>24641</v>
      </c>
      <c r="P555" s="341">
        <v>1.0423434856175973</v>
      </c>
      <c r="Q555" s="321">
        <v>41</v>
      </c>
    </row>
    <row r="556" spans="1:17" ht="14.4" customHeight="1" x14ac:dyDescent="0.3">
      <c r="A556" s="316" t="s">
        <v>1717</v>
      </c>
      <c r="B556" s="317" t="s">
        <v>1542</v>
      </c>
      <c r="C556" s="317" t="s">
        <v>1543</v>
      </c>
      <c r="D556" s="317" t="s">
        <v>1610</v>
      </c>
      <c r="E556" s="317" t="s">
        <v>1611</v>
      </c>
      <c r="F556" s="320">
        <v>15</v>
      </c>
      <c r="G556" s="320">
        <v>540</v>
      </c>
      <c r="H556" s="320">
        <v>1</v>
      </c>
      <c r="I556" s="320">
        <v>36</v>
      </c>
      <c r="J556" s="320">
        <v>8</v>
      </c>
      <c r="K556" s="320">
        <v>288</v>
      </c>
      <c r="L556" s="320">
        <v>0.53333333333333333</v>
      </c>
      <c r="M556" s="320">
        <v>36</v>
      </c>
      <c r="N556" s="320">
        <v>70</v>
      </c>
      <c r="O556" s="320">
        <v>2590</v>
      </c>
      <c r="P556" s="341">
        <v>4.7962962962962967</v>
      </c>
      <c r="Q556" s="321">
        <v>37</v>
      </c>
    </row>
    <row r="557" spans="1:17" ht="14.4" customHeight="1" x14ac:dyDescent="0.3">
      <c r="A557" s="316" t="s">
        <v>1717</v>
      </c>
      <c r="B557" s="317" t="s">
        <v>1542</v>
      </c>
      <c r="C557" s="317" t="s">
        <v>1543</v>
      </c>
      <c r="D557" s="317" t="s">
        <v>1612</v>
      </c>
      <c r="E557" s="317" t="s">
        <v>1613</v>
      </c>
      <c r="F557" s="320">
        <v>377</v>
      </c>
      <c r="G557" s="320">
        <v>48256</v>
      </c>
      <c r="H557" s="320">
        <v>1</v>
      </c>
      <c r="I557" s="320">
        <v>128</v>
      </c>
      <c r="J557" s="320">
        <v>408</v>
      </c>
      <c r="K557" s="320">
        <v>52224</v>
      </c>
      <c r="L557" s="320">
        <v>1.0822281167108754</v>
      </c>
      <c r="M557" s="320">
        <v>128</v>
      </c>
      <c r="N557" s="320">
        <v>489</v>
      </c>
      <c r="O557" s="320">
        <v>63081</v>
      </c>
      <c r="P557" s="341">
        <v>1.3072156830238726</v>
      </c>
      <c r="Q557" s="321">
        <v>129</v>
      </c>
    </row>
    <row r="558" spans="1:17" ht="14.4" customHeight="1" x14ac:dyDescent="0.3">
      <c r="A558" s="316" t="s">
        <v>1717</v>
      </c>
      <c r="B558" s="317" t="s">
        <v>1542</v>
      </c>
      <c r="C558" s="317" t="s">
        <v>1543</v>
      </c>
      <c r="D558" s="317" t="s">
        <v>1614</v>
      </c>
      <c r="E558" s="317" t="s">
        <v>1615</v>
      </c>
      <c r="F558" s="320">
        <v>90</v>
      </c>
      <c r="G558" s="320">
        <v>14220</v>
      </c>
      <c r="H558" s="320">
        <v>1</v>
      </c>
      <c r="I558" s="320">
        <v>158</v>
      </c>
      <c r="J558" s="320">
        <v>107</v>
      </c>
      <c r="K558" s="320">
        <v>16906</v>
      </c>
      <c r="L558" s="320">
        <v>1.1888888888888889</v>
      </c>
      <c r="M558" s="320">
        <v>158</v>
      </c>
      <c r="N558" s="320">
        <v>100</v>
      </c>
      <c r="O558" s="320">
        <v>15900</v>
      </c>
      <c r="P558" s="341">
        <v>1.1181434599156117</v>
      </c>
      <c r="Q558" s="321">
        <v>159</v>
      </c>
    </row>
    <row r="559" spans="1:17" ht="14.4" customHeight="1" x14ac:dyDescent="0.3">
      <c r="A559" s="316" t="s">
        <v>1717</v>
      </c>
      <c r="B559" s="317" t="s">
        <v>1542</v>
      </c>
      <c r="C559" s="317" t="s">
        <v>1543</v>
      </c>
      <c r="D559" s="317" t="s">
        <v>1620</v>
      </c>
      <c r="E559" s="317" t="s">
        <v>1621</v>
      </c>
      <c r="F559" s="320">
        <v>1</v>
      </c>
      <c r="G559" s="320">
        <v>376</v>
      </c>
      <c r="H559" s="320">
        <v>1</v>
      </c>
      <c r="I559" s="320">
        <v>376</v>
      </c>
      <c r="J559" s="320">
        <v>1</v>
      </c>
      <c r="K559" s="320">
        <v>376</v>
      </c>
      <c r="L559" s="320">
        <v>1</v>
      </c>
      <c r="M559" s="320">
        <v>376</v>
      </c>
      <c r="N559" s="320">
        <v>2</v>
      </c>
      <c r="O559" s="320">
        <v>754</v>
      </c>
      <c r="P559" s="341">
        <v>2.0053191489361701</v>
      </c>
      <c r="Q559" s="321">
        <v>377</v>
      </c>
    </row>
    <row r="560" spans="1:17" ht="14.4" customHeight="1" x14ac:dyDescent="0.3">
      <c r="A560" s="316" t="s">
        <v>1717</v>
      </c>
      <c r="B560" s="317" t="s">
        <v>1542</v>
      </c>
      <c r="C560" s="317" t="s">
        <v>1543</v>
      </c>
      <c r="D560" s="317" t="s">
        <v>1624</v>
      </c>
      <c r="E560" s="317" t="s">
        <v>1625</v>
      </c>
      <c r="F560" s="320">
        <v>1</v>
      </c>
      <c r="G560" s="320">
        <v>504</v>
      </c>
      <c r="H560" s="320">
        <v>1</v>
      </c>
      <c r="I560" s="320">
        <v>504</v>
      </c>
      <c r="J560" s="320">
        <v>1</v>
      </c>
      <c r="K560" s="320">
        <v>505</v>
      </c>
      <c r="L560" s="320">
        <v>1.001984126984127</v>
      </c>
      <c r="M560" s="320">
        <v>505</v>
      </c>
      <c r="N560" s="320">
        <v>2</v>
      </c>
      <c r="O560" s="320">
        <v>1012</v>
      </c>
      <c r="P560" s="341">
        <v>2.0079365079365079</v>
      </c>
      <c r="Q560" s="321">
        <v>506</v>
      </c>
    </row>
    <row r="561" spans="1:17" ht="14.4" customHeight="1" x14ac:dyDescent="0.3">
      <c r="A561" s="316" t="s">
        <v>1717</v>
      </c>
      <c r="B561" s="317" t="s">
        <v>1542</v>
      </c>
      <c r="C561" s="317" t="s">
        <v>1543</v>
      </c>
      <c r="D561" s="317" t="s">
        <v>1626</v>
      </c>
      <c r="E561" s="317" t="s">
        <v>1627</v>
      </c>
      <c r="F561" s="320">
        <v>4</v>
      </c>
      <c r="G561" s="320">
        <v>788</v>
      </c>
      <c r="H561" s="320">
        <v>1</v>
      </c>
      <c r="I561" s="320">
        <v>197</v>
      </c>
      <c r="J561" s="320"/>
      <c r="K561" s="320"/>
      <c r="L561" s="320"/>
      <c r="M561" s="320"/>
      <c r="N561" s="320"/>
      <c r="O561" s="320"/>
      <c r="P561" s="341"/>
      <c r="Q561" s="321"/>
    </row>
    <row r="562" spans="1:17" ht="14.4" customHeight="1" x14ac:dyDescent="0.3">
      <c r="A562" s="316" t="s">
        <v>1717</v>
      </c>
      <c r="B562" s="317" t="s">
        <v>1542</v>
      </c>
      <c r="C562" s="317" t="s">
        <v>1543</v>
      </c>
      <c r="D562" s="317" t="s">
        <v>1630</v>
      </c>
      <c r="E562" s="317" t="s">
        <v>1631</v>
      </c>
      <c r="F562" s="320">
        <v>2</v>
      </c>
      <c r="G562" s="320">
        <v>458</v>
      </c>
      <c r="H562" s="320">
        <v>1</v>
      </c>
      <c r="I562" s="320">
        <v>229</v>
      </c>
      <c r="J562" s="320">
        <v>6</v>
      </c>
      <c r="K562" s="320">
        <v>1380</v>
      </c>
      <c r="L562" s="320">
        <v>3.0131004366812228</v>
      </c>
      <c r="M562" s="320">
        <v>230</v>
      </c>
      <c r="N562" s="320">
        <v>7</v>
      </c>
      <c r="O562" s="320">
        <v>1617</v>
      </c>
      <c r="P562" s="341">
        <v>3.5305676855895198</v>
      </c>
      <c r="Q562" s="321">
        <v>231</v>
      </c>
    </row>
    <row r="563" spans="1:17" ht="14.4" customHeight="1" x14ac:dyDescent="0.3">
      <c r="A563" s="316" t="s">
        <v>1717</v>
      </c>
      <c r="B563" s="317" t="s">
        <v>1542</v>
      </c>
      <c r="C563" s="317" t="s">
        <v>1543</v>
      </c>
      <c r="D563" s="317" t="s">
        <v>1634</v>
      </c>
      <c r="E563" s="317" t="s">
        <v>1635</v>
      </c>
      <c r="F563" s="320">
        <v>35</v>
      </c>
      <c r="G563" s="320">
        <v>1085</v>
      </c>
      <c r="H563" s="320">
        <v>1</v>
      </c>
      <c r="I563" s="320">
        <v>31</v>
      </c>
      <c r="J563" s="320">
        <v>40</v>
      </c>
      <c r="K563" s="320">
        <v>1240</v>
      </c>
      <c r="L563" s="320">
        <v>1.1428571428571428</v>
      </c>
      <c r="M563" s="320">
        <v>31</v>
      </c>
      <c r="N563" s="320">
        <v>28</v>
      </c>
      <c r="O563" s="320">
        <v>868</v>
      </c>
      <c r="P563" s="341">
        <v>0.8</v>
      </c>
      <c r="Q563" s="321">
        <v>31</v>
      </c>
    </row>
    <row r="564" spans="1:17" ht="14.4" customHeight="1" x14ac:dyDescent="0.3">
      <c r="A564" s="316" t="s">
        <v>1717</v>
      </c>
      <c r="B564" s="317" t="s">
        <v>1542</v>
      </c>
      <c r="C564" s="317" t="s">
        <v>1543</v>
      </c>
      <c r="D564" s="317" t="s">
        <v>1640</v>
      </c>
      <c r="E564" s="317" t="s">
        <v>1641</v>
      </c>
      <c r="F564" s="320">
        <v>57</v>
      </c>
      <c r="G564" s="320">
        <v>43377</v>
      </c>
      <c r="H564" s="320">
        <v>1</v>
      </c>
      <c r="I564" s="320">
        <v>761</v>
      </c>
      <c r="J564" s="320">
        <v>73</v>
      </c>
      <c r="K564" s="320">
        <v>55553</v>
      </c>
      <c r="L564" s="320">
        <v>1.2807017543859649</v>
      </c>
      <c r="M564" s="320">
        <v>761</v>
      </c>
      <c r="N564" s="320">
        <v>65</v>
      </c>
      <c r="O564" s="320">
        <v>49465</v>
      </c>
      <c r="P564" s="341">
        <v>1.1403508771929824</v>
      </c>
      <c r="Q564" s="321">
        <v>761</v>
      </c>
    </row>
    <row r="565" spans="1:17" ht="14.4" customHeight="1" x14ac:dyDescent="0.3">
      <c r="A565" s="316" t="s">
        <v>1717</v>
      </c>
      <c r="B565" s="317" t="s">
        <v>1542</v>
      </c>
      <c r="C565" s="317" t="s">
        <v>1543</v>
      </c>
      <c r="D565" s="317" t="s">
        <v>1644</v>
      </c>
      <c r="E565" s="317" t="s">
        <v>1645</v>
      </c>
      <c r="F565" s="320">
        <v>5</v>
      </c>
      <c r="G565" s="320">
        <v>1060</v>
      </c>
      <c r="H565" s="320">
        <v>1</v>
      </c>
      <c r="I565" s="320">
        <v>212</v>
      </c>
      <c r="J565" s="320">
        <v>8</v>
      </c>
      <c r="K565" s="320">
        <v>1712</v>
      </c>
      <c r="L565" s="320">
        <v>1.6150943396226416</v>
      </c>
      <c r="M565" s="320">
        <v>214</v>
      </c>
      <c r="N565" s="320">
        <v>9</v>
      </c>
      <c r="O565" s="320">
        <v>1935</v>
      </c>
      <c r="P565" s="341">
        <v>1.8254716981132075</v>
      </c>
      <c r="Q565" s="321">
        <v>215</v>
      </c>
    </row>
    <row r="566" spans="1:17" ht="14.4" customHeight="1" x14ac:dyDescent="0.3">
      <c r="A566" s="316" t="s">
        <v>1717</v>
      </c>
      <c r="B566" s="317" t="s">
        <v>1542</v>
      </c>
      <c r="C566" s="317" t="s">
        <v>1543</v>
      </c>
      <c r="D566" s="317" t="s">
        <v>1646</v>
      </c>
      <c r="E566" s="317" t="s">
        <v>1647</v>
      </c>
      <c r="F566" s="320"/>
      <c r="G566" s="320"/>
      <c r="H566" s="320"/>
      <c r="I566" s="320"/>
      <c r="J566" s="320"/>
      <c r="K566" s="320"/>
      <c r="L566" s="320"/>
      <c r="M566" s="320"/>
      <c r="N566" s="320">
        <v>3</v>
      </c>
      <c r="O566" s="320">
        <v>3669</v>
      </c>
      <c r="P566" s="341"/>
      <c r="Q566" s="321">
        <v>1223</v>
      </c>
    </row>
    <row r="567" spans="1:17" ht="14.4" customHeight="1" x14ac:dyDescent="0.3">
      <c r="A567" s="316" t="s">
        <v>1717</v>
      </c>
      <c r="B567" s="317" t="s">
        <v>1542</v>
      </c>
      <c r="C567" s="317" t="s">
        <v>1543</v>
      </c>
      <c r="D567" s="317" t="s">
        <v>1652</v>
      </c>
      <c r="E567" s="317" t="s">
        <v>1653</v>
      </c>
      <c r="F567" s="320"/>
      <c r="G567" s="320"/>
      <c r="H567" s="320"/>
      <c r="I567" s="320"/>
      <c r="J567" s="320">
        <v>1</v>
      </c>
      <c r="K567" s="320">
        <v>530</v>
      </c>
      <c r="L567" s="320"/>
      <c r="M567" s="320">
        <v>530</v>
      </c>
      <c r="N567" s="320"/>
      <c r="O567" s="320"/>
      <c r="P567" s="341"/>
      <c r="Q567" s="321"/>
    </row>
    <row r="568" spans="1:17" ht="14.4" customHeight="1" x14ac:dyDescent="0.3">
      <c r="A568" s="316" t="s">
        <v>1717</v>
      </c>
      <c r="B568" s="317" t="s">
        <v>1542</v>
      </c>
      <c r="C568" s="317" t="s">
        <v>1543</v>
      </c>
      <c r="D568" s="317" t="s">
        <v>1695</v>
      </c>
      <c r="E568" s="317" t="s">
        <v>1696</v>
      </c>
      <c r="F568" s="320"/>
      <c r="G568" s="320"/>
      <c r="H568" s="320"/>
      <c r="I568" s="320"/>
      <c r="J568" s="320"/>
      <c r="K568" s="320"/>
      <c r="L568" s="320"/>
      <c r="M568" s="320"/>
      <c r="N568" s="320">
        <v>1</v>
      </c>
      <c r="O568" s="320">
        <v>297</v>
      </c>
      <c r="P568" s="341"/>
      <c r="Q568" s="321">
        <v>297</v>
      </c>
    </row>
    <row r="569" spans="1:17" ht="14.4" customHeight="1" x14ac:dyDescent="0.3">
      <c r="A569" s="316" t="s">
        <v>1717</v>
      </c>
      <c r="B569" s="317" t="s">
        <v>1542</v>
      </c>
      <c r="C569" s="317" t="s">
        <v>1543</v>
      </c>
      <c r="D569" s="317" t="s">
        <v>1654</v>
      </c>
      <c r="E569" s="317" t="s">
        <v>1655</v>
      </c>
      <c r="F569" s="320"/>
      <c r="G569" s="320"/>
      <c r="H569" s="320"/>
      <c r="I569" s="320"/>
      <c r="J569" s="320">
        <v>6</v>
      </c>
      <c r="K569" s="320">
        <v>2916</v>
      </c>
      <c r="L569" s="320"/>
      <c r="M569" s="320">
        <v>486</v>
      </c>
      <c r="N569" s="320"/>
      <c r="O569" s="320"/>
      <c r="P569" s="341"/>
      <c r="Q569" s="321"/>
    </row>
    <row r="570" spans="1:17" ht="14.4" customHeight="1" x14ac:dyDescent="0.3">
      <c r="A570" s="316" t="s">
        <v>1717</v>
      </c>
      <c r="B570" s="317" t="s">
        <v>1542</v>
      </c>
      <c r="C570" s="317" t="s">
        <v>1543</v>
      </c>
      <c r="D570" s="317" t="s">
        <v>1658</v>
      </c>
      <c r="E570" s="317" t="s">
        <v>1659</v>
      </c>
      <c r="F570" s="320">
        <v>207</v>
      </c>
      <c r="G570" s="320">
        <v>8073</v>
      </c>
      <c r="H570" s="320">
        <v>1</v>
      </c>
      <c r="I570" s="320">
        <v>39</v>
      </c>
      <c r="J570" s="320">
        <v>276</v>
      </c>
      <c r="K570" s="320">
        <v>10764</v>
      </c>
      <c r="L570" s="320">
        <v>1.3333333333333333</v>
      </c>
      <c r="M570" s="320">
        <v>39</v>
      </c>
      <c r="N570" s="320">
        <v>273</v>
      </c>
      <c r="O570" s="320">
        <v>10920</v>
      </c>
      <c r="P570" s="341">
        <v>1.3526570048309179</v>
      </c>
      <c r="Q570" s="321">
        <v>40</v>
      </c>
    </row>
    <row r="571" spans="1:17" ht="14.4" customHeight="1" x14ac:dyDescent="0.3">
      <c r="A571" s="316" t="s">
        <v>1717</v>
      </c>
      <c r="B571" s="317" t="s">
        <v>1542</v>
      </c>
      <c r="C571" s="317" t="s">
        <v>1543</v>
      </c>
      <c r="D571" s="317" t="s">
        <v>1718</v>
      </c>
      <c r="E571" s="317" t="s">
        <v>1719</v>
      </c>
      <c r="F571" s="320"/>
      <c r="G571" s="320"/>
      <c r="H571" s="320"/>
      <c r="I571" s="320"/>
      <c r="J571" s="320"/>
      <c r="K571" s="320"/>
      <c r="L571" s="320"/>
      <c r="M571" s="320"/>
      <c r="N571" s="320">
        <v>1</v>
      </c>
      <c r="O571" s="320">
        <v>261</v>
      </c>
      <c r="P571" s="341"/>
      <c r="Q571" s="321">
        <v>261</v>
      </c>
    </row>
    <row r="572" spans="1:17" ht="14.4" customHeight="1" x14ac:dyDescent="0.3">
      <c r="A572" s="316" t="s">
        <v>1720</v>
      </c>
      <c r="B572" s="317" t="s">
        <v>1542</v>
      </c>
      <c r="C572" s="317" t="s">
        <v>1543</v>
      </c>
      <c r="D572" s="317" t="s">
        <v>1546</v>
      </c>
      <c r="E572" s="317" t="s">
        <v>1547</v>
      </c>
      <c r="F572" s="320">
        <v>77</v>
      </c>
      <c r="G572" s="320">
        <v>1232</v>
      </c>
      <c r="H572" s="320">
        <v>1</v>
      </c>
      <c r="I572" s="320">
        <v>16</v>
      </c>
      <c r="J572" s="320">
        <v>67</v>
      </c>
      <c r="K572" s="320">
        <v>1072</v>
      </c>
      <c r="L572" s="320">
        <v>0.87012987012987009</v>
      </c>
      <c r="M572" s="320">
        <v>16</v>
      </c>
      <c r="N572" s="320">
        <v>69</v>
      </c>
      <c r="O572" s="320">
        <v>1104</v>
      </c>
      <c r="P572" s="341">
        <v>0.89610389610389607</v>
      </c>
      <c r="Q572" s="321">
        <v>16</v>
      </c>
    </row>
    <row r="573" spans="1:17" ht="14.4" customHeight="1" x14ac:dyDescent="0.3">
      <c r="A573" s="316" t="s">
        <v>1720</v>
      </c>
      <c r="B573" s="317" t="s">
        <v>1542</v>
      </c>
      <c r="C573" s="317" t="s">
        <v>1543</v>
      </c>
      <c r="D573" s="317" t="s">
        <v>1550</v>
      </c>
      <c r="E573" s="317" t="s">
        <v>1551</v>
      </c>
      <c r="F573" s="320">
        <v>94</v>
      </c>
      <c r="G573" s="320">
        <v>45684</v>
      </c>
      <c r="H573" s="320">
        <v>1</v>
      </c>
      <c r="I573" s="320">
        <v>486</v>
      </c>
      <c r="J573" s="320">
        <v>71</v>
      </c>
      <c r="K573" s="320">
        <v>34506</v>
      </c>
      <c r="L573" s="320">
        <v>0.75531914893617025</v>
      </c>
      <c r="M573" s="320">
        <v>486</v>
      </c>
      <c r="N573" s="320">
        <v>137</v>
      </c>
      <c r="O573" s="320">
        <v>66582</v>
      </c>
      <c r="P573" s="341">
        <v>1.4574468085106382</v>
      </c>
      <c r="Q573" s="321">
        <v>486</v>
      </c>
    </row>
    <row r="574" spans="1:17" ht="14.4" customHeight="1" x14ac:dyDescent="0.3">
      <c r="A574" s="316" t="s">
        <v>1720</v>
      </c>
      <c r="B574" s="317" t="s">
        <v>1542</v>
      </c>
      <c r="C574" s="317" t="s">
        <v>1543</v>
      </c>
      <c r="D574" s="317" t="s">
        <v>1556</v>
      </c>
      <c r="E574" s="317" t="s">
        <v>1557</v>
      </c>
      <c r="F574" s="320">
        <v>13</v>
      </c>
      <c r="G574" s="320">
        <v>4966</v>
      </c>
      <c r="H574" s="320">
        <v>1</v>
      </c>
      <c r="I574" s="320">
        <v>382</v>
      </c>
      <c r="J574" s="320">
        <v>10</v>
      </c>
      <c r="K574" s="320">
        <v>3820</v>
      </c>
      <c r="L574" s="320">
        <v>0.76923076923076927</v>
      </c>
      <c r="M574" s="320">
        <v>382</v>
      </c>
      <c r="N574" s="320">
        <v>4</v>
      </c>
      <c r="O574" s="320">
        <v>1528</v>
      </c>
      <c r="P574" s="341">
        <v>0.30769230769230771</v>
      </c>
      <c r="Q574" s="321">
        <v>382</v>
      </c>
    </row>
    <row r="575" spans="1:17" ht="14.4" customHeight="1" x14ac:dyDescent="0.3">
      <c r="A575" s="316" t="s">
        <v>1720</v>
      </c>
      <c r="B575" s="317" t="s">
        <v>1542</v>
      </c>
      <c r="C575" s="317" t="s">
        <v>1543</v>
      </c>
      <c r="D575" s="317" t="s">
        <v>1564</v>
      </c>
      <c r="E575" s="317" t="s">
        <v>1565</v>
      </c>
      <c r="F575" s="320">
        <v>54</v>
      </c>
      <c r="G575" s="320">
        <v>2106</v>
      </c>
      <c r="H575" s="320">
        <v>1</v>
      </c>
      <c r="I575" s="320">
        <v>39</v>
      </c>
      <c r="J575" s="320">
        <v>55</v>
      </c>
      <c r="K575" s="320">
        <v>2200</v>
      </c>
      <c r="L575" s="320">
        <v>1.0446343779677112</v>
      </c>
      <c r="M575" s="320">
        <v>40</v>
      </c>
      <c r="N575" s="320">
        <v>57</v>
      </c>
      <c r="O575" s="320">
        <v>2280</v>
      </c>
      <c r="P575" s="341">
        <v>1.0826210826210827</v>
      </c>
      <c r="Q575" s="321">
        <v>40</v>
      </c>
    </row>
    <row r="576" spans="1:17" ht="14.4" customHeight="1" x14ac:dyDescent="0.3">
      <c r="A576" s="316" t="s">
        <v>1720</v>
      </c>
      <c r="B576" s="317" t="s">
        <v>1542</v>
      </c>
      <c r="C576" s="317" t="s">
        <v>1543</v>
      </c>
      <c r="D576" s="317" t="s">
        <v>1566</v>
      </c>
      <c r="E576" s="317" t="s">
        <v>1567</v>
      </c>
      <c r="F576" s="320">
        <v>4</v>
      </c>
      <c r="G576" s="320">
        <v>376</v>
      </c>
      <c r="H576" s="320">
        <v>1</v>
      </c>
      <c r="I576" s="320">
        <v>94</v>
      </c>
      <c r="J576" s="320">
        <v>8</v>
      </c>
      <c r="K576" s="320">
        <v>760</v>
      </c>
      <c r="L576" s="320">
        <v>2.021276595744681</v>
      </c>
      <c r="M576" s="320">
        <v>95</v>
      </c>
      <c r="N576" s="320">
        <v>3</v>
      </c>
      <c r="O576" s="320">
        <v>288</v>
      </c>
      <c r="P576" s="341">
        <v>0.76595744680851063</v>
      </c>
      <c r="Q576" s="321">
        <v>96</v>
      </c>
    </row>
    <row r="577" spans="1:17" ht="14.4" customHeight="1" x14ac:dyDescent="0.3">
      <c r="A577" s="316" t="s">
        <v>1720</v>
      </c>
      <c r="B577" s="317" t="s">
        <v>1542</v>
      </c>
      <c r="C577" s="317" t="s">
        <v>1543</v>
      </c>
      <c r="D577" s="317" t="s">
        <v>1572</v>
      </c>
      <c r="E577" s="317" t="s">
        <v>1573</v>
      </c>
      <c r="F577" s="320">
        <v>13</v>
      </c>
      <c r="G577" s="320">
        <v>1313</v>
      </c>
      <c r="H577" s="320">
        <v>1</v>
      </c>
      <c r="I577" s="320">
        <v>101</v>
      </c>
      <c r="J577" s="320">
        <v>18</v>
      </c>
      <c r="K577" s="320">
        <v>1818</v>
      </c>
      <c r="L577" s="320">
        <v>1.3846153846153846</v>
      </c>
      <c r="M577" s="320">
        <v>101</v>
      </c>
      <c r="N577" s="320">
        <v>8</v>
      </c>
      <c r="O577" s="320">
        <v>816</v>
      </c>
      <c r="P577" s="341">
        <v>0.62147753236862147</v>
      </c>
      <c r="Q577" s="321">
        <v>102</v>
      </c>
    </row>
    <row r="578" spans="1:17" ht="14.4" customHeight="1" x14ac:dyDescent="0.3">
      <c r="A578" s="316" t="s">
        <v>1720</v>
      </c>
      <c r="B578" s="317" t="s">
        <v>1542</v>
      </c>
      <c r="C578" s="317" t="s">
        <v>1543</v>
      </c>
      <c r="D578" s="317" t="s">
        <v>1578</v>
      </c>
      <c r="E578" s="317" t="s">
        <v>1579</v>
      </c>
      <c r="F578" s="320">
        <v>35</v>
      </c>
      <c r="G578" s="320">
        <v>735</v>
      </c>
      <c r="H578" s="320">
        <v>1</v>
      </c>
      <c r="I578" s="320">
        <v>21</v>
      </c>
      <c r="J578" s="320">
        <v>41</v>
      </c>
      <c r="K578" s="320">
        <v>861</v>
      </c>
      <c r="L578" s="320">
        <v>1.1714285714285715</v>
      </c>
      <c r="M578" s="320">
        <v>21</v>
      </c>
      <c r="N578" s="320">
        <v>14</v>
      </c>
      <c r="O578" s="320">
        <v>294</v>
      </c>
      <c r="P578" s="341">
        <v>0.4</v>
      </c>
      <c r="Q578" s="321">
        <v>21</v>
      </c>
    </row>
    <row r="579" spans="1:17" ht="14.4" customHeight="1" x14ac:dyDescent="0.3">
      <c r="A579" s="316" t="s">
        <v>1720</v>
      </c>
      <c r="B579" s="317" t="s">
        <v>1542</v>
      </c>
      <c r="C579" s="317" t="s">
        <v>1543</v>
      </c>
      <c r="D579" s="317" t="s">
        <v>1584</v>
      </c>
      <c r="E579" s="317" t="s">
        <v>1585</v>
      </c>
      <c r="F579" s="320">
        <v>1</v>
      </c>
      <c r="G579" s="320">
        <v>243</v>
      </c>
      <c r="H579" s="320">
        <v>1</v>
      </c>
      <c r="I579" s="320">
        <v>243</v>
      </c>
      <c r="J579" s="320"/>
      <c r="K579" s="320"/>
      <c r="L579" s="320"/>
      <c r="M579" s="320"/>
      <c r="N579" s="320"/>
      <c r="O579" s="320"/>
      <c r="P579" s="341"/>
      <c r="Q579" s="321"/>
    </row>
    <row r="580" spans="1:17" ht="14.4" customHeight="1" x14ac:dyDescent="0.3">
      <c r="A580" s="316" t="s">
        <v>1720</v>
      </c>
      <c r="B580" s="317" t="s">
        <v>1542</v>
      </c>
      <c r="C580" s="317" t="s">
        <v>1543</v>
      </c>
      <c r="D580" s="317" t="s">
        <v>1586</v>
      </c>
      <c r="E580" s="317" t="s">
        <v>1587</v>
      </c>
      <c r="F580" s="320">
        <v>310</v>
      </c>
      <c r="G580" s="320">
        <v>34410</v>
      </c>
      <c r="H580" s="320">
        <v>1</v>
      </c>
      <c r="I580" s="320">
        <v>111</v>
      </c>
      <c r="J580" s="320">
        <v>440</v>
      </c>
      <c r="K580" s="320">
        <v>49280</v>
      </c>
      <c r="L580" s="320">
        <v>1.4321418192385935</v>
      </c>
      <c r="M580" s="320">
        <v>112</v>
      </c>
      <c r="N580" s="320">
        <v>353</v>
      </c>
      <c r="O580" s="320">
        <v>39889</v>
      </c>
      <c r="P580" s="341">
        <v>1.1592269689043884</v>
      </c>
      <c r="Q580" s="321">
        <v>113</v>
      </c>
    </row>
    <row r="581" spans="1:17" ht="14.4" customHeight="1" x14ac:dyDescent="0.3">
      <c r="A581" s="316" t="s">
        <v>1720</v>
      </c>
      <c r="B581" s="317" t="s">
        <v>1542</v>
      </c>
      <c r="C581" s="317" t="s">
        <v>1543</v>
      </c>
      <c r="D581" s="317" t="s">
        <v>1588</v>
      </c>
      <c r="E581" s="317" t="s">
        <v>1589</v>
      </c>
      <c r="F581" s="320">
        <v>67</v>
      </c>
      <c r="G581" s="320">
        <v>5561</v>
      </c>
      <c r="H581" s="320">
        <v>1</v>
      </c>
      <c r="I581" s="320">
        <v>83</v>
      </c>
      <c r="J581" s="320">
        <v>97</v>
      </c>
      <c r="K581" s="320">
        <v>8051</v>
      </c>
      <c r="L581" s="320">
        <v>1.4477611940298507</v>
      </c>
      <c r="M581" s="320">
        <v>83</v>
      </c>
      <c r="N581" s="320">
        <v>88</v>
      </c>
      <c r="O581" s="320">
        <v>7392</v>
      </c>
      <c r="P581" s="341">
        <v>1.3292573278187376</v>
      </c>
      <c r="Q581" s="321">
        <v>84</v>
      </c>
    </row>
    <row r="582" spans="1:17" ht="14.4" customHeight="1" x14ac:dyDescent="0.3">
      <c r="A582" s="316" t="s">
        <v>1720</v>
      </c>
      <c r="B582" s="317" t="s">
        <v>1542</v>
      </c>
      <c r="C582" s="317" t="s">
        <v>1543</v>
      </c>
      <c r="D582" s="317" t="s">
        <v>1592</v>
      </c>
      <c r="E582" s="317" t="s">
        <v>1593</v>
      </c>
      <c r="F582" s="320">
        <v>2</v>
      </c>
      <c r="G582" s="320">
        <v>2324</v>
      </c>
      <c r="H582" s="320">
        <v>1</v>
      </c>
      <c r="I582" s="320">
        <v>1162</v>
      </c>
      <c r="J582" s="320">
        <v>13</v>
      </c>
      <c r="K582" s="320">
        <v>15132</v>
      </c>
      <c r="L582" s="320">
        <v>6.5111876075731496</v>
      </c>
      <c r="M582" s="320">
        <v>1164</v>
      </c>
      <c r="N582" s="320">
        <v>1</v>
      </c>
      <c r="O582" s="320">
        <v>1165</v>
      </c>
      <c r="P582" s="341">
        <v>0.50129087779690185</v>
      </c>
      <c r="Q582" s="321">
        <v>1165</v>
      </c>
    </row>
    <row r="583" spans="1:17" ht="14.4" customHeight="1" x14ac:dyDescent="0.3">
      <c r="A583" s="316" t="s">
        <v>1720</v>
      </c>
      <c r="B583" s="317" t="s">
        <v>1542</v>
      </c>
      <c r="C583" s="317" t="s">
        <v>1543</v>
      </c>
      <c r="D583" s="317" t="s">
        <v>1594</v>
      </c>
      <c r="E583" s="317" t="s">
        <v>1595</v>
      </c>
      <c r="F583" s="320">
        <v>2</v>
      </c>
      <c r="G583" s="320">
        <v>980</v>
      </c>
      <c r="H583" s="320">
        <v>1</v>
      </c>
      <c r="I583" s="320">
        <v>490</v>
      </c>
      <c r="J583" s="320">
        <v>12</v>
      </c>
      <c r="K583" s="320">
        <v>5880</v>
      </c>
      <c r="L583" s="320">
        <v>6</v>
      </c>
      <c r="M583" s="320">
        <v>490</v>
      </c>
      <c r="N583" s="320">
        <v>2</v>
      </c>
      <c r="O583" s="320">
        <v>980</v>
      </c>
      <c r="P583" s="341">
        <v>1</v>
      </c>
      <c r="Q583" s="321">
        <v>490</v>
      </c>
    </row>
    <row r="584" spans="1:17" ht="14.4" customHeight="1" x14ac:dyDescent="0.3">
      <c r="A584" s="316" t="s">
        <v>1720</v>
      </c>
      <c r="B584" s="317" t="s">
        <v>1542</v>
      </c>
      <c r="C584" s="317" t="s">
        <v>1543</v>
      </c>
      <c r="D584" s="317" t="s">
        <v>1596</v>
      </c>
      <c r="E584" s="317" t="s">
        <v>1597</v>
      </c>
      <c r="F584" s="320">
        <v>162</v>
      </c>
      <c r="G584" s="320">
        <v>6156</v>
      </c>
      <c r="H584" s="320">
        <v>1</v>
      </c>
      <c r="I584" s="320">
        <v>38</v>
      </c>
      <c r="J584" s="320">
        <v>179</v>
      </c>
      <c r="K584" s="320">
        <v>6981</v>
      </c>
      <c r="L584" s="320">
        <v>1.1340155945419104</v>
      </c>
      <c r="M584" s="320">
        <v>39</v>
      </c>
      <c r="N584" s="320">
        <v>169</v>
      </c>
      <c r="O584" s="320">
        <v>6591</v>
      </c>
      <c r="P584" s="341">
        <v>1.0706627680311891</v>
      </c>
      <c r="Q584" s="321">
        <v>39</v>
      </c>
    </row>
    <row r="585" spans="1:17" ht="14.4" customHeight="1" x14ac:dyDescent="0.3">
      <c r="A585" s="316" t="s">
        <v>1720</v>
      </c>
      <c r="B585" s="317" t="s">
        <v>1542</v>
      </c>
      <c r="C585" s="317" t="s">
        <v>1543</v>
      </c>
      <c r="D585" s="317" t="s">
        <v>1600</v>
      </c>
      <c r="E585" s="317" t="s">
        <v>1601</v>
      </c>
      <c r="F585" s="320">
        <v>8</v>
      </c>
      <c r="G585" s="320">
        <v>1624</v>
      </c>
      <c r="H585" s="320">
        <v>1</v>
      </c>
      <c r="I585" s="320">
        <v>203</v>
      </c>
      <c r="J585" s="320">
        <v>15</v>
      </c>
      <c r="K585" s="320">
        <v>3060</v>
      </c>
      <c r="L585" s="320">
        <v>1.8842364532019704</v>
      </c>
      <c r="M585" s="320">
        <v>204</v>
      </c>
      <c r="N585" s="320">
        <v>6</v>
      </c>
      <c r="O585" s="320">
        <v>1230</v>
      </c>
      <c r="P585" s="341">
        <v>0.7573891625615764</v>
      </c>
      <c r="Q585" s="321">
        <v>205</v>
      </c>
    </row>
    <row r="586" spans="1:17" ht="14.4" customHeight="1" x14ac:dyDescent="0.3">
      <c r="A586" s="316" t="s">
        <v>1720</v>
      </c>
      <c r="B586" s="317" t="s">
        <v>1542</v>
      </c>
      <c r="C586" s="317" t="s">
        <v>1543</v>
      </c>
      <c r="D586" s="317" t="s">
        <v>1602</v>
      </c>
      <c r="E586" s="317" t="s">
        <v>1603</v>
      </c>
      <c r="F586" s="320">
        <v>9</v>
      </c>
      <c r="G586" s="320">
        <v>3996</v>
      </c>
      <c r="H586" s="320">
        <v>1</v>
      </c>
      <c r="I586" s="320">
        <v>444</v>
      </c>
      <c r="J586" s="320">
        <v>14</v>
      </c>
      <c r="K586" s="320">
        <v>6216</v>
      </c>
      <c r="L586" s="320">
        <v>1.5555555555555556</v>
      </c>
      <c r="M586" s="320">
        <v>444</v>
      </c>
      <c r="N586" s="320">
        <v>13</v>
      </c>
      <c r="O586" s="320">
        <v>5772</v>
      </c>
      <c r="P586" s="341">
        <v>1.4444444444444444</v>
      </c>
      <c r="Q586" s="321">
        <v>444</v>
      </c>
    </row>
    <row r="587" spans="1:17" ht="14.4" customHeight="1" x14ac:dyDescent="0.3">
      <c r="A587" s="316" t="s">
        <v>1720</v>
      </c>
      <c r="B587" s="317" t="s">
        <v>1542</v>
      </c>
      <c r="C587" s="317" t="s">
        <v>1543</v>
      </c>
      <c r="D587" s="317" t="s">
        <v>1604</v>
      </c>
      <c r="E587" s="317" t="s">
        <v>1605</v>
      </c>
      <c r="F587" s="320">
        <v>11</v>
      </c>
      <c r="G587" s="320">
        <v>1430</v>
      </c>
      <c r="H587" s="320">
        <v>1</v>
      </c>
      <c r="I587" s="320">
        <v>130</v>
      </c>
      <c r="J587" s="320">
        <v>6</v>
      </c>
      <c r="K587" s="320">
        <v>786</v>
      </c>
      <c r="L587" s="320">
        <v>0.54965034965034965</v>
      </c>
      <c r="M587" s="320">
        <v>131</v>
      </c>
      <c r="N587" s="320">
        <v>3</v>
      </c>
      <c r="O587" s="320">
        <v>399</v>
      </c>
      <c r="P587" s="341">
        <v>0.279020979020979</v>
      </c>
      <c r="Q587" s="321">
        <v>133</v>
      </c>
    </row>
    <row r="588" spans="1:17" ht="14.4" customHeight="1" x14ac:dyDescent="0.3">
      <c r="A588" s="316" t="s">
        <v>1720</v>
      </c>
      <c r="B588" s="317" t="s">
        <v>1542</v>
      </c>
      <c r="C588" s="317" t="s">
        <v>1543</v>
      </c>
      <c r="D588" s="317" t="s">
        <v>1608</v>
      </c>
      <c r="E588" s="317" t="s">
        <v>1609</v>
      </c>
      <c r="F588" s="320">
        <v>2</v>
      </c>
      <c r="G588" s="320">
        <v>80</v>
      </c>
      <c r="H588" s="320">
        <v>1</v>
      </c>
      <c r="I588" s="320">
        <v>40</v>
      </c>
      <c r="J588" s="320"/>
      <c r="K588" s="320"/>
      <c r="L588" s="320"/>
      <c r="M588" s="320"/>
      <c r="N588" s="320"/>
      <c r="O588" s="320"/>
      <c r="P588" s="341"/>
      <c r="Q588" s="321"/>
    </row>
    <row r="589" spans="1:17" ht="14.4" customHeight="1" x14ac:dyDescent="0.3">
      <c r="A589" s="316" t="s">
        <v>1720</v>
      </c>
      <c r="B589" s="317" t="s">
        <v>1542</v>
      </c>
      <c r="C589" s="317" t="s">
        <v>1543</v>
      </c>
      <c r="D589" s="317" t="s">
        <v>1610</v>
      </c>
      <c r="E589" s="317" t="s">
        <v>1611</v>
      </c>
      <c r="F589" s="320">
        <v>46</v>
      </c>
      <c r="G589" s="320">
        <v>1656</v>
      </c>
      <c r="H589" s="320">
        <v>1</v>
      </c>
      <c r="I589" s="320">
        <v>36</v>
      </c>
      <c r="J589" s="320">
        <v>14</v>
      </c>
      <c r="K589" s="320">
        <v>504</v>
      </c>
      <c r="L589" s="320">
        <v>0.30434782608695654</v>
      </c>
      <c r="M589" s="320">
        <v>36</v>
      </c>
      <c r="N589" s="320"/>
      <c r="O589" s="320"/>
      <c r="P589" s="341"/>
      <c r="Q589" s="321"/>
    </row>
    <row r="590" spans="1:17" ht="14.4" customHeight="1" x14ac:dyDescent="0.3">
      <c r="A590" s="316" t="s">
        <v>1720</v>
      </c>
      <c r="B590" s="317" t="s">
        <v>1542</v>
      </c>
      <c r="C590" s="317" t="s">
        <v>1543</v>
      </c>
      <c r="D590" s="317" t="s">
        <v>1614</v>
      </c>
      <c r="E590" s="317" t="s">
        <v>1615</v>
      </c>
      <c r="F590" s="320">
        <v>151</v>
      </c>
      <c r="G590" s="320">
        <v>23858</v>
      </c>
      <c r="H590" s="320">
        <v>1</v>
      </c>
      <c r="I590" s="320">
        <v>158</v>
      </c>
      <c r="J590" s="320">
        <v>209</v>
      </c>
      <c r="K590" s="320">
        <v>33022</v>
      </c>
      <c r="L590" s="320">
        <v>1.3841059602649006</v>
      </c>
      <c r="M590" s="320">
        <v>158</v>
      </c>
      <c r="N590" s="320">
        <v>219</v>
      </c>
      <c r="O590" s="320">
        <v>34821</v>
      </c>
      <c r="P590" s="341">
        <v>1.4595104367507754</v>
      </c>
      <c r="Q590" s="321">
        <v>159</v>
      </c>
    </row>
    <row r="591" spans="1:17" ht="14.4" customHeight="1" x14ac:dyDescent="0.3">
      <c r="A591" s="316" t="s">
        <v>1720</v>
      </c>
      <c r="B591" s="317" t="s">
        <v>1542</v>
      </c>
      <c r="C591" s="317" t="s">
        <v>1543</v>
      </c>
      <c r="D591" s="317" t="s">
        <v>1616</v>
      </c>
      <c r="E591" s="317" t="s">
        <v>1617</v>
      </c>
      <c r="F591" s="320">
        <v>8</v>
      </c>
      <c r="G591" s="320">
        <v>4808</v>
      </c>
      <c r="H591" s="320">
        <v>1</v>
      </c>
      <c r="I591" s="320">
        <v>601</v>
      </c>
      <c r="J591" s="320">
        <v>8</v>
      </c>
      <c r="K591" s="320">
        <v>4824</v>
      </c>
      <c r="L591" s="320">
        <v>1.0033277870216306</v>
      </c>
      <c r="M591" s="320">
        <v>603</v>
      </c>
      <c r="N591" s="320">
        <v>6</v>
      </c>
      <c r="O591" s="320">
        <v>3624</v>
      </c>
      <c r="P591" s="341">
        <v>0.75374376039933444</v>
      </c>
      <c r="Q591" s="321">
        <v>604</v>
      </c>
    </row>
    <row r="592" spans="1:17" ht="14.4" customHeight="1" x14ac:dyDescent="0.3">
      <c r="A592" s="316" t="s">
        <v>1720</v>
      </c>
      <c r="B592" s="317" t="s">
        <v>1542</v>
      </c>
      <c r="C592" s="317" t="s">
        <v>1543</v>
      </c>
      <c r="D592" s="317" t="s">
        <v>1620</v>
      </c>
      <c r="E592" s="317" t="s">
        <v>1621</v>
      </c>
      <c r="F592" s="320">
        <v>9</v>
      </c>
      <c r="G592" s="320">
        <v>3384</v>
      </c>
      <c r="H592" s="320">
        <v>1</v>
      </c>
      <c r="I592" s="320">
        <v>376</v>
      </c>
      <c r="J592" s="320">
        <v>16</v>
      </c>
      <c r="K592" s="320">
        <v>6016</v>
      </c>
      <c r="L592" s="320">
        <v>1.7777777777777777</v>
      </c>
      <c r="M592" s="320">
        <v>376</v>
      </c>
      <c r="N592" s="320">
        <v>5</v>
      </c>
      <c r="O592" s="320">
        <v>1885</v>
      </c>
      <c r="P592" s="341">
        <v>0.55703309692671399</v>
      </c>
      <c r="Q592" s="321">
        <v>377</v>
      </c>
    </row>
    <row r="593" spans="1:17" ht="14.4" customHeight="1" x14ac:dyDescent="0.3">
      <c r="A593" s="316" t="s">
        <v>1720</v>
      </c>
      <c r="B593" s="317" t="s">
        <v>1542</v>
      </c>
      <c r="C593" s="317" t="s">
        <v>1543</v>
      </c>
      <c r="D593" s="317" t="s">
        <v>1624</v>
      </c>
      <c r="E593" s="317" t="s">
        <v>1625</v>
      </c>
      <c r="F593" s="320">
        <v>2</v>
      </c>
      <c r="G593" s="320">
        <v>1008</v>
      </c>
      <c r="H593" s="320">
        <v>1</v>
      </c>
      <c r="I593" s="320">
        <v>504</v>
      </c>
      <c r="J593" s="320">
        <v>8</v>
      </c>
      <c r="K593" s="320">
        <v>4040</v>
      </c>
      <c r="L593" s="320">
        <v>4.0079365079365079</v>
      </c>
      <c r="M593" s="320">
        <v>505</v>
      </c>
      <c r="N593" s="320">
        <v>2</v>
      </c>
      <c r="O593" s="320">
        <v>1012</v>
      </c>
      <c r="P593" s="341">
        <v>1.003968253968254</v>
      </c>
      <c r="Q593" s="321">
        <v>506</v>
      </c>
    </row>
    <row r="594" spans="1:17" ht="14.4" customHeight="1" x14ac:dyDescent="0.3">
      <c r="A594" s="316" t="s">
        <v>1720</v>
      </c>
      <c r="B594" s="317" t="s">
        <v>1542</v>
      </c>
      <c r="C594" s="317" t="s">
        <v>1543</v>
      </c>
      <c r="D594" s="317" t="s">
        <v>1626</v>
      </c>
      <c r="E594" s="317" t="s">
        <v>1627</v>
      </c>
      <c r="F594" s="320">
        <v>1</v>
      </c>
      <c r="G594" s="320">
        <v>197</v>
      </c>
      <c r="H594" s="320">
        <v>1</v>
      </c>
      <c r="I594" s="320">
        <v>197</v>
      </c>
      <c r="J594" s="320"/>
      <c r="K594" s="320"/>
      <c r="L594" s="320"/>
      <c r="M594" s="320"/>
      <c r="N594" s="320"/>
      <c r="O594" s="320"/>
      <c r="P594" s="341"/>
      <c r="Q594" s="321"/>
    </row>
    <row r="595" spans="1:17" ht="14.4" customHeight="1" x14ac:dyDescent="0.3">
      <c r="A595" s="316" t="s">
        <v>1720</v>
      </c>
      <c r="B595" s="317" t="s">
        <v>1542</v>
      </c>
      <c r="C595" s="317" t="s">
        <v>1543</v>
      </c>
      <c r="D595" s="317" t="s">
        <v>1630</v>
      </c>
      <c r="E595" s="317" t="s">
        <v>1631</v>
      </c>
      <c r="F595" s="320">
        <v>1</v>
      </c>
      <c r="G595" s="320">
        <v>229</v>
      </c>
      <c r="H595" s="320">
        <v>1</v>
      </c>
      <c r="I595" s="320">
        <v>229</v>
      </c>
      <c r="J595" s="320"/>
      <c r="K595" s="320"/>
      <c r="L595" s="320"/>
      <c r="M595" s="320"/>
      <c r="N595" s="320"/>
      <c r="O595" s="320"/>
      <c r="P595" s="341"/>
      <c r="Q595" s="321"/>
    </row>
    <row r="596" spans="1:17" ht="14.4" customHeight="1" x14ac:dyDescent="0.3">
      <c r="A596" s="316" t="s">
        <v>1720</v>
      </c>
      <c r="B596" s="317" t="s">
        <v>1542</v>
      </c>
      <c r="C596" s="317" t="s">
        <v>1543</v>
      </c>
      <c r="D596" s="317" t="s">
        <v>1634</v>
      </c>
      <c r="E596" s="317" t="s">
        <v>1635</v>
      </c>
      <c r="F596" s="320">
        <v>17</v>
      </c>
      <c r="G596" s="320">
        <v>527</v>
      </c>
      <c r="H596" s="320">
        <v>1</v>
      </c>
      <c r="I596" s="320">
        <v>31</v>
      </c>
      <c r="J596" s="320">
        <v>8</v>
      </c>
      <c r="K596" s="320">
        <v>248</v>
      </c>
      <c r="L596" s="320">
        <v>0.47058823529411764</v>
      </c>
      <c r="M596" s="320">
        <v>31</v>
      </c>
      <c r="N596" s="320">
        <v>8</v>
      </c>
      <c r="O596" s="320">
        <v>248</v>
      </c>
      <c r="P596" s="341">
        <v>0.47058823529411764</v>
      </c>
      <c r="Q596" s="321">
        <v>31</v>
      </c>
    </row>
    <row r="597" spans="1:17" ht="14.4" customHeight="1" x14ac:dyDescent="0.3">
      <c r="A597" s="316" t="s">
        <v>1720</v>
      </c>
      <c r="B597" s="317" t="s">
        <v>1542</v>
      </c>
      <c r="C597" s="317" t="s">
        <v>1543</v>
      </c>
      <c r="D597" s="317" t="s">
        <v>1638</v>
      </c>
      <c r="E597" s="317" t="s">
        <v>1639</v>
      </c>
      <c r="F597" s="320">
        <v>6</v>
      </c>
      <c r="G597" s="320">
        <v>906</v>
      </c>
      <c r="H597" s="320">
        <v>1</v>
      </c>
      <c r="I597" s="320">
        <v>151</v>
      </c>
      <c r="J597" s="320"/>
      <c r="K597" s="320"/>
      <c r="L597" s="320"/>
      <c r="M597" s="320"/>
      <c r="N597" s="320"/>
      <c r="O597" s="320"/>
      <c r="P597" s="341"/>
      <c r="Q597" s="321"/>
    </row>
    <row r="598" spans="1:17" ht="14.4" customHeight="1" x14ac:dyDescent="0.3">
      <c r="A598" s="316" t="s">
        <v>1720</v>
      </c>
      <c r="B598" s="317" t="s">
        <v>1542</v>
      </c>
      <c r="C598" s="317" t="s">
        <v>1543</v>
      </c>
      <c r="D598" s="317" t="s">
        <v>1640</v>
      </c>
      <c r="E598" s="317" t="s">
        <v>1641</v>
      </c>
      <c r="F598" s="320">
        <v>2</v>
      </c>
      <c r="G598" s="320">
        <v>1522</v>
      </c>
      <c r="H598" s="320">
        <v>1</v>
      </c>
      <c r="I598" s="320">
        <v>761</v>
      </c>
      <c r="J598" s="320"/>
      <c r="K598" s="320"/>
      <c r="L598" s="320"/>
      <c r="M598" s="320"/>
      <c r="N598" s="320">
        <v>1</v>
      </c>
      <c r="O598" s="320">
        <v>761</v>
      </c>
      <c r="P598" s="341">
        <v>0.5</v>
      </c>
      <c r="Q598" s="321">
        <v>761</v>
      </c>
    </row>
    <row r="599" spans="1:17" ht="14.4" customHeight="1" x14ac:dyDescent="0.3">
      <c r="A599" s="316" t="s">
        <v>1720</v>
      </c>
      <c r="B599" s="317" t="s">
        <v>1542</v>
      </c>
      <c r="C599" s="317" t="s">
        <v>1543</v>
      </c>
      <c r="D599" s="317" t="s">
        <v>1644</v>
      </c>
      <c r="E599" s="317" t="s">
        <v>1645</v>
      </c>
      <c r="F599" s="320">
        <v>1</v>
      </c>
      <c r="G599" s="320">
        <v>212</v>
      </c>
      <c r="H599" s="320">
        <v>1</v>
      </c>
      <c r="I599" s="320">
        <v>212</v>
      </c>
      <c r="J599" s="320"/>
      <c r="K599" s="320"/>
      <c r="L599" s="320"/>
      <c r="M599" s="320"/>
      <c r="N599" s="320"/>
      <c r="O599" s="320"/>
      <c r="P599" s="341"/>
      <c r="Q599" s="321"/>
    </row>
    <row r="600" spans="1:17" ht="14.4" customHeight="1" x14ac:dyDescent="0.3">
      <c r="A600" s="316" t="s">
        <v>1721</v>
      </c>
      <c r="B600" s="317" t="s">
        <v>1542</v>
      </c>
      <c r="C600" s="317" t="s">
        <v>1543</v>
      </c>
      <c r="D600" s="317" t="s">
        <v>1546</v>
      </c>
      <c r="E600" s="317" t="s">
        <v>1547</v>
      </c>
      <c r="F600" s="320">
        <v>2</v>
      </c>
      <c r="G600" s="320">
        <v>32</v>
      </c>
      <c r="H600" s="320">
        <v>1</v>
      </c>
      <c r="I600" s="320">
        <v>16</v>
      </c>
      <c r="J600" s="320"/>
      <c r="K600" s="320"/>
      <c r="L600" s="320"/>
      <c r="M600" s="320"/>
      <c r="N600" s="320"/>
      <c r="O600" s="320"/>
      <c r="P600" s="341"/>
      <c r="Q600" s="321"/>
    </row>
    <row r="601" spans="1:17" ht="14.4" customHeight="1" x14ac:dyDescent="0.3">
      <c r="A601" s="316" t="s">
        <v>1721</v>
      </c>
      <c r="B601" s="317" t="s">
        <v>1542</v>
      </c>
      <c r="C601" s="317" t="s">
        <v>1543</v>
      </c>
      <c r="D601" s="317" t="s">
        <v>1550</v>
      </c>
      <c r="E601" s="317" t="s">
        <v>1551</v>
      </c>
      <c r="F601" s="320">
        <v>5</v>
      </c>
      <c r="G601" s="320">
        <v>2430</v>
      </c>
      <c r="H601" s="320">
        <v>1</v>
      </c>
      <c r="I601" s="320">
        <v>486</v>
      </c>
      <c r="J601" s="320"/>
      <c r="K601" s="320"/>
      <c r="L601" s="320"/>
      <c r="M601" s="320"/>
      <c r="N601" s="320"/>
      <c r="O601" s="320"/>
      <c r="P601" s="341"/>
      <c r="Q601" s="321"/>
    </row>
    <row r="602" spans="1:17" ht="14.4" customHeight="1" x14ac:dyDescent="0.3">
      <c r="A602" s="316" t="s">
        <v>1721</v>
      </c>
      <c r="B602" s="317" t="s">
        <v>1542</v>
      </c>
      <c r="C602" s="317" t="s">
        <v>1543</v>
      </c>
      <c r="D602" s="317" t="s">
        <v>1566</v>
      </c>
      <c r="E602" s="317" t="s">
        <v>1567</v>
      </c>
      <c r="F602" s="320"/>
      <c r="G602" s="320"/>
      <c r="H602" s="320"/>
      <c r="I602" s="320"/>
      <c r="J602" s="320">
        <v>1</v>
      </c>
      <c r="K602" s="320">
        <v>95</v>
      </c>
      <c r="L602" s="320"/>
      <c r="M602" s="320">
        <v>95</v>
      </c>
      <c r="N602" s="320"/>
      <c r="O602" s="320"/>
      <c r="P602" s="341"/>
      <c r="Q602" s="321"/>
    </row>
    <row r="603" spans="1:17" ht="14.4" customHeight="1" x14ac:dyDescent="0.3">
      <c r="A603" s="316" t="s">
        <v>1721</v>
      </c>
      <c r="B603" s="317" t="s">
        <v>1542</v>
      </c>
      <c r="C603" s="317" t="s">
        <v>1543</v>
      </c>
      <c r="D603" s="317" t="s">
        <v>1586</v>
      </c>
      <c r="E603" s="317" t="s">
        <v>1587</v>
      </c>
      <c r="F603" s="320">
        <v>2</v>
      </c>
      <c r="G603" s="320">
        <v>222</v>
      </c>
      <c r="H603" s="320">
        <v>1</v>
      </c>
      <c r="I603" s="320">
        <v>111</v>
      </c>
      <c r="J603" s="320"/>
      <c r="K603" s="320"/>
      <c r="L603" s="320"/>
      <c r="M603" s="320"/>
      <c r="N603" s="320"/>
      <c r="O603" s="320"/>
      <c r="P603" s="341"/>
      <c r="Q603" s="321"/>
    </row>
    <row r="604" spans="1:17" ht="14.4" customHeight="1" x14ac:dyDescent="0.3">
      <c r="A604" s="316" t="s">
        <v>1721</v>
      </c>
      <c r="B604" s="317" t="s">
        <v>1542</v>
      </c>
      <c r="C604" s="317" t="s">
        <v>1543</v>
      </c>
      <c r="D604" s="317" t="s">
        <v>1588</v>
      </c>
      <c r="E604" s="317" t="s">
        <v>1589</v>
      </c>
      <c r="F604" s="320">
        <v>2</v>
      </c>
      <c r="G604" s="320">
        <v>166</v>
      </c>
      <c r="H604" s="320">
        <v>1</v>
      </c>
      <c r="I604" s="320">
        <v>83</v>
      </c>
      <c r="J604" s="320"/>
      <c r="K604" s="320"/>
      <c r="L604" s="320"/>
      <c r="M604" s="320"/>
      <c r="N604" s="320"/>
      <c r="O604" s="320"/>
      <c r="P604" s="341"/>
      <c r="Q604" s="321"/>
    </row>
    <row r="605" spans="1:17" ht="14.4" customHeight="1" x14ac:dyDescent="0.3">
      <c r="A605" s="316" t="s">
        <v>1721</v>
      </c>
      <c r="B605" s="317" t="s">
        <v>1542</v>
      </c>
      <c r="C605" s="317" t="s">
        <v>1543</v>
      </c>
      <c r="D605" s="317" t="s">
        <v>1596</v>
      </c>
      <c r="E605" s="317" t="s">
        <v>1597</v>
      </c>
      <c r="F605" s="320">
        <v>6</v>
      </c>
      <c r="G605" s="320">
        <v>228</v>
      </c>
      <c r="H605" s="320">
        <v>1</v>
      </c>
      <c r="I605" s="320">
        <v>38</v>
      </c>
      <c r="J605" s="320"/>
      <c r="K605" s="320"/>
      <c r="L605" s="320"/>
      <c r="M605" s="320"/>
      <c r="N605" s="320">
        <v>1</v>
      </c>
      <c r="O605" s="320">
        <v>39</v>
      </c>
      <c r="P605" s="341">
        <v>0.17105263157894737</v>
      </c>
      <c r="Q605" s="321">
        <v>39</v>
      </c>
    </row>
    <row r="606" spans="1:17" ht="14.4" customHeight="1" x14ac:dyDescent="0.3">
      <c r="A606" s="316" t="s">
        <v>1721</v>
      </c>
      <c r="B606" s="317" t="s">
        <v>1542</v>
      </c>
      <c r="C606" s="317" t="s">
        <v>1543</v>
      </c>
      <c r="D606" s="317" t="s">
        <v>1614</v>
      </c>
      <c r="E606" s="317" t="s">
        <v>1615</v>
      </c>
      <c r="F606" s="320">
        <v>3</v>
      </c>
      <c r="G606" s="320">
        <v>474</v>
      </c>
      <c r="H606" s="320">
        <v>1</v>
      </c>
      <c r="I606" s="320">
        <v>158</v>
      </c>
      <c r="J606" s="320"/>
      <c r="K606" s="320"/>
      <c r="L606" s="320"/>
      <c r="M606" s="320"/>
      <c r="N606" s="320">
        <v>1</v>
      </c>
      <c r="O606" s="320">
        <v>159</v>
      </c>
      <c r="P606" s="341">
        <v>0.33544303797468356</v>
      </c>
      <c r="Q606" s="321">
        <v>159</v>
      </c>
    </row>
    <row r="607" spans="1:17" ht="14.4" customHeight="1" x14ac:dyDescent="0.3">
      <c r="A607" s="316" t="s">
        <v>1722</v>
      </c>
      <c r="B607" s="317" t="s">
        <v>1542</v>
      </c>
      <c r="C607" s="317" t="s">
        <v>1543</v>
      </c>
      <c r="D607" s="317" t="s">
        <v>1546</v>
      </c>
      <c r="E607" s="317" t="s">
        <v>1547</v>
      </c>
      <c r="F607" s="320">
        <v>19</v>
      </c>
      <c r="G607" s="320">
        <v>304</v>
      </c>
      <c r="H607" s="320">
        <v>1</v>
      </c>
      <c r="I607" s="320">
        <v>16</v>
      </c>
      <c r="J607" s="320">
        <v>15</v>
      </c>
      <c r="K607" s="320">
        <v>240</v>
      </c>
      <c r="L607" s="320">
        <v>0.78947368421052633</v>
      </c>
      <c r="M607" s="320">
        <v>16</v>
      </c>
      <c r="N607" s="320">
        <v>9</v>
      </c>
      <c r="O607" s="320">
        <v>144</v>
      </c>
      <c r="P607" s="341">
        <v>0.47368421052631576</v>
      </c>
      <c r="Q607" s="321">
        <v>16</v>
      </c>
    </row>
    <row r="608" spans="1:17" ht="14.4" customHeight="1" x14ac:dyDescent="0.3">
      <c r="A608" s="316" t="s">
        <v>1722</v>
      </c>
      <c r="B608" s="317" t="s">
        <v>1542</v>
      </c>
      <c r="C608" s="317" t="s">
        <v>1543</v>
      </c>
      <c r="D608" s="317" t="s">
        <v>1550</v>
      </c>
      <c r="E608" s="317" t="s">
        <v>1551</v>
      </c>
      <c r="F608" s="320"/>
      <c r="G608" s="320"/>
      <c r="H608" s="320"/>
      <c r="I608" s="320"/>
      <c r="J608" s="320"/>
      <c r="K608" s="320"/>
      <c r="L608" s="320"/>
      <c r="M608" s="320"/>
      <c r="N608" s="320">
        <v>9</v>
      </c>
      <c r="O608" s="320">
        <v>4374</v>
      </c>
      <c r="P608" s="341"/>
      <c r="Q608" s="321">
        <v>486</v>
      </c>
    </row>
    <row r="609" spans="1:17" ht="14.4" customHeight="1" x14ac:dyDescent="0.3">
      <c r="A609" s="316" t="s">
        <v>1722</v>
      </c>
      <c r="B609" s="317" t="s">
        <v>1542</v>
      </c>
      <c r="C609" s="317" t="s">
        <v>1543</v>
      </c>
      <c r="D609" s="317" t="s">
        <v>1556</v>
      </c>
      <c r="E609" s="317" t="s">
        <v>1557</v>
      </c>
      <c r="F609" s="320">
        <v>12</v>
      </c>
      <c r="G609" s="320">
        <v>4584</v>
      </c>
      <c r="H609" s="320">
        <v>1</v>
      </c>
      <c r="I609" s="320">
        <v>382</v>
      </c>
      <c r="J609" s="320">
        <v>9</v>
      </c>
      <c r="K609" s="320">
        <v>3438</v>
      </c>
      <c r="L609" s="320">
        <v>0.75</v>
      </c>
      <c r="M609" s="320">
        <v>382</v>
      </c>
      <c r="N609" s="320">
        <v>1</v>
      </c>
      <c r="O609" s="320">
        <v>382</v>
      </c>
      <c r="P609" s="341">
        <v>8.3333333333333329E-2</v>
      </c>
      <c r="Q609" s="321">
        <v>382</v>
      </c>
    </row>
    <row r="610" spans="1:17" ht="14.4" customHeight="1" x14ac:dyDescent="0.3">
      <c r="A610" s="316" t="s">
        <v>1722</v>
      </c>
      <c r="B610" s="317" t="s">
        <v>1542</v>
      </c>
      <c r="C610" s="317" t="s">
        <v>1543</v>
      </c>
      <c r="D610" s="317" t="s">
        <v>1564</v>
      </c>
      <c r="E610" s="317" t="s">
        <v>1565</v>
      </c>
      <c r="F610" s="320">
        <v>27</v>
      </c>
      <c r="G610" s="320">
        <v>1053</v>
      </c>
      <c r="H610" s="320">
        <v>1</v>
      </c>
      <c r="I610" s="320">
        <v>39</v>
      </c>
      <c r="J610" s="320">
        <v>28</v>
      </c>
      <c r="K610" s="320">
        <v>1120</v>
      </c>
      <c r="L610" s="320">
        <v>1.0636277302943971</v>
      </c>
      <c r="M610" s="320">
        <v>40</v>
      </c>
      <c r="N610" s="320">
        <v>35</v>
      </c>
      <c r="O610" s="320">
        <v>1400</v>
      </c>
      <c r="P610" s="341">
        <v>1.3295346628679963</v>
      </c>
      <c r="Q610" s="321">
        <v>40</v>
      </c>
    </row>
    <row r="611" spans="1:17" ht="14.4" customHeight="1" x14ac:dyDescent="0.3">
      <c r="A611" s="316" t="s">
        <v>1722</v>
      </c>
      <c r="B611" s="317" t="s">
        <v>1542</v>
      </c>
      <c r="C611" s="317" t="s">
        <v>1543</v>
      </c>
      <c r="D611" s="317" t="s">
        <v>1572</v>
      </c>
      <c r="E611" s="317" t="s">
        <v>1573</v>
      </c>
      <c r="F611" s="320">
        <v>3</v>
      </c>
      <c r="G611" s="320">
        <v>303</v>
      </c>
      <c r="H611" s="320">
        <v>1</v>
      </c>
      <c r="I611" s="320">
        <v>101</v>
      </c>
      <c r="J611" s="320">
        <v>1</v>
      </c>
      <c r="K611" s="320">
        <v>101</v>
      </c>
      <c r="L611" s="320">
        <v>0.33333333333333331</v>
      </c>
      <c r="M611" s="320">
        <v>101</v>
      </c>
      <c r="N611" s="320">
        <v>7</v>
      </c>
      <c r="O611" s="320">
        <v>714</v>
      </c>
      <c r="P611" s="341">
        <v>2.3564356435643563</v>
      </c>
      <c r="Q611" s="321">
        <v>102</v>
      </c>
    </row>
    <row r="612" spans="1:17" ht="14.4" customHeight="1" x14ac:dyDescent="0.3">
      <c r="A612" s="316" t="s">
        <v>1722</v>
      </c>
      <c r="B612" s="317" t="s">
        <v>1542</v>
      </c>
      <c r="C612" s="317" t="s">
        <v>1543</v>
      </c>
      <c r="D612" s="317" t="s">
        <v>1578</v>
      </c>
      <c r="E612" s="317" t="s">
        <v>1579</v>
      </c>
      <c r="F612" s="320">
        <v>14</v>
      </c>
      <c r="G612" s="320">
        <v>294</v>
      </c>
      <c r="H612" s="320">
        <v>1</v>
      </c>
      <c r="I612" s="320">
        <v>21</v>
      </c>
      <c r="J612" s="320">
        <v>2</v>
      </c>
      <c r="K612" s="320">
        <v>42</v>
      </c>
      <c r="L612" s="320">
        <v>0.14285714285714285</v>
      </c>
      <c r="M612" s="320">
        <v>21</v>
      </c>
      <c r="N612" s="320">
        <v>1</v>
      </c>
      <c r="O612" s="320">
        <v>21</v>
      </c>
      <c r="P612" s="341">
        <v>7.1428571428571425E-2</v>
      </c>
      <c r="Q612" s="321">
        <v>21</v>
      </c>
    </row>
    <row r="613" spans="1:17" ht="14.4" customHeight="1" x14ac:dyDescent="0.3">
      <c r="A613" s="316" t="s">
        <v>1722</v>
      </c>
      <c r="B613" s="317" t="s">
        <v>1542</v>
      </c>
      <c r="C613" s="317" t="s">
        <v>1543</v>
      </c>
      <c r="D613" s="317" t="s">
        <v>1586</v>
      </c>
      <c r="E613" s="317" t="s">
        <v>1587</v>
      </c>
      <c r="F613" s="320">
        <v>50</v>
      </c>
      <c r="G613" s="320">
        <v>5550</v>
      </c>
      <c r="H613" s="320">
        <v>1</v>
      </c>
      <c r="I613" s="320">
        <v>111</v>
      </c>
      <c r="J613" s="320">
        <v>49</v>
      </c>
      <c r="K613" s="320">
        <v>5488</v>
      </c>
      <c r="L613" s="320">
        <v>0.98882882882882883</v>
      </c>
      <c r="M613" s="320">
        <v>112</v>
      </c>
      <c r="N613" s="320">
        <v>128</v>
      </c>
      <c r="O613" s="320">
        <v>14464</v>
      </c>
      <c r="P613" s="341">
        <v>2.6061261261261262</v>
      </c>
      <c r="Q613" s="321">
        <v>113</v>
      </c>
    </row>
    <row r="614" spans="1:17" ht="14.4" customHeight="1" x14ac:dyDescent="0.3">
      <c r="A614" s="316" t="s">
        <v>1722</v>
      </c>
      <c r="B614" s="317" t="s">
        <v>1542</v>
      </c>
      <c r="C614" s="317" t="s">
        <v>1543</v>
      </c>
      <c r="D614" s="317" t="s">
        <v>1588</v>
      </c>
      <c r="E614" s="317" t="s">
        <v>1589</v>
      </c>
      <c r="F614" s="320">
        <v>6</v>
      </c>
      <c r="G614" s="320">
        <v>498</v>
      </c>
      <c r="H614" s="320">
        <v>1</v>
      </c>
      <c r="I614" s="320">
        <v>83</v>
      </c>
      <c r="J614" s="320">
        <v>6</v>
      </c>
      <c r="K614" s="320">
        <v>498</v>
      </c>
      <c r="L614" s="320">
        <v>1</v>
      </c>
      <c r="M614" s="320">
        <v>83</v>
      </c>
      <c r="N614" s="320">
        <v>19</v>
      </c>
      <c r="O614" s="320">
        <v>1596</v>
      </c>
      <c r="P614" s="341">
        <v>3.2048192771084336</v>
      </c>
      <c r="Q614" s="321">
        <v>84</v>
      </c>
    </row>
    <row r="615" spans="1:17" ht="14.4" customHeight="1" x14ac:dyDescent="0.3">
      <c r="A615" s="316" t="s">
        <v>1722</v>
      </c>
      <c r="B615" s="317" t="s">
        <v>1542</v>
      </c>
      <c r="C615" s="317" t="s">
        <v>1543</v>
      </c>
      <c r="D615" s="317" t="s">
        <v>1590</v>
      </c>
      <c r="E615" s="317" t="s">
        <v>1591</v>
      </c>
      <c r="F615" s="320">
        <v>4</v>
      </c>
      <c r="G615" s="320">
        <v>1612</v>
      </c>
      <c r="H615" s="320">
        <v>1</v>
      </c>
      <c r="I615" s="320">
        <v>403</v>
      </c>
      <c r="J615" s="320">
        <v>2</v>
      </c>
      <c r="K615" s="320">
        <v>808</v>
      </c>
      <c r="L615" s="320">
        <v>0.50124069478908184</v>
      </c>
      <c r="M615" s="320">
        <v>404</v>
      </c>
      <c r="N615" s="320"/>
      <c r="O615" s="320"/>
      <c r="P615" s="341"/>
      <c r="Q615" s="321"/>
    </row>
    <row r="616" spans="1:17" ht="14.4" customHeight="1" x14ac:dyDescent="0.3">
      <c r="A616" s="316" t="s">
        <v>1722</v>
      </c>
      <c r="B616" s="317" t="s">
        <v>1542</v>
      </c>
      <c r="C616" s="317" t="s">
        <v>1543</v>
      </c>
      <c r="D616" s="317" t="s">
        <v>1592</v>
      </c>
      <c r="E616" s="317" t="s">
        <v>1593</v>
      </c>
      <c r="F616" s="320"/>
      <c r="G616" s="320"/>
      <c r="H616" s="320"/>
      <c r="I616" s="320"/>
      <c r="J616" s="320"/>
      <c r="K616" s="320"/>
      <c r="L616" s="320"/>
      <c r="M616" s="320"/>
      <c r="N616" s="320">
        <v>1</v>
      </c>
      <c r="O616" s="320">
        <v>1165</v>
      </c>
      <c r="P616" s="341"/>
      <c r="Q616" s="321">
        <v>1165</v>
      </c>
    </row>
    <row r="617" spans="1:17" ht="14.4" customHeight="1" x14ac:dyDescent="0.3">
      <c r="A617" s="316" t="s">
        <v>1722</v>
      </c>
      <c r="B617" s="317" t="s">
        <v>1542</v>
      </c>
      <c r="C617" s="317" t="s">
        <v>1543</v>
      </c>
      <c r="D617" s="317" t="s">
        <v>1594</v>
      </c>
      <c r="E617" s="317" t="s">
        <v>1595</v>
      </c>
      <c r="F617" s="320"/>
      <c r="G617" s="320"/>
      <c r="H617" s="320"/>
      <c r="I617" s="320"/>
      <c r="J617" s="320">
        <v>3</v>
      </c>
      <c r="K617" s="320">
        <v>1470</v>
      </c>
      <c r="L617" s="320"/>
      <c r="M617" s="320">
        <v>490</v>
      </c>
      <c r="N617" s="320">
        <v>1</v>
      </c>
      <c r="O617" s="320">
        <v>490</v>
      </c>
      <c r="P617" s="341"/>
      <c r="Q617" s="321">
        <v>490</v>
      </c>
    </row>
    <row r="618" spans="1:17" ht="14.4" customHeight="1" x14ac:dyDescent="0.3">
      <c r="A618" s="316" t="s">
        <v>1722</v>
      </c>
      <c r="B618" s="317" t="s">
        <v>1542</v>
      </c>
      <c r="C618" s="317" t="s">
        <v>1543</v>
      </c>
      <c r="D618" s="317" t="s">
        <v>1596</v>
      </c>
      <c r="E618" s="317" t="s">
        <v>1597</v>
      </c>
      <c r="F618" s="320">
        <v>49</v>
      </c>
      <c r="G618" s="320">
        <v>1862</v>
      </c>
      <c r="H618" s="320">
        <v>1</v>
      </c>
      <c r="I618" s="320">
        <v>38</v>
      </c>
      <c r="J618" s="320">
        <v>47</v>
      </c>
      <c r="K618" s="320">
        <v>1833</v>
      </c>
      <c r="L618" s="320">
        <v>0.98442534908700319</v>
      </c>
      <c r="M618" s="320">
        <v>39</v>
      </c>
      <c r="N618" s="320">
        <v>57</v>
      </c>
      <c r="O618" s="320">
        <v>2223</v>
      </c>
      <c r="P618" s="341">
        <v>1.1938775510204083</v>
      </c>
      <c r="Q618" s="321">
        <v>39</v>
      </c>
    </row>
    <row r="619" spans="1:17" ht="14.4" customHeight="1" x14ac:dyDescent="0.3">
      <c r="A619" s="316" t="s">
        <v>1722</v>
      </c>
      <c r="B619" s="317" t="s">
        <v>1542</v>
      </c>
      <c r="C619" s="317" t="s">
        <v>1543</v>
      </c>
      <c r="D619" s="317" t="s">
        <v>1600</v>
      </c>
      <c r="E619" s="317" t="s">
        <v>1601</v>
      </c>
      <c r="F619" s="320">
        <v>1</v>
      </c>
      <c r="G619" s="320">
        <v>203</v>
      </c>
      <c r="H619" s="320">
        <v>1</v>
      </c>
      <c r="I619" s="320">
        <v>203</v>
      </c>
      <c r="J619" s="320"/>
      <c r="K619" s="320"/>
      <c r="L619" s="320"/>
      <c r="M619" s="320"/>
      <c r="N619" s="320">
        <v>2</v>
      </c>
      <c r="O619" s="320">
        <v>410</v>
      </c>
      <c r="P619" s="341">
        <v>2.0197044334975369</v>
      </c>
      <c r="Q619" s="321">
        <v>205</v>
      </c>
    </row>
    <row r="620" spans="1:17" ht="14.4" customHeight="1" x14ac:dyDescent="0.3">
      <c r="A620" s="316" t="s">
        <v>1722</v>
      </c>
      <c r="B620" s="317" t="s">
        <v>1542</v>
      </c>
      <c r="C620" s="317" t="s">
        <v>1543</v>
      </c>
      <c r="D620" s="317" t="s">
        <v>1602</v>
      </c>
      <c r="E620" s="317" t="s">
        <v>1603</v>
      </c>
      <c r="F620" s="320"/>
      <c r="G620" s="320"/>
      <c r="H620" s="320"/>
      <c r="I620" s="320"/>
      <c r="J620" s="320">
        <v>3</v>
      </c>
      <c r="K620" s="320">
        <v>1332</v>
      </c>
      <c r="L620" s="320"/>
      <c r="M620" s="320">
        <v>444</v>
      </c>
      <c r="N620" s="320">
        <v>6</v>
      </c>
      <c r="O620" s="320">
        <v>2664</v>
      </c>
      <c r="P620" s="341"/>
      <c r="Q620" s="321">
        <v>444</v>
      </c>
    </row>
    <row r="621" spans="1:17" ht="14.4" customHeight="1" x14ac:dyDescent="0.3">
      <c r="A621" s="316" t="s">
        <v>1722</v>
      </c>
      <c r="B621" s="317" t="s">
        <v>1542</v>
      </c>
      <c r="C621" s="317" t="s">
        <v>1543</v>
      </c>
      <c r="D621" s="317" t="s">
        <v>1604</v>
      </c>
      <c r="E621" s="317" t="s">
        <v>1605</v>
      </c>
      <c r="F621" s="320"/>
      <c r="G621" s="320"/>
      <c r="H621" s="320"/>
      <c r="I621" s="320"/>
      <c r="J621" s="320"/>
      <c r="K621" s="320"/>
      <c r="L621" s="320"/>
      <c r="M621" s="320"/>
      <c r="N621" s="320">
        <v>1</v>
      </c>
      <c r="O621" s="320">
        <v>133</v>
      </c>
      <c r="P621" s="341"/>
      <c r="Q621" s="321">
        <v>133</v>
      </c>
    </row>
    <row r="622" spans="1:17" ht="14.4" customHeight="1" x14ac:dyDescent="0.3">
      <c r="A622" s="316" t="s">
        <v>1722</v>
      </c>
      <c r="B622" s="317" t="s">
        <v>1542</v>
      </c>
      <c r="C622" s="317" t="s">
        <v>1543</v>
      </c>
      <c r="D622" s="317" t="s">
        <v>1608</v>
      </c>
      <c r="E622" s="317" t="s">
        <v>1609</v>
      </c>
      <c r="F622" s="320">
        <v>2</v>
      </c>
      <c r="G622" s="320">
        <v>80</v>
      </c>
      <c r="H622" s="320">
        <v>1</v>
      </c>
      <c r="I622" s="320">
        <v>40</v>
      </c>
      <c r="J622" s="320">
        <v>2</v>
      </c>
      <c r="K622" s="320">
        <v>80</v>
      </c>
      <c r="L622" s="320">
        <v>1</v>
      </c>
      <c r="M622" s="320">
        <v>40</v>
      </c>
      <c r="N622" s="320"/>
      <c r="O622" s="320"/>
      <c r="P622" s="341"/>
      <c r="Q622" s="321"/>
    </row>
    <row r="623" spans="1:17" ht="14.4" customHeight="1" x14ac:dyDescent="0.3">
      <c r="A623" s="316" t="s">
        <v>1722</v>
      </c>
      <c r="B623" s="317" t="s">
        <v>1542</v>
      </c>
      <c r="C623" s="317" t="s">
        <v>1543</v>
      </c>
      <c r="D623" s="317" t="s">
        <v>1614</v>
      </c>
      <c r="E623" s="317" t="s">
        <v>1615</v>
      </c>
      <c r="F623" s="320">
        <v>147</v>
      </c>
      <c r="G623" s="320">
        <v>23226</v>
      </c>
      <c r="H623" s="320">
        <v>1</v>
      </c>
      <c r="I623" s="320">
        <v>158</v>
      </c>
      <c r="J623" s="320">
        <v>153</v>
      </c>
      <c r="K623" s="320">
        <v>24174</v>
      </c>
      <c r="L623" s="320">
        <v>1.0408163265306123</v>
      </c>
      <c r="M623" s="320">
        <v>158</v>
      </c>
      <c r="N623" s="320">
        <v>192</v>
      </c>
      <c r="O623" s="320">
        <v>30528</v>
      </c>
      <c r="P623" s="341">
        <v>1.3143890467579438</v>
      </c>
      <c r="Q623" s="321">
        <v>159</v>
      </c>
    </row>
    <row r="624" spans="1:17" ht="14.4" customHeight="1" x14ac:dyDescent="0.3">
      <c r="A624" s="316" t="s">
        <v>1722</v>
      </c>
      <c r="B624" s="317" t="s">
        <v>1542</v>
      </c>
      <c r="C624" s="317" t="s">
        <v>1543</v>
      </c>
      <c r="D624" s="317" t="s">
        <v>1620</v>
      </c>
      <c r="E624" s="317" t="s">
        <v>1621</v>
      </c>
      <c r="F624" s="320">
        <v>1</v>
      </c>
      <c r="G624" s="320">
        <v>376</v>
      </c>
      <c r="H624" s="320">
        <v>1</v>
      </c>
      <c r="I624" s="320">
        <v>376</v>
      </c>
      <c r="J624" s="320"/>
      <c r="K624" s="320"/>
      <c r="L624" s="320"/>
      <c r="M624" s="320"/>
      <c r="N624" s="320">
        <v>2</v>
      </c>
      <c r="O624" s="320">
        <v>754</v>
      </c>
      <c r="P624" s="341">
        <v>2.0053191489361701</v>
      </c>
      <c r="Q624" s="321">
        <v>377</v>
      </c>
    </row>
    <row r="625" spans="1:17" ht="14.4" customHeight="1" x14ac:dyDescent="0.3">
      <c r="A625" s="316" t="s">
        <v>1722</v>
      </c>
      <c r="B625" s="317" t="s">
        <v>1542</v>
      </c>
      <c r="C625" s="317" t="s">
        <v>1543</v>
      </c>
      <c r="D625" s="317" t="s">
        <v>1624</v>
      </c>
      <c r="E625" s="317" t="s">
        <v>1625</v>
      </c>
      <c r="F625" s="320">
        <v>1</v>
      </c>
      <c r="G625" s="320">
        <v>504</v>
      </c>
      <c r="H625" s="320">
        <v>1</v>
      </c>
      <c r="I625" s="320">
        <v>504</v>
      </c>
      <c r="J625" s="320">
        <v>3</v>
      </c>
      <c r="K625" s="320">
        <v>1515</v>
      </c>
      <c r="L625" s="320">
        <v>3.0059523809523809</v>
      </c>
      <c r="M625" s="320">
        <v>505</v>
      </c>
      <c r="N625" s="320">
        <v>3</v>
      </c>
      <c r="O625" s="320">
        <v>1518</v>
      </c>
      <c r="P625" s="341">
        <v>3.0119047619047619</v>
      </c>
      <c r="Q625" s="321">
        <v>506</v>
      </c>
    </row>
    <row r="626" spans="1:17" ht="14.4" customHeight="1" x14ac:dyDescent="0.3">
      <c r="A626" s="316" t="s">
        <v>1722</v>
      </c>
      <c r="B626" s="317" t="s">
        <v>1542</v>
      </c>
      <c r="C626" s="317" t="s">
        <v>1543</v>
      </c>
      <c r="D626" s="317" t="s">
        <v>1634</v>
      </c>
      <c r="E626" s="317" t="s">
        <v>1635</v>
      </c>
      <c r="F626" s="320">
        <v>8</v>
      </c>
      <c r="G626" s="320">
        <v>248</v>
      </c>
      <c r="H626" s="320">
        <v>1</v>
      </c>
      <c r="I626" s="320">
        <v>31</v>
      </c>
      <c r="J626" s="320">
        <v>4</v>
      </c>
      <c r="K626" s="320">
        <v>124</v>
      </c>
      <c r="L626" s="320">
        <v>0.5</v>
      </c>
      <c r="M626" s="320">
        <v>31</v>
      </c>
      <c r="N626" s="320">
        <v>10</v>
      </c>
      <c r="O626" s="320">
        <v>310</v>
      </c>
      <c r="P626" s="341">
        <v>1.25</v>
      </c>
      <c r="Q626" s="321">
        <v>31</v>
      </c>
    </row>
    <row r="627" spans="1:17" ht="14.4" customHeight="1" x14ac:dyDescent="0.3">
      <c r="A627" s="316" t="s">
        <v>1723</v>
      </c>
      <c r="B627" s="317" t="s">
        <v>1542</v>
      </c>
      <c r="C627" s="317" t="s">
        <v>1543</v>
      </c>
      <c r="D627" s="317" t="s">
        <v>1546</v>
      </c>
      <c r="E627" s="317" t="s">
        <v>1547</v>
      </c>
      <c r="F627" s="320">
        <v>16</v>
      </c>
      <c r="G627" s="320">
        <v>256</v>
      </c>
      <c r="H627" s="320">
        <v>1</v>
      </c>
      <c r="I627" s="320">
        <v>16</v>
      </c>
      <c r="J627" s="320">
        <v>20</v>
      </c>
      <c r="K627" s="320">
        <v>320</v>
      </c>
      <c r="L627" s="320">
        <v>1.25</v>
      </c>
      <c r="M627" s="320">
        <v>16</v>
      </c>
      <c r="N627" s="320">
        <v>13</v>
      </c>
      <c r="O627" s="320">
        <v>208</v>
      </c>
      <c r="P627" s="341">
        <v>0.8125</v>
      </c>
      <c r="Q627" s="321">
        <v>16</v>
      </c>
    </row>
    <row r="628" spans="1:17" ht="14.4" customHeight="1" x14ac:dyDescent="0.3">
      <c r="A628" s="316" t="s">
        <v>1723</v>
      </c>
      <c r="B628" s="317" t="s">
        <v>1542</v>
      </c>
      <c r="C628" s="317" t="s">
        <v>1543</v>
      </c>
      <c r="D628" s="317" t="s">
        <v>1550</v>
      </c>
      <c r="E628" s="317" t="s">
        <v>1551</v>
      </c>
      <c r="F628" s="320">
        <v>2</v>
      </c>
      <c r="G628" s="320">
        <v>972</v>
      </c>
      <c r="H628" s="320">
        <v>1</v>
      </c>
      <c r="I628" s="320">
        <v>486</v>
      </c>
      <c r="J628" s="320">
        <v>24</v>
      </c>
      <c r="K628" s="320">
        <v>11664</v>
      </c>
      <c r="L628" s="320">
        <v>12</v>
      </c>
      <c r="M628" s="320">
        <v>486</v>
      </c>
      <c r="N628" s="320">
        <v>20</v>
      </c>
      <c r="O628" s="320">
        <v>9720</v>
      </c>
      <c r="P628" s="341">
        <v>10</v>
      </c>
      <c r="Q628" s="321">
        <v>486</v>
      </c>
    </row>
    <row r="629" spans="1:17" ht="14.4" customHeight="1" x14ac:dyDescent="0.3">
      <c r="A629" s="316" t="s">
        <v>1723</v>
      </c>
      <c r="B629" s="317" t="s">
        <v>1542</v>
      </c>
      <c r="C629" s="317" t="s">
        <v>1543</v>
      </c>
      <c r="D629" s="317" t="s">
        <v>1556</v>
      </c>
      <c r="E629" s="317" t="s">
        <v>1557</v>
      </c>
      <c r="F629" s="320">
        <v>5</v>
      </c>
      <c r="G629" s="320">
        <v>1910</v>
      </c>
      <c r="H629" s="320">
        <v>1</v>
      </c>
      <c r="I629" s="320">
        <v>382</v>
      </c>
      <c r="J629" s="320">
        <v>5</v>
      </c>
      <c r="K629" s="320">
        <v>1910</v>
      </c>
      <c r="L629" s="320">
        <v>1</v>
      </c>
      <c r="M629" s="320">
        <v>382</v>
      </c>
      <c r="N629" s="320">
        <v>3</v>
      </c>
      <c r="O629" s="320">
        <v>1146</v>
      </c>
      <c r="P629" s="341">
        <v>0.6</v>
      </c>
      <c r="Q629" s="321">
        <v>382</v>
      </c>
    </row>
    <row r="630" spans="1:17" ht="14.4" customHeight="1" x14ac:dyDescent="0.3">
      <c r="A630" s="316" t="s">
        <v>1723</v>
      </c>
      <c r="B630" s="317" t="s">
        <v>1542</v>
      </c>
      <c r="C630" s="317" t="s">
        <v>1543</v>
      </c>
      <c r="D630" s="317" t="s">
        <v>1564</v>
      </c>
      <c r="E630" s="317" t="s">
        <v>1565</v>
      </c>
      <c r="F630" s="320">
        <v>5</v>
      </c>
      <c r="G630" s="320">
        <v>195</v>
      </c>
      <c r="H630" s="320">
        <v>1</v>
      </c>
      <c r="I630" s="320">
        <v>39</v>
      </c>
      <c r="J630" s="320">
        <v>15</v>
      </c>
      <c r="K630" s="320">
        <v>600</v>
      </c>
      <c r="L630" s="320">
        <v>3.0769230769230771</v>
      </c>
      <c r="M630" s="320">
        <v>40</v>
      </c>
      <c r="N630" s="320">
        <v>9</v>
      </c>
      <c r="O630" s="320">
        <v>360</v>
      </c>
      <c r="P630" s="341">
        <v>1.8461538461538463</v>
      </c>
      <c r="Q630" s="321">
        <v>40</v>
      </c>
    </row>
    <row r="631" spans="1:17" ht="14.4" customHeight="1" x14ac:dyDescent="0.3">
      <c r="A631" s="316" t="s">
        <v>1723</v>
      </c>
      <c r="B631" s="317" t="s">
        <v>1542</v>
      </c>
      <c r="C631" s="317" t="s">
        <v>1543</v>
      </c>
      <c r="D631" s="317" t="s">
        <v>1566</v>
      </c>
      <c r="E631" s="317" t="s">
        <v>1567</v>
      </c>
      <c r="F631" s="320"/>
      <c r="G631" s="320"/>
      <c r="H631" s="320"/>
      <c r="I631" s="320"/>
      <c r="J631" s="320">
        <v>1</v>
      </c>
      <c r="K631" s="320">
        <v>95</v>
      </c>
      <c r="L631" s="320"/>
      <c r="M631" s="320">
        <v>95</v>
      </c>
      <c r="N631" s="320"/>
      <c r="O631" s="320"/>
      <c r="P631" s="341"/>
      <c r="Q631" s="321"/>
    </row>
    <row r="632" spans="1:17" ht="14.4" customHeight="1" x14ac:dyDescent="0.3">
      <c r="A632" s="316" t="s">
        <v>1723</v>
      </c>
      <c r="B632" s="317" t="s">
        <v>1542</v>
      </c>
      <c r="C632" s="317" t="s">
        <v>1543</v>
      </c>
      <c r="D632" s="317" t="s">
        <v>1572</v>
      </c>
      <c r="E632" s="317" t="s">
        <v>1573</v>
      </c>
      <c r="F632" s="320">
        <v>3</v>
      </c>
      <c r="G632" s="320">
        <v>303</v>
      </c>
      <c r="H632" s="320">
        <v>1</v>
      </c>
      <c r="I632" s="320">
        <v>101</v>
      </c>
      <c r="J632" s="320">
        <v>4</v>
      </c>
      <c r="K632" s="320">
        <v>404</v>
      </c>
      <c r="L632" s="320">
        <v>1.3333333333333333</v>
      </c>
      <c r="M632" s="320">
        <v>101</v>
      </c>
      <c r="N632" s="320">
        <v>1</v>
      </c>
      <c r="O632" s="320">
        <v>102</v>
      </c>
      <c r="P632" s="341">
        <v>0.33663366336633666</v>
      </c>
      <c r="Q632" s="321">
        <v>102</v>
      </c>
    </row>
    <row r="633" spans="1:17" ht="14.4" customHeight="1" x14ac:dyDescent="0.3">
      <c r="A633" s="316" t="s">
        <v>1723</v>
      </c>
      <c r="B633" s="317" t="s">
        <v>1542</v>
      </c>
      <c r="C633" s="317" t="s">
        <v>1543</v>
      </c>
      <c r="D633" s="317" t="s">
        <v>1578</v>
      </c>
      <c r="E633" s="317" t="s">
        <v>1579</v>
      </c>
      <c r="F633" s="320">
        <v>12</v>
      </c>
      <c r="G633" s="320">
        <v>252</v>
      </c>
      <c r="H633" s="320">
        <v>1</v>
      </c>
      <c r="I633" s="320">
        <v>21</v>
      </c>
      <c r="J633" s="320">
        <v>3</v>
      </c>
      <c r="K633" s="320">
        <v>63</v>
      </c>
      <c r="L633" s="320">
        <v>0.25</v>
      </c>
      <c r="M633" s="320">
        <v>21</v>
      </c>
      <c r="N633" s="320">
        <v>7</v>
      </c>
      <c r="O633" s="320">
        <v>147</v>
      </c>
      <c r="P633" s="341">
        <v>0.58333333333333337</v>
      </c>
      <c r="Q633" s="321">
        <v>21</v>
      </c>
    </row>
    <row r="634" spans="1:17" ht="14.4" customHeight="1" x14ac:dyDescent="0.3">
      <c r="A634" s="316" t="s">
        <v>1723</v>
      </c>
      <c r="B634" s="317" t="s">
        <v>1542</v>
      </c>
      <c r="C634" s="317" t="s">
        <v>1543</v>
      </c>
      <c r="D634" s="317" t="s">
        <v>1586</v>
      </c>
      <c r="E634" s="317" t="s">
        <v>1587</v>
      </c>
      <c r="F634" s="320">
        <v>181</v>
      </c>
      <c r="G634" s="320">
        <v>20091</v>
      </c>
      <c r="H634" s="320">
        <v>1</v>
      </c>
      <c r="I634" s="320">
        <v>111</v>
      </c>
      <c r="J634" s="320">
        <v>126</v>
      </c>
      <c r="K634" s="320">
        <v>14112</v>
      </c>
      <c r="L634" s="320">
        <v>0.70240406152008361</v>
      </c>
      <c r="M634" s="320">
        <v>112</v>
      </c>
      <c r="N634" s="320">
        <v>112</v>
      </c>
      <c r="O634" s="320">
        <v>12656</v>
      </c>
      <c r="P634" s="341">
        <v>0.62993380120451947</v>
      </c>
      <c r="Q634" s="321">
        <v>113</v>
      </c>
    </row>
    <row r="635" spans="1:17" ht="14.4" customHeight="1" x14ac:dyDescent="0.3">
      <c r="A635" s="316" t="s">
        <v>1723</v>
      </c>
      <c r="B635" s="317" t="s">
        <v>1542</v>
      </c>
      <c r="C635" s="317" t="s">
        <v>1543</v>
      </c>
      <c r="D635" s="317" t="s">
        <v>1588</v>
      </c>
      <c r="E635" s="317" t="s">
        <v>1589</v>
      </c>
      <c r="F635" s="320">
        <v>32</v>
      </c>
      <c r="G635" s="320">
        <v>2656</v>
      </c>
      <c r="H635" s="320">
        <v>1</v>
      </c>
      <c r="I635" s="320">
        <v>83</v>
      </c>
      <c r="J635" s="320">
        <v>40</v>
      </c>
      <c r="K635" s="320">
        <v>3320</v>
      </c>
      <c r="L635" s="320">
        <v>1.25</v>
      </c>
      <c r="M635" s="320">
        <v>83</v>
      </c>
      <c r="N635" s="320">
        <v>15</v>
      </c>
      <c r="O635" s="320">
        <v>1260</v>
      </c>
      <c r="P635" s="341">
        <v>0.4743975903614458</v>
      </c>
      <c r="Q635" s="321">
        <v>84</v>
      </c>
    </row>
    <row r="636" spans="1:17" ht="14.4" customHeight="1" x14ac:dyDescent="0.3">
      <c r="A636" s="316" t="s">
        <v>1723</v>
      </c>
      <c r="B636" s="317" t="s">
        <v>1542</v>
      </c>
      <c r="C636" s="317" t="s">
        <v>1543</v>
      </c>
      <c r="D636" s="317" t="s">
        <v>1590</v>
      </c>
      <c r="E636" s="317" t="s">
        <v>1591</v>
      </c>
      <c r="F636" s="320">
        <v>1</v>
      </c>
      <c r="G636" s="320">
        <v>403</v>
      </c>
      <c r="H636" s="320">
        <v>1</v>
      </c>
      <c r="I636" s="320">
        <v>403</v>
      </c>
      <c r="J636" s="320"/>
      <c r="K636" s="320"/>
      <c r="L636" s="320"/>
      <c r="M636" s="320"/>
      <c r="N636" s="320"/>
      <c r="O636" s="320"/>
      <c r="P636" s="341"/>
      <c r="Q636" s="321"/>
    </row>
    <row r="637" spans="1:17" ht="14.4" customHeight="1" x14ac:dyDescent="0.3">
      <c r="A637" s="316" t="s">
        <v>1723</v>
      </c>
      <c r="B637" s="317" t="s">
        <v>1542</v>
      </c>
      <c r="C637" s="317" t="s">
        <v>1543</v>
      </c>
      <c r="D637" s="317" t="s">
        <v>1594</v>
      </c>
      <c r="E637" s="317" t="s">
        <v>1595</v>
      </c>
      <c r="F637" s="320"/>
      <c r="G637" s="320"/>
      <c r="H637" s="320"/>
      <c r="I637" s="320"/>
      <c r="J637" s="320">
        <v>1</v>
      </c>
      <c r="K637" s="320">
        <v>490</v>
      </c>
      <c r="L637" s="320"/>
      <c r="M637" s="320">
        <v>490</v>
      </c>
      <c r="N637" s="320"/>
      <c r="O637" s="320"/>
      <c r="P637" s="341"/>
      <c r="Q637" s="321"/>
    </row>
    <row r="638" spans="1:17" ht="14.4" customHeight="1" x14ac:dyDescent="0.3">
      <c r="A638" s="316" t="s">
        <v>1723</v>
      </c>
      <c r="B638" s="317" t="s">
        <v>1542</v>
      </c>
      <c r="C638" s="317" t="s">
        <v>1543</v>
      </c>
      <c r="D638" s="317" t="s">
        <v>1596</v>
      </c>
      <c r="E638" s="317" t="s">
        <v>1597</v>
      </c>
      <c r="F638" s="320">
        <v>29</v>
      </c>
      <c r="G638" s="320">
        <v>1102</v>
      </c>
      <c r="H638" s="320">
        <v>1</v>
      </c>
      <c r="I638" s="320">
        <v>38</v>
      </c>
      <c r="J638" s="320">
        <v>23</v>
      </c>
      <c r="K638" s="320">
        <v>897</v>
      </c>
      <c r="L638" s="320">
        <v>0.81397459165154262</v>
      </c>
      <c r="M638" s="320">
        <v>39</v>
      </c>
      <c r="N638" s="320">
        <v>28</v>
      </c>
      <c r="O638" s="320">
        <v>1092</v>
      </c>
      <c r="P638" s="341">
        <v>0.99092558983666057</v>
      </c>
      <c r="Q638" s="321">
        <v>39</v>
      </c>
    </row>
    <row r="639" spans="1:17" ht="14.4" customHeight="1" x14ac:dyDescent="0.3">
      <c r="A639" s="316" t="s">
        <v>1723</v>
      </c>
      <c r="B639" s="317" t="s">
        <v>1542</v>
      </c>
      <c r="C639" s="317" t="s">
        <v>1543</v>
      </c>
      <c r="D639" s="317" t="s">
        <v>1602</v>
      </c>
      <c r="E639" s="317" t="s">
        <v>1603</v>
      </c>
      <c r="F639" s="320">
        <v>3</v>
      </c>
      <c r="G639" s="320">
        <v>1332</v>
      </c>
      <c r="H639" s="320">
        <v>1</v>
      </c>
      <c r="I639" s="320">
        <v>444</v>
      </c>
      <c r="J639" s="320"/>
      <c r="K639" s="320"/>
      <c r="L639" s="320"/>
      <c r="M639" s="320"/>
      <c r="N639" s="320">
        <v>3</v>
      </c>
      <c r="O639" s="320">
        <v>1332</v>
      </c>
      <c r="P639" s="341">
        <v>1</v>
      </c>
      <c r="Q639" s="321">
        <v>444</v>
      </c>
    </row>
    <row r="640" spans="1:17" ht="14.4" customHeight="1" x14ac:dyDescent="0.3">
      <c r="A640" s="316" t="s">
        <v>1723</v>
      </c>
      <c r="B640" s="317" t="s">
        <v>1542</v>
      </c>
      <c r="C640" s="317" t="s">
        <v>1543</v>
      </c>
      <c r="D640" s="317" t="s">
        <v>1604</v>
      </c>
      <c r="E640" s="317" t="s">
        <v>1605</v>
      </c>
      <c r="F640" s="320"/>
      <c r="G640" s="320"/>
      <c r="H640" s="320"/>
      <c r="I640" s="320"/>
      <c r="J640" s="320">
        <v>1</v>
      </c>
      <c r="K640" s="320">
        <v>131</v>
      </c>
      <c r="L640" s="320"/>
      <c r="M640" s="320">
        <v>131</v>
      </c>
      <c r="N640" s="320"/>
      <c r="O640" s="320"/>
      <c r="P640" s="341"/>
      <c r="Q640" s="321"/>
    </row>
    <row r="641" spans="1:17" ht="14.4" customHeight="1" x14ac:dyDescent="0.3">
      <c r="A641" s="316" t="s">
        <v>1723</v>
      </c>
      <c r="B641" s="317" t="s">
        <v>1542</v>
      </c>
      <c r="C641" s="317" t="s">
        <v>1543</v>
      </c>
      <c r="D641" s="317" t="s">
        <v>1606</v>
      </c>
      <c r="E641" s="317" t="s">
        <v>1607</v>
      </c>
      <c r="F641" s="320"/>
      <c r="G641" s="320"/>
      <c r="H641" s="320"/>
      <c r="I641" s="320"/>
      <c r="J641" s="320"/>
      <c r="K641" s="320"/>
      <c r="L641" s="320"/>
      <c r="M641" s="320"/>
      <c r="N641" s="320">
        <v>1</v>
      </c>
      <c r="O641" s="320">
        <v>2029</v>
      </c>
      <c r="P641" s="341"/>
      <c r="Q641" s="321">
        <v>2029</v>
      </c>
    </row>
    <row r="642" spans="1:17" ht="14.4" customHeight="1" x14ac:dyDescent="0.3">
      <c r="A642" s="316" t="s">
        <v>1723</v>
      </c>
      <c r="B642" s="317" t="s">
        <v>1542</v>
      </c>
      <c r="C642" s="317" t="s">
        <v>1543</v>
      </c>
      <c r="D642" s="317" t="s">
        <v>1608</v>
      </c>
      <c r="E642" s="317" t="s">
        <v>1609</v>
      </c>
      <c r="F642" s="320">
        <v>1</v>
      </c>
      <c r="G642" s="320">
        <v>40</v>
      </c>
      <c r="H642" s="320">
        <v>1</v>
      </c>
      <c r="I642" s="320">
        <v>40</v>
      </c>
      <c r="J642" s="320">
        <v>1</v>
      </c>
      <c r="K642" s="320">
        <v>40</v>
      </c>
      <c r="L642" s="320">
        <v>1</v>
      </c>
      <c r="M642" s="320">
        <v>40</v>
      </c>
      <c r="N642" s="320"/>
      <c r="O642" s="320"/>
      <c r="P642" s="341"/>
      <c r="Q642" s="321"/>
    </row>
    <row r="643" spans="1:17" ht="14.4" customHeight="1" x14ac:dyDescent="0.3">
      <c r="A643" s="316" t="s">
        <v>1723</v>
      </c>
      <c r="B643" s="317" t="s">
        <v>1542</v>
      </c>
      <c r="C643" s="317" t="s">
        <v>1543</v>
      </c>
      <c r="D643" s="317" t="s">
        <v>1610</v>
      </c>
      <c r="E643" s="317" t="s">
        <v>1611</v>
      </c>
      <c r="F643" s="320">
        <v>29</v>
      </c>
      <c r="G643" s="320">
        <v>1044</v>
      </c>
      <c r="H643" s="320">
        <v>1</v>
      </c>
      <c r="I643" s="320">
        <v>36</v>
      </c>
      <c r="J643" s="320">
        <v>9</v>
      </c>
      <c r="K643" s="320">
        <v>324</v>
      </c>
      <c r="L643" s="320">
        <v>0.31034482758620691</v>
      </c>
      <c r="M643" s="320">
        <v>36</v>
      </c>
      <c r="N643" s="320"/>
      <c r="O643" s="320"/>
      <c r="P643" s="341"/>
      <c r="Q643" s="321"/>
    </row>
    <row r="644" spans="1:17" ht="14.4" customHeight="1" x14ac:dyDescent="0.3">
      <c r="A644" s="316" t="s">
        <v>1723</v>
      </c>
      <c r="B644" s="317" t="s">
        <v>1542</v>
      </c>
      <c r="C644" s="317" t="s">
        <v>1543</v>
      </c>
      <c r="D644" s="317" t="s">
        <v>1612</v>
      </c>
      <c r="E644" s="317" t="s">
        <v>1613</v>
      </c>
      <c r="F644" s="320">
        <v>2</v>
      </c>
      <c r="G644" s="320">
        <v>256</v>
      </c>
      <c r="H644" s="320">
        <v>1</v>
      </c>
      <c r="I644" s="320">
        <v>128</v>
      </c>
      <c r="J644" s="320"/>
      <c r="K644" s="320"/>
      <c r="L644" s="320"/>
      <c r="M644" s="320"/>
      <c r="N644" s="320"/>
      <c r="O644" s="320"/>
      <c r="P644" s="341"/>
      <c r="Q644" s="321"/>
    </row>
    <row r="645" spans="1:17" ht="14.4" customHeight="1" x14ac:dyDescent="0.3">
      <c r="A645" s="316" t="s">
        <v>1723</v>
      </c>
      <c r="B645" s="317" t="s">
        <v>1542</v>
      </c>
      <c r="C645" s="317" t="s">
        <v>1543</v>
      </c>
      <c r="D645" s="317" t="s">
        <v>1614</v>
      </c>
      <c r="E645" s="317" t="s">
        <v>1615</v>
      </c>
      <c r="F645" s="320">
        <v>50</v>
      </c>
      <c r="G645" s="320">
        <v>7900</v>
      </c>
      <c r="H645" s="320">
        <v>1</v>
      </c>
      <c r="I645" s="320">
        <v>158</v>
      </c>
      <c r="J645" s="320">
        <v>66</v>
      </c>
      <c r="K645" s="320">
        <v>10428</v>
      </c>
      <c r="L645" s="320">
        <v>1.32</v>
      </c>
      <c r="M645" s="320">
        <v>158</v>
      </c>
      <c r="N645" s="320">
        <v>31</v>
      </c>
      <c r="O645" s="320">
        <v>4929</v>
      </c>
      <c r="P645" s="341">
        <v>0.62392405063291134</v>
      </c>
      <c r="Q645" s="321">
        <v>159</v>
      </c>
    </row>
    <row r="646" spans="1:17" ht="14.4" customHeight="1" x14ac:dyDescent="0.3">
      <c r="A646" s="316" t="s">
        <v>1723</v>
      </c>
      <c r="B646" s="317" t="s">
        <v>1542</v>
      </c>
      <c r="C646" s="317" t="s">
        <v>1543</v>
      </c>
      <c r="D646" s="317" t="s">
        <v>1616</v>
      </c>
      <c r="E646" s="317" t="s">
        <v>1617</v>
      </c>
      <c r="F646" s="320">
        <v>6</v>
      </c>
      <c r="G646" s="320">
        <v>3606</v>
      </c>
      <c r="H646" s="320">
        <v>1</v>
      </c>
      <c r="I646" s="320">
        <v>601</v>
      </c>
      <c r="J646" s="320">
        <v>10</v>
      </c>
      <c r="K646" s="320">
        <v>6030</v>
      </c>
      <c r="L646" s="320">
        <v>1.6722129783693844</v>
      </c>
      <c r="M646" s="320">
        <v>603</v>
      </c>
      <c r="N646" s="320">
        <v>3</v>
      </c>
      <c r="O646" s="320">
        <v>1812</v>
      </c>
      <c r="P646" s="341">
        <v>0.50249584026622296</v>
      </c>
      <c r="Q646" s="321">
        <v>604</v>
      </c>
    </row>
    <row r="647" spans="1:17" ht="14.4" customHeight="1" x14ac:dyDescent="0.3">
      <c r="A647" s="316" t="s">
        <v>1723</v>
      </c>
      <c r="B647" s="317" t="s">
        <v>1542</v>
      </c>
      <c r="C647" s="317" t="s">
        <v>1543</v>
      </c>
      <c r="D647" s="317" t="s">
        <v>1624</v>
      </c>
      <c r="E647" s="317" t="s">
        <v>1625</v>
      </c>
      <c r="F647" s="320">
        <v>3</v>
      </c>
      <c r="G647" s="320">
        <v>1512</v>
      </c>
      <c r="H647" s="320">
        <v>1</v>
      </c>
      <c r="I647" s="320">
        <v>504</v>
      </c>
      <c r="J647" s="320">
        <v>2</v>
      </c>
      <c r="K647" s="320">
        <v>1010</v>
      </c>
      <c r="L647" s="320">
        <v>0.66798941798941802</v>
      </c>
      <c r="M647" s="320">
        <v>505</v>
      </c>
      <c r="N647" s="320"/>
      <c r="O647" s="320"/>
      <c r="P647" s="341"/>
      <c r="Q647" s="321"/>
    </row>
    <row r="648" spans="1:17" ht="14.4" customHeight="1" x14ac:dyDescent="0.3">
      <c r="A648" s="316" t="s">
        <v>1723</v>
      </c>
      <c r="B648" s="317" t="s">
        <v>1542</v>
      </c>
      <c r="C648" s="317" t="s">
        <v>1543</v>
      </c>
      <c r="D648" s="317" t="s">
        <v>1638</v>
      </c>
      <c r="E648" s="317" t="s">
        <v>1639</v>
      </c>
      <c r="F648" s="320">
        <v>8</v>
      </c>
      <c r="G648" s="320">
        <v>1208</v>
      </c>
      <c r="H648" s="320">
        <v>1</v>
      </c>
      <c r="I648" s="320">
        <v>151</v>
      </c>
      <c r="J648" s="320">
        <v>4</v>
      </c>
      <c r="K648" s="320">
        <v>604</v>
      </c>
      <c r="L648" s="320">
        <v>0.5</v>
      </c>
      <c r="M648" s="320">
        <v>151</v>
      </c>
      <c r="N648" s="320"/>
      <c r="O648" s="320"/>
      <c r="P648" s="341"/>
      <c r="Q648" s="321"/>
    </row>
    <row r="649" spans="1:17" ht="14.4" customHeight="1" x14ac:dyDescent="0.3">
      <c r="A649" s="316" t="s">
        <v>1723</v>
      </c>
      <c r="B649" s="317" t="s">
        <v>1542</v>
      </c>
      <c r="C649" s="317" t="s">
        <v>1543</v>
      </c>
      <c r="D649" s="317" t="s">
        <v>1640</v>
      </c>
      <c r="E649" s="317" t="s">
        <v>1641</v>
      </c>
      <c r="F649" s="320">
        <v>2</v>
      </c>
      <c r="G649" s="320">
        <v>1522</v>
      </c>
      <c r="H649" s="320">
        <v>1</v>
      </c>
      <c r="I649" s="320">
        <v>761</v>
      </c>
      <c r="J649" s="320">
        <v>1</v>
      </c>
      <c r="K649" s="320">
        <v>761</v>
      </c>
      <c r="L649" s="320">
        <v>0.5</v>
      </c>
      <c r="M649" s="320">
        <v>761</v>
      </c>
      <c r="N649" s="320"/>
      <c r="O649" s="320"/>
      <c r="P649" s="341"/>
      <c r="Q649" s="321"/>
    </row>
    <row r="650" spans="1:17" ht="14.4" customHeight="1" x14ac:dyDescent="0.3">
      <c r="A650" s="316" t="s">
        <v>1723</v>
      </c>
      <c r="B650" s="317" t="s">
        <v>1542</v>
      </c>
      <c r="C650" s="317" t="s">
        <v>1543</v>
      </c>
      <c r="D650" s="317" t="s">
        <v>1644</v>
      </c>
      <c r="E650" s="317" t="s">
        <v>1645</v>
      </c>
      <c r="F650" s="320">
        <v>1</v>
      </c>
      <c r="G650" s="320">
        <v>212</v>
      </c>
      <c r="H650" s="320">
        <v>1</v>
      </c>
      <c r="I650" s="320">
        <v>212</v>
      </c>
      <c r="J650" s="320"/>
      <c r="K650" s="320"/>
      <c r="L650" s="320"/>
      <c r="M650" s="320"/>
      <c r="N650" s="320"/>
      <c r="O650" s="320"/>
      <c r="P650" s="341"/>
      <c r="Q650" s="321"/>
    </row>
    <row r="651" spans="1:17" ht="14.4" customHeight="1" x14ac:dyDescent="0.3">
      <c r="A651" s="316" t="s">
        <v>1724</v>
      </c>
      <c r="B651" s="317" t="s">
        <v>1542</v>
      </c>
      <c r="C651" s="317" t="s">
        <v>1543</v>
      </c>
      <c r="D651" s="317" t="s">
        <v>1546</v>
      </c>
      <c r="E651" s="317" t="s">
        <v>1547</v>
      </c>
      <c r="F651" s="320">
        <v>18</v>
      </c>
      <c r="G651" s="320">
        <v>288</v>
      </c>
      <c r="H651" s="320">
        <v>1</v>
      </c>
      <c r="I651" s="320">
        <v>16</v>
      </c>
      <c r="J651" s="320">
        <v>4</v>
      </c>
      <c r="K651" s="320">
        <v>64</v>
      </c>
      <c r="L651" s="320">
        <v>0.22222222222222221</v>
      </c>
      <c r="M651" s="320">
        <v>16</v>
      </c>
      <c r="N651" s="320"/>
      <c r="O651" s="320"/>
      <c r="P651" s="341"/>
      <c r="Q651" s="321"/>
    </row>
    <row r="652" spans="1:17" ht="14.4" customHeight="1" x14ac:dyDescent="0.3">
      <c r="A652" s="316" t="s">
        <v>1724</v>
      </c>
      <c r="B652" s="317" t="s">
        <v>1542</v>
      </c>
      <c r="C652" s="317" t="s">
        <v>1543</v>
      </c>
      <c r="D652" s="317" t="s">
        <v>1550</v>
      </c>
      <c r="E652" s="317" t="s">
        <v>1551</v>
      </c>
      <c r="F652" s="320">
        <v>14</v>
      </c>
      <c r="G652" s="320">
        <v>6804</v>
      </c>
      <c r="H652" s="320">
        <v>1</v>
      </c>
      <c r="I652" s="320">
        <v>486</v>
      </c>
      <c r="J652" s="320">
        <v>9</v>
      </c>
      <c r="K652" s="320">
        <v>4374</v>
      </c>
      <c r="L652" s="320">
        <v>0.6428571428571429</v>
      </c>
      <c r="M652" s="320">
        <v>486</v>
      </c>
      <c r="N652" s="320"/>
      <c r="O652" s="320"/>
      <c r="P652" s="341"/>
      <c r="Q652" s="321"/>
    </row>
    <row r="653" spans="1:17" ht="14.4" customHeight="1" x14ac:dyDescent="0.3">
      <c r="A653" s="316" t="s">
        <v>1724</v>
      </c>
      <c r="B653" s="317" t="s">
        <v>1542</v>
      </c>
      <c r="C653" s="317" t="s">
        <v>1543</v>
      </c>
      <c r="D653" s="317" t="s">
        <v>1556</v>
      </c>
      <c r="E653" s="317" t="s">
        <v>1557</v>
      </c>
      <c r="F653" s="320">
        <v>6</v>
      </c>
      <c r="G653" s="320">
        <v>2292</v>
      </c>
      <c r="H653" s="320">
        <v>1</v>
      </c>
      <c r="I653" s="320">
        <v>382</v>
      </c>
      <c r="J653" s="320"/>
      <c r="K653" s="320"/>
      <c r="L653" s="320"/>
      <c r="M653" s="320"/>
      <c r="N653" s="320"/>
      <c r="O653" s="320"/>
      <c r="P653" s="341"/>
      <c r="Q653" s="321"/>
    </row>
    <row r="654" spans="1:17" ht="14.4" customHeight="1" x14ac:dyDescent="0.3">
      <c r="A654" s="316" t="s">
        <v>1724</v>
      </c>
      <c r="B654" s="317" t="s">
        <v>1542</v>
      </c>
      <c r="C654" s="317" t="s">
        <v>1543</v>
      </c>
      <c r="D654" s="317" t="s">
        <v>1564</v>
      </c>
      <c r="E654" s="317" t="s">
        <v>1565</v>
      </c>
      <c r="F654" s="320">
        <v>40</v>
      </c>
      <c r="G654" s="320">
        <v>1560</v>
      </c>
      <c r="H654" s="320">
        <v>1</v>
      </c>
      <c r="I654" s="320">
        <v>39</v>
      </c>
      <c r="J654" s="320">
        <v>28</v>
      </c>
      <c r="K654" s="320">
        <v>1120</v>
      </c>
      <c r="L654" s="320">
        <v>0.71794871794871795</v>
      </c>
      <c r="M654" s="320">
        <v>40</v>
      </c>
      <c r="N654" s="320"/>
      <c r="O654" s="320"/>
      <c r="P654" s="341"/>
      <c r="Q654" s="321"/>
    </row>
    <row r="655" spans="1:17" ht="14.4" customHeight="1" x14ac:dyDescent="0.3">
      <c r="A655" s="316" t="s">
        <v>1724</v>
      </c>
      <c r="B655" s="317" t="s">
        <v>1542</v>
      </c>
      <c r="C655" s="317" t="s">
        <v>1543</v>
      </c>
      <c r="D655" s="317" t="s">
        <v>1572</v>
      </c>
      <c r="E655" s="317" t="s">
        <v>1573</v>
      </c>
      <c r="F655" s="320">
        <v>3</v>
      </c>
      <c r="G655" s="320">
        <v>303</v>
      </c>
      <c r="H655" s="320">
        <v>1</v>
      </c>
      <c r="I655" s="320">
        <v>101</v>
      </c>
      <c r="J655" s="320">
        <v>1</v>
      </c>
      <c r="K655" s="320">
        <v>101</v>
      </c>
      <c r="L655" s="320">
        <v>0.33333333333333331</v>
      </c>
      <c r="M655" s="320">
        <v>101</v>
      </c>
      <c r="N655" s="320"/>
      <c r="O655" s="320"/>
      <c r="P655" s="341"/>
      <c r="Q655" s="321"/>
    </row>
    <row r="656" spans="1:17" ht="14.4" customHeight="1" x14ac:dyDescent="0.3">
      <c r="A656" s="316" t="s">
        <v>1724</v>
      </c>
      <c r="B656" s="317" t="s">
        <v>1542</v>
      </c>
      <c r="C656" s="317" t="s">
        <v>1543</v>
      </c>
      <c r="D656" s="317" t="s">
        <v>1578</v>
      </c>
      <c r="E656" s="317" t="s">
        <v>1579</v>
      </c>
      <c r="F656" s="320">
        <v>17</v>
      </c>
      <c r="G656" s="320">
        <v>357</v>
      </c>
      <c r="H656" s="320">
        <v>1</v>
      </c>
      <c r="I656" s="320">
        <v>21</v>
      </c>
      <c r="J656" s="320">
        <v>5</v>
      </c>
      <c r="K656" s="320">
        <v>105</v>
      </c>
      <c r="L656" s="320">
        <v>0.29411764705882354</v>
      </c>
      <c r="M656" s="320">
        <v>21</v>
      </c>
      <c r="N656" s="320"/>
      <c r="O656" s="320"/>
      <c r="P656" s="341"/>
      <c r="Q656" s="321"/>
    </row>
    <row r="657" spans="1:17" ht="14.4" customHeight="1" x14ac:dyDescent="0.3">
      <c r="A657" s="316" t="s">
        <v>1724</v>
      </c>
      <c r="B657" s="317" t="s">
        <v>1542</v>
      </c>
      <c r="C657" s="317" t="s">
        <v>1543</v>
      </c>
      <c r="D657" s="317" t="s">
        <v>1586</v>
      </c>
      <c r="E657" s="317" t="s">
        <v>1587</v>
      </c>
      <c r="F657" s="320">
        <v>246</v>
      </c>
      <c r="G657" s="320">
        <v>27306</v>
      </c>
      <c r="H657" s="320">
        <v>1</v>
      </c>
      <c r="I657" s="320">
        <v>111</v>
      </c>
      <c r="J657" s="320">
        <v>127</v>
      </c>
      <c r="K657" s="320">
        <v>14224</v>
      </c>
      <c r="L657" s="320">
        <v>0.52091115505749652</v>
      </c>
      <c r="M657" s="320">
        <v>112</v>
      </c>
      <c r="N657" s="320"/>
      <c r="O657" s="320"/>
      <c r="P657" s="341"/>
      <c r="Q657" s="321"/>
    </row>
    <row r="658" spans="1:17" ht="14.4" customHeight="1" x14ac:dyDescent="0.3">
      <c r="A658" s="316" t="s">
        <v>1724</v>
      </c>
      <c r="B658" s="317" t="s">
        <v>1542</v>
      </c>
      <c r="C658" s="317" t="s">
        <v>1543</v>
      </c>
      <c r="D658" s="317" t="s">
        <v>1588</v>
      </c>
      <c r="E658" s="317" t="s">
        <v>1589</v>
      </c>
      <c r="F658" s="320">
        <v>43</v>
      </c>
      <c r="G658" s="320">
        <v>3569</v>
      </c>
      <c r="H658" s="320">
        <v>1</v>
      </c>
      <c r="I658" s="320">
        <v>83</v>
      </c>
      <c r="J658" s="320">
        <v>19</v>
      </c>
      <c r="K658" s="320">
        <v>1577</v>
      </c>
      <c r="L658" s="320">
        <v>0.44186046511627908</v>
      </c>
      <c r="M658" s="320">
        <v>83</v>
      </c>
      <c r="N658" s="320">
        <v>1</v>
      </c>
      <c r="O658" s="320">
        <v>84</v>
      </c>
      <c r="P658" s="341">
        <v>2.3536004483048472E-2</v>
      </c>
      <c r="Q658" s="321">
        <v>84</v>
      </c>
    </row>
    <row r="659" spans="1:17" ht="14.4" customHeight="1" x14ac:dyDescent="0.3">
      <c r="A659" s="316" t="s">
        <v>1724</v>
      </c>
      <c r="B659" s="317" t="s">
        <v>1542</v>
      </c>
      <c r="C659" s="317" t="s">
        <v>1543</v>
      </c>
      <c r="D659" s="317" t="s">
        <v>1590</v>
      </c>
      <c r="E659" s="317" t="s">
        <v>1591</v>
      </c>
      <c r="F659" s="320">
        <v>1</v>
      </c>
      <c r="G659" s="320">
        <v>403</v>
      </c>
      <c r="H659" s="320">
        <v>1</v>
      </c>
      <c r="I659" s="320">
        <v>403</v>
      </c>
      <c r="J659" s="320"/>
      <c r="K659" s="320"/>
      <c r="L659" s="320"/>
      <c r="M659" s="320"/>
      <c r="N659" s="320"/>
      <c r="O659" s="320"/>
      <c r="P659" s="341"/>
      <c r="Q659" s="321"/>
    </row>
    <row r="660" spans="1:17" ht="14.4" customHeight="1" x14ac:dyDescent="0.3">
      <c r="A660" s="316" t="s">
        <v>1724</v>
      </c>
      <c r="B660" s="317" t="s">
        <v>1542</v>
      </c>
      <c r="C660" s="317" t="s">
        <v>1543</v>
      </c>
      <c r="D660" s="317" t="s">
        <v>1594</v>
      </c>
      <c r="E660" s="317" t="s">
        <v>1595</v>
      </c>
      <c r="F660" s="320">
        <v>5</v>
      </c>
      <c r="G660" s="320">
        <v>2450</v>
      </c>
      <c r="H660" s="320">
        <v>1</v>
      </c>
      <c r="I660" s="320">
        <v>490</v>
      </c>
      <c r="J660" s="320"/>
      <c r="K660" s="320"/>
      <c r="L660" s="320"/>
      <c r="M660" s="320"/>
      <c r="N660" s="320"/>
      <c r="O660" s="320"/>
      <c r="P660" s="341"/>
      <c r="Q660" s="321"/>
    </row>
    <row r="661" spans="1:17" ht="14.4" customHeight="1" x14ac:dyDescent="0.3">
      <c r="A661" s="316" t="s">
        <v>1724</v>
      </c>
      <c r="B661" s="317" t="s">
        <v>1542</v>
      </c>
      <c r="C661" s="317" t="s">
        <v>1543</v>
      </c>
      <c r="D661" s="317" t="s">
        <v>1596</v>
      </c>
      <c r="E661" s="317" t="s">
        <v>1597</v>
      </c>
      <c r="F661" s="320">
        <v>67</v>
      </c>
      <c r="G661" s="320">
        <v>2546</v>
      </c>
      <c r="H661" s="320">
        <v>1</v>
      </c>
      <c r="I661" s="320">
        <v>38</v>
      </c>
      <c r="J661" s="320">
        <v>56</v>
      </c>
      <c r="K661" s="320">
        <v>2184</v>
      </c>
      <c r="L661" s="320">
        <v>0.85781618224666145</v>
      </c>
      <c r="M661" s="320">
        <v>39</v>
      </c>
      <c r="N661" s="320"/>
      <c r="O661" s="320"/>
      <c r="P661" s="341"/>
      <c r="Q661" s="321"/>
    </row>
    <row r="662" spans="1:17" ht="14.4" customHeight="1" x14ac:dyDescent="0.3">
      <c r="A662" s="316" t="s">
        <v>1724</v>
      </c>
      <c r="B662" s="317" t="s">
        <v>1542</v>
      </c>
      <c r="C662" s="317" t="s">
        <v>1543</v>
      </c>
      <c r="D662" s="317" t="s">
        <v>1602</v>
      </c>
      <c r="E662" s="317" t="s">
        <v>1603</v>
      </c>
      <c r="F662" s="320">
        <v>3</v>
      </c>
      <c r="G662" s="320">
        <v>1332</v>
      </c>
      <c r="H662" s="320">
        <v>1</v>
      </c>
      <c r="I662" s="320">
        <v>444</v>
      </c>
      <c r="J662" s="320"/>
      <c r="K662" s="320"/>
      <c r="L662" s="320"/>
      <c r="M662" s="320"/>
      <c r="N662" s="320"/>
      <c r="O662" s="320"/>
      <c r="P662" s="341"/>
      <c r="Q662" s="321"/>
    </row>
    <row r="663" spans="1:17" ht="14.4" customHeight="1" x14ac:dyDescent="0.3">
      <c r="A663" s="316" t="s">
        <v>1724</v>
      </c>
      <c r="B663" s="317" t="s">
        <v>1542</v>
      </c>
      <c r="C663" s="317" t="s">
        <v>1543</v>
      </c>
      <c r="D663" s="317" t="s">
        <v>1606</v>
      </c>
      <c r="E663" s="317" t="s">
        <v>1607</v>
      </c>
      <c r="F663" s="320"/>
      <c r="G663" s="320"/>
      <c r="H663" s="320"/>
      <c r="I663" s="320"/>
      <c r="J663" s="320">
        <v>2</v>
      </c>
      <c r="K663" s="320">
        <v>4026</v>
      </c>
      <c r="L663" s="320"/>
      <c r="M663" s="320">
        <v>2013</v>
      </c>
      <c r="N663" s="320"/>
      <c r="O663" s="320"/>
      <c r="P663" s="341"/>
      <c r="Q663" s="321"/>
    </row>
    <row r="664" spans="1:17" ht="14.4" customHeight="1" x14ac:dyDescent="0.3">
      <c r="A664" s="316" t="s">
        <v>1724</v>
      </c>
      <c r="B664" s="317" t="s">
        <v>1542</v>
      </c>
      <c r="C664" s="317" t="s">
        <v>1543</v>
      </c>
      <c r="D664" s="317" t="s">
        <v>1610</v>
      </c>
      <c r="E664" s="317" t="s">
        <v>1611</v>
      </c>
      <c r="F664" s="320">
        <v>9</v>
      </c>
      <c r="G664" s="320">
        <v>324</v>
      </c>
      <c r="H664" s="320">
        <v>1</v>
      </c>
      <c r="I664" s="320">
        <v>36</v>
      </c>
      <c r="J664" s="320"/>
      <c r="K664" s="320"/>
      <c r="L664" s="320"/>
      <c r="M664" s="320"/>
      <c r="N664" s="320"/>
      <c r="O664" s="320"/>
      <c r="P664" s="341"/>
      <c r="Q664" s="321"/>
    </row>
    <row r="665" spans="1:17" ht="14.4" customHeight="1" x14ac:dyDescent="0.3">
      <c r="A665" s="316" t="s">
        <v>1724</v>
      </c>
      <c r="B665" s="317" t="s">
        <v>1542</v>
      </c>
      <c r="C665" s="317" t="s">
        <v>1543</v>
      </c>
      <c r="D665" s="317" t="s">
        <v>1614</v>
      </c>
      <c r="E665" s="317" t="s">
        <v>1615</v>
      </c>
      <c r="F665" s="320">
        <v>408</v>
      </c>
      <c r="G665" s="320">
        <v>64464</v>
      </c>
      <c r="H665" s="320">
        <v>1</v>
      </c>
      <c r="I665" s="320">
        <v>158</v>
      </c>
      <c r="J665" s="320">
        <v>219</v>
      </c>
      <c r="K665" s="320">
        <v>34602</v>
      </c>
      <c r="L665" s="320">
        <v>0.53676470588235292</v>
      </c>
      <c r="M665" s="320">
        <v>158</v>
      </c>
      <c r="N665" s="320">
        <v>1</v>
      </c>
      <c r="O665" s="320">
        <v>159</v>
      </c>
      <c r="P665" s="341">
        <v>2.4664929262844379E-3</v>
      </c>
      <c r="Q665" s="321">
        <v>159</v>
      </c>
    </row>
    <row r="666" spans="1:17" ht="14.4" customHeight="1" x14ac:dyDescent="0.3">
      <c r="A666" s="316" t="s">
        <v>1724</v>
      </c>
      <c r="B666" s="317" t="s">
        <v>1542</v>
      </c>
      <c r="C666" s="317" t="s">
        <v>1543</v>
      </c>
      <c r="D666" s="317" t="s">
        <v>1616</v>
      </c>
      <c r="E666" s="317" t="s">
        <v>1617</v>
      </c>
      <c r="F666" s="320">
        <v>2</v>
      </c>
      <c r="G666" s="320">
        <v>1202</v>
      </c>
      <c r="H666" s="320">
        <v>1</v>
      </c>
      <c r="I666" s="320">
        <v>601</v>
      </c>
      <c r="J666" s="320"/>
      <c r="K666" s="320"/>
      <c r="L666" s="320"/>
      <c r="M666" s="320"/>
      <c r="N666" s="320"/>
      <c r="O666" s="320"/>
      <c r="P666" s="341"/>
      <c r="Q666" s="321"/>
    </row>
    <row r="667" spans="1:17" ht="14.4" customHeight="1" x14ac:dyDescent="0.3">
      <c r="A667" s="316" t="s">
        <v>1724</v>
      </c>
      <c r="B667" s="317" t="s">
        <v>1542</v>
      </c>
      <c r="C667" s="317" t="s">
        <v>1543</v>
      </c>
      <c r="D667" s="317" t="s">
        <v>1624</v>
      </c>
      <c r="E667" s="317" t="s">
        <v>1625</v>
      </c>
      <c r="F667" s="320">
        <v>3</v>
      </c>
      <c r="G667" s="320">
        <v>1512</v>
      </c>
      <c r="H667" s="320">
        <v>1</v>
      </c>
      <c r="I667" s="320">
        <v>504</v>
      </c>
      <c r="J667" s="320">
        <v>2</v>
      </c>
      <c r="K667" s="320">
        <v>1010</v>
      </c>
      <c r="L667" s="320">
        <v>0.66798941798941802</v>
      </c>
      <c r="M667" s="320">
        <v>505</v>
      </c>
      <c r="N667" s="320"/>
      <c r="O667" s="320"/>
      <c r="P667" s="341"/>
      <c r="Q667" s="321"/>
    </row>
    <row r="668" spans="1:17" ht="14.4" customHeight="1" x14ac:dyDescent="0.3">
      <c r="A668" s="316" t="s">
        <v>1724</v>
      </c>
      <c r="B668" s="317" t="s">
        <v>1542</v>
      </c>
      <c r="C668" s="317" t="s">
        <v>1543</v>
      </c>
      <c r="D668" s="317" t="s">
        <v>1634</v>
      </c>
      <c r="E668" s="317" t="s">
        <v>1635</v>
      </c>
      <c r="F668" s="320">
        <v>10</v>
      </c>
      <c r="G668" s="320">
        <v>310</v>
      </c>
      <c r="H668" s="320">
        <v>1</v>
      </c>
      <c r="I668" s="320">
        <v>31</v>
      </c>
      <c r="J668" s="320">
        <v>10</v>
      </c>
      <c r="K668" s="320">
        <v>310</v>
      </c>
      <c r="L668" s="320">
        <v>1</v>
      </c>
      <c r="M668" s="320">
        <v>31</v>
      </c>
      <c r="N668" s="320"/>
      <c r="O668" s="320"/>
      <c r="P668" s="341"/>
      <c r="Q668" s="321"/>
    </row>
    <row r="669" spans="1:17" ht="14.4" customHeight="1" x14ac:dyDescent="0.3">
      <c r="A669" s="316" t="s">
        <v>1724</v>
      </c>
      <c r="B669" s="317" t="s">
        <v>1542</v>
      </c>
      <c r="C669" s="317" t="s">
        <v>1543</v>
      </c>
      <c r="D669" s="317" t="s">
        <v>1644</v>
      </c>
      <c r="E669" s="317" t="s">
        <v>1645</v>
      </c>
      <c r="F669" s="320">
        <v>2</v>
      </c>
      <c r="G669" s="320">
        <v>424</v>
      </c>
      <c r="H669" s="320">
        <v>1</v>
      </c>
      <c r="I669" s="320">
        <v>212</v>
      </c>
      <c r="J669" s="320"/>
      <c r="K669" s="320"/>
      <c r="L669" s="320"/>
      <c r="M669" s="320"/>
      <c r="N669" s="320"/>
      <c r="O669" s="320"/>
      <c r="P669" s="341"/>
      <c r="Q669" s="321"/>
    </row>
    <row r="670" spans="1:17" ht="14.4" customHeight="1" x14ac:dyDescent="0.3">
      <c r="A670" s="316" t="s">
        <v>1725</v>
      </c>
      <c r="B670" s="317" t="s">
        <v>1542</v>
      </c>
      <c r="C670" s="317" t="s">
        <v>1543</v>
      </c>
      <c r="D670" s="317" t="s">
        <v>1546</v>
      </c>
      <c r="E670" s="317" t="s">
        <v>1547</v>
      </c>
      <c r="F670" s="320">
        <v>134</v>
      </c>
      <c r="G670" s="320">
        <v>2144</v>
      </c>
      <c r="H670" s="320">
        <v>1</v>
      </c>
      <c r="I670" s="320">
        <v>16</v>
      </c>
      <c r="J670" s="320">
        <v>169</v>
      </c>
      <c r="K670" s="320">
        <v>2704</v>
      </c>
      <c r="L670" s="320">
        <v>1.2611940298507462</v>
      </c>
      <c r="M670" s="320">
        <v>16</v>
      </c>
      <c r="N670" s="320">
        <v>114</v>
      </c>
      <c r="O670" s="320">
        <v>1824</v>
      </c>
      <c r="P670" s="341">
        <v>0.85074626865671643</v>
      </c>
      <c r="Q670" s="321">
        <v>16</v>
      </c>
    </row>
    <row r="671" spans="1:17" ht="14.4" customHeight="1" x14ac:dyDescent="0.3">
      <c r="A671" s="316" t="s">
        <v>1725</v>
      </c>
      <c r="B671" s="317" t="s">
        <v>1542</v>
      </c>
      <c r="C671" s="317" t="s">
        <v>1543</v>
      </c>
      <c r="D671" s="317" t="s">
        <v>1550</v>
      </c>
      <c r="E671" s="317" t="s">
        <v>1551</v>
      </c>
      <c r="F671" s="320">
        <v>192</v>
      </c>
      <c r="G671" s="320">
        <v>93312</v>
      </c>
      <c r="H671" s="320">
        <v>1</v>
      </c>
      <c r="I671" s="320">
        <v>486</v>
      </c>
      <c r="J671" s="320">
        <v>260</v>
      </c>
      <c r="K671" s="320">
        <v>126360</v>
      </c>
      <c r="L671" s="320">
        <v>1.3541666666666667</v>
      </c>
      <c r="M671" s="320">
        <v>486</v>
      </c>
      <c r="N671" s="320">
        <v>242</v>
      </c>
      <c r="O671" s="320">
        <v>117612</v>
      </c>
      <c r="P671" s="341">
        <v>1.2604166666666667</v>
      </c>
      <c r="Q671" s="321">
        <v>486</v>
      </c>
    </row>
    <row r="672" spans="1:17" ht="14.4" customHeight="1" x14ac:dyDescent="0.3">
      <c r="A672" s="316" t="s">
        <v>1725</v>
      </c>
      <c r="B672" s="317" t="s">
        <v>1542</v>
      </c>
      <c r="C672" s="317" t="s">
        <v>1543</v>
      </c>
      <c r="D672" s="317" t="s">
        <v>1556</v>
      </c>
      <c r="E672" s="317" t="s">
        <v>1557</v>
      </c>
      <c r="F672" s="320">
        <v>24</v>
      </c>
      <c r="G672" s="320">
        <v>9168</v>
      </c>
      <c r="H672" s="320">
        <v>1</v>
      </c>
      <c r="I672" s="320">
        <v>382</v>
      </c>
      <c r="J672" s="320">
        <v>29</v>
      </c>
      <c r="K672" s="320">
        <v>11078</v>
      </c>
      <c r="L672" s="320">
        <v>1.2083333333333333</v>
      </c>
      <c r="M672" s="320">
        <v>382</v>
      </c>
      <c r="N672" s="320">
        <v>7</v>
      </c>
      <c r="O672" s="320">
        <v>2674</v>
      </c>
      <c r="P672" s="341">
        <v>0.29166666666666669</v>
      </c>
      <c r="Q672" s="321">
        <v>382</v>
      </c>
    </row>
    <row r="673" spans="1:17" ht="14.4" customHeight="1" x14ac:dyDescent="0.3">
      <c r="A673" s="316" t="s">
        <v>1725</v>
      </c>
      <c r="B673" s="317" t="s">
        <v>1542</v>
      </c>
      <c r="C673" s="317" t="s">
        <v>1543</v>
      </c>
      <c r="D673" s="317" t="s">
        <v>1564</v>
      </c>
      <c r="E673" s="317" t="s">
        <v>1565</v>
      </c>
      <c r="F673" s="320">
        <v>34</v>
      </c>
      <c r="G673" s="320">
        <v>1326</v>
      </c>
      <c r="H673" s="320">
        <v>1</v>
      </c>
      <c r="I673" s="320">
        <v>39</v>
      </c>
      <c r="J673" s="320">
        <v>28</v>
      </c>
      <c r="K673" s="320">
        <v>1120</v>
      </c>
      <c r="L673" s="320">
        <v>0.84464555052790347</v>
      </c>
      <c r="M673" s="320">
        <v>40</v>
      </c>
      <c r="N673" s="320">
        <v>40</v>
      </c>
      <c r="O673" s="320">
        <v>1600</v>
      </c>
      <c r="P673" s="341">
        <v>1.2066365007541477</v>
      </c>
      <c r="Q673" s="321">
        <v>40</v>
      </c>
    </row>
    <row r="674" spans="1:17" ht="14.4" customHeight="1" x14ac:dyDescent="0.3">
      <c r="A674" s="316" t="s">
        <v>1725</v>
      </c>
      <c r="B674" s="317" t="s">
        <v>1542</v>
      </c>
      <c r="C674" s="317" t="s">
        <v>1543</v>
      </c>
      <c r="D674" s="317" t="s">
        <v>1566</v>
      </c>
      <c r="E674" s="317" t="s">
        <v>1567</v>
      </c>
      <c r="F674" s="320">
        <v>3</v>
      </c>
      <c r="G674" s="320">
        <v>282</v>
      </c>
      <c r="H674" s="320">
        <v>1</v>
      </c>
      <c r="I674" s="320">
        <v>94</v>
      </c>
      <c r="J674" s="320">
        <v>9</v>
      </c>
      <c r="K674" s="320">
        <v>855</v>
      </c>
      <c r="L674" s="320">
        <v>3.0319148936170213</v>
      </c>
      <c r="M674" s="320">
        <v>95</v>
      </c>
      <c r="N674" s="320">
        <v>4</v>
      </c>
      <c r="O674" s="320">
        <v>384</v>
      </c>
      <c r="P674" s="341">
        <v>1.3617021276595744</v>
      </c>
      <c r="Q674" s="321">
        <v>96</v>
      </c>
    </row>
    <row r="675" spans="1:17" ht="14.4" customHeight="1" x14ac:dyDescent="0.3">
      <c r="A675" s="316" t="s">
        <v>1725</v>
      </c>
      <c r="B675" s="317" t="s">
        <v>1542</v>
      </c>
      <c r="C675" s="317" t="s">
        <v>1543</v>
      </c>
      <c r="D675" s="317" t="s">
        <v>1572</v>
      </c>
      <c r="E675" s="317" t="s">
        <v>1573</v>
      </c>
      <c r="F675" s="320">
        <v>27</v>
      </c>
      <c r="G675" s="320">
        <v>2727</v>
      </c>
      <c r="H675" s="320">
        <v>1</v>
      </c>
      <c r="I675" s="320">
        <v>101</v>
      </c>
      <c r="J675" s="320">
        <v>30</v>
      </c>
      <c r="K675" s="320">
        <v>3030</v>
      </c>
      <c r="L675" s="320">
        <v>1.1111111111111112</v>
      </c>
      <c r="M675" s="320">
        <v>101</v>
      </c>
      <c r="N675" s="320">
        <v>31</v>
      </c>
      <c r="O675" s="320">
        <v>3162</v>
      </c>
      <c r="P675" s="341">
        <v>1.1595159515951594</v>
      </c>
      <c r="Q675" s="321">
        <v>102</v>
      </c>
    </row>
    <row r="676" spans="1:17" ht="14.4" customHeight="1" x14ac:dyDescent="0.3">
      <c r="A676" s="316" t="s">
        <v>1725</v>
      </c>
      <c r="B676" s="317" t="s">
        <v>1542</v>
      </c>
      <c r="C676" s="317" t="s">
        <v>1543</v>
      </c>
      <c r="D676" s="317" t="s">
        <v>1578</v>
      </c>
      <c r="E676" s="317" t="s">
        <v>1579</v>
      </c>
      <c r="F676" s="320">
        <v>76</v>
      </c>
      <c r="G676" s="320">
        <v>1596</v>
      </c>
      <c r="H676" s="320">
        <v>1</v>
      </c>
      <c r="I676" s="320">
        <v>21</v>
      </c>
      <c r="J676" s="320">
        <v>94</v>
      </c>
      <c r="K676" s="320">
        <v>1974</v>
      </c>
      <c r="L676" s="320">
        <v>1.236842105263158</v>
      </c>
      <c r="M676" s="320">
        <v>21</v>
      </c>
      <c r="N676" s="320">
        <v>98</v>
      </c>
      <c r="O676" s="320">
        <v>2058</v>
      </c>
      <c r="P676" s="341">
        <v>1.2894736842105263</v>
      </c>
      <c r="Q676" s="321">
        <v>21</v>
      </c>
    </row>
    <row r="677" spans="1:17" ht="14.4" customHeight="1" x14ac:dyDescent="0.3">
      <c r="A677" s="316" t="s">
        <v>1725</v>
      </c>
      <c r="B677" s="317" t="s">
        <v>1542</v>
      </c>
      <c r="C677" s="317" t="s">
        <v>1543</v>
      </c>
      <c r="D677" s="317" t="s">
        <v>1586</v>
      </c>
      <c r="E677" s="317" t="s">
        <v>1587</v>
      </c>
      <c r="F677" s="320">
        <v>647</v>
      </c>
      <c r="G677" s="320">
        <v>71817</v>
      </c>
      <c r="H677" s="320">
        <v>1</v>
      </c>
      <c r="I677" s="320">
        <v>111</v>
      </c>
      <c r="J677" s="320">
        <v>934</v>
      </c>
      <c r="K677" s="320">
        <v>104608</v>
      </c>
      <c r="L677" s="320">
        <v>1.4565910578275338</v>
      </c>
      <c r="M677" s="320">
        <v>112</v>
      </c>
      <c r="N677" s="320">
        <v>911</v>
      </c>
      <c r="O677" s="320">
        <v>102943</v>
      </c>
      <c r="P677" s="341">
        <v>1.4334071320160964</v>
      </c>
      <c r="Q677" s="321">
        <v>113</v>
      </c>
    </row>
    <row r="678" spans="1:17" ht="14.4" customHeight="1" x14ac:dyDescent="0.3">
      <c r="A678" s="316" t="s">
        <v>1725</v>
      </c>
      <c r="B678" s="317" t="s">
        <v>1542</v>
      </c>
      <c r="C678" s="317" t="s">
        <v>1543</v>
      </c>
      <c r="D678" s="317" t="s">
        <v>1588</v>
      </c>
      <c r="E678" s="317" t="s">
        <v>1589</v>
      </c>
      <c r="F678" s="320">
        <v>93</v>
      </c>
      <c r="G678" s="320">
        <v>7719</v>
      </c>
      <c r="H678" s="320">
        <v>1</v>
      </c>
      <c r="I678" s="320">
        <v>83</v>
      </c>
      <c r="J678" s="320">
        <v>124</v>
      </c>
      <c r="K678" s="320">
        <v>10292</v>
      </c>
      <c r="L678" s="320">
        <v>1.3333333333333333</v>
      </c>
      <c r="M678" s="320">
        <v>83</v>
      </c>
      <c r="N678" s="320">
        <v>122</v>
      </c>
      <c r="O678" s="320">
        <v>10248</v>
      </c>
      <c r="P678" s="341">
        <v>1.3276331130975514</v>
      </c>
      <c r="Q678" s="321">
        <v>84</v>
      </c>
    </row>
    <row r="679" spans="1:17" ht="14.4" customHeight="1" x14ac:dyDescent="0.3">
      <c r="A679" s="316" t="s">
        <v>1725</v>
      </c>
      <c r="B679" s="317" t="s">
        <v>1542</v>
      </c>
      <c r="C679" s="317" t="s">
        <v>1543</v>
      </c>
      <c r="D679" s="317" t="s">
        <v>1590</v>
      </c>
      <c r="E679" s="317" t="s">
        <v>1591</v>
      </c>
      <c r="F679" s="320">
        <v>1</v>
      </c>
      <c r="G679" s="320">
        <v>403</v>
      </c>
      <c r="H679" s="320">
        <v>1</v>
      </c>
      <c r="I679" s="320">
        <v>403</v>
      </c>
      <c r="J679" s="320"/>
      <c r="K679" s="320"/>
      <c r="L679" s="320"/>
      <c r="M679" s="320"/>
      <c r="N679" s="320"/>
      <c r="O679" s="320"/>
      <c r="P679" s="341"/>
      <c r="Q679" s="321"/>
    </row>
    <row r="680" spans="1:17" ht="14.4" customHeight="1" x14ac:dyDescent="0.3">
      <c r="A680" s="316" t="s">
        <v>1725</v>
      </c>
      <c r="B680" s="317" t="s">
        <v>1542</v>
      </c>
      <c r="C680" s="317" t="s">
        <v>1543</v>
      </c>
      <c r="D680" s="317" t="s">
        <v>1592</v>
      </c>
      <c r="E680" s="317" t="s">
        <v>1593</v>
      </c>
      <c r="F680" s="320">
        <v>8</v>
      </c>
      <c r="G680" s="320">
        <v>9296</v>
      </c>
      <c r="H680" s="320">
        <v>1</v>
      </c>
      <c r="I680" s="320">
        <v>1162</v>
      </c>
      <c r="J680" s="320">
        <v>4</v>
      </c>
      <c r="K680" s="320">
        <v>4656</v>
      </c>
      <c r="L680" s="320">
        <v>0.50086058519793464</v>
      </c>
      <c r="M680" s="320">
        <v>1164</v>
      </c>
      <c r="N680" s="320">
        <v>13</v>
      </c>
      <c r="O680" s="320">
        <v>15145</v>
      </c>
      <c r="P680" s="341">
        <v>1.6291953528399312</v>
      </c>
      <c r="Q680" s="321">
        <v>1165</v>
      </c>
    </row>
    <row r="681" spans="1:17" ht="14.4" customHeight="1" x14ac:dyDescent="0.3">
      <c r="A681" s="316" t="s">
        <v>1725</v>
      </c>
      <c r="B681" s="317" t="s">
        <v>1542</v>
      </c>
      <c r="C681" s="317" t="s">
        <v>1543</v>
      </c>
      <c r="D681" s="317" t="s">
        <v>1594</v>
      </c>
      <c r="E681" s="317" t="s">
        <v>1595</v>
      </c>
      <c r="F681" s="320">
        <v>2</v>
      </c>
      <c r="G681" s="320">
        <v>980</v>
      </c>
      <c r="H681" s="320">
        <v>1</v>
      </c>
      <c r="I681" s="320">
        <v>490</v>
      </c>
      <c r="J681" s="320">
        <v>5</v>
      </c>
      <c r="K681" s="320">
        <v>2450</v>
      </c>
      <c r="L681" s="320">
        <v>2.5</v>
      </c>
      <c r="M681" s="320">
        <v>490</v>
      </c>
      <c r="N681" s="320">
        <v>9</v>
      </c>
      <c r="O681" s="320">
        <v>4410</v>
      </c>
      <c r="P681" s="341">
        <v>4.5</v>
      </c>
      <c r="Q681" s="321">
        <v>490</v>
      </c>
    </row>
    <row r="682" spans="1:17" ht="14.4" customHeight="1" x14ac:dyDescent="0.3">
      <c r="A682" s="316" t="s">
        <v>1725</v>
      </c>
      <c r="B682" s="317" t="s">
        <v>1542</v>
      </c>
      <c r="C682" s="317" t="s">
        <v>1543</v>
      </c>
      <c r="D682" s="317" t="s">
        <v>1596</v>
      </c>
      <c r="E682" s="317" t="s">
        <v>1597</v>
      </c>
      <c r="F682" s="320">
        <v>331</v>
      </c>
      <c r="G682" s="320">
        <v>12578</v>
      </c>
      <c r="H682" s="320">
        <v>1</v>
      </c>
      <c r="I682" s="320">
        <v>38</v>
      </c>
      <c r="J682" s="320">
        <v>291</v>
      </c>
      <c r="K682" s="320">
        <v>11349</v>
      </c>
      <c r="L682" s="320">
        <v>0.9022897121958976</v>
      </c>
      <c r="M682" s="320">
        <v>39</v>
      </c>
      <c r="N682" s="320">
        <v>337</v>
      </c>
      <c r="O682" s="320">
        <v>13143</v>
      </c>
      <c r="P682" s="341">
        <v>1.0449197010653521</v>
      </c>
      <c r="Q682" s="321">
        <v>39</v>
      </c>
    </row>
    <row r="683" spans="1:17" ht="14.4" customHeight="1" x14ac:dyDescent="0.3">
      <c r="A683" s="316" t="s">
        <v>1725</v>
      </c>
      <c r="B683" s="317" t="s">
        <v>1542</v>
      </c>
      <c r="C683" s="317" t="s">
        <v>1543</v>
      </c>
      <c r="D683" s="317" t="s">
        <v>1598</v>
      </c>
      <c r="E683" s="317" t="s">
        <v>1599</v>
      </c>
      <c r="F683" s="320">
        <v>3</v>
      </c>
      <c r="G683" s="320">
        <v>81</v>
      </c>
      <c r="H683" s="320">
        <v>1</v>
      </c>
      <c r="I683" s="320">
        <v>27</v>
      </c>
      <c r="J683" s="320">
        <v>2</v>
      </c>
      <c r="K683" s="320">
        <v>54</v>
      </c>
      <c r="L683" s="320">
        <v>0.66666666666666663</v>
      </c>
      <c r="M683" s="320">
        <v>27</v>
      </c>
      <c r="N683" s="320"/>
      <c r="O683" s="320"/>
      <c r="P683" s="341"/>
      <c r="Q683" s="321"/>
    </row>
    <row r="684" spans="1:17" ht="14.4" customHeight="1" x14ac:dyDescent="0.3">
      <c r="A684" s="316" t="s">
        <v>1725</v>
      </c>
      <c r="B684" s="317" t="s">
        <v>1542</v>
      </c>
      <c r="C684" s="317" t="s">
        <v>1543</v>
      </c>
      <c r="D684" s="317" t="s">
        <v>1600</v>
      </c>
      <c r="E684" s="317" t="s">
        <v>1601</v>
      </c>
      <c r="F684" s="320">
        <v>13</v>
      </c>
      <c r="G684" s="320">
        <v>2639</v>
      </c>
      <c r="H684" s="320">
        <v>1</v>
      </c>
      <c r="I684" s="320">
        <v>203</v>
      </c>
      <c r="J684" s="320">
        <v>3</v>
      </c>
      <c r="K684" s="320">
        <v>612</v>
      </c>
      <c r="L684" s="320">
        <v>0.2319060250094733</v>
      </c>
      <c r="M684" s="320">
        <v>204</v>
      </c>
      <c r="N684" s="320">
        <v>7</v>
      </c>
      <c r="O684" s="320">
        <v>1435</v>
      </c>
      <c r="P684" s="341">
        <v>0.54376657824933683</v>
      </c>
      <c r="Q684" s="321">
        <v>205</v>
      </c>
    </row>
    <row r="685" spans="1:17" ht="14.4" customHeight="1" x14ac:dyDescent="0.3">
      <c r="A685" s="316" t="s">
        <v>1725</v>
      </c>
      <c r="B685" s="317" t="s">
        <v>1542</v>
      </c>
      <c r="C685" s="317" t="s">
        <v>1543</v>
      </c>
      <c r="D685" s="317" t="s">
        <v>1602</v>
      </c>
      <c r="E685" s="317" t="s">
        <v>1603</v>
      </c>
      <c r="F685" s="320">
        <v>6</v>
      </c>
      <c r="G685" s="320">
        <v>2664</v>
      </c>
      <c r="H685" s="320">
        <v>1</v>
      </c>
      <c r="I685" s="320">
        <v>444</v>
      </c>
      <c r="J685" s="320">
        <v>15</v>
      </c>
      <c r="K685" s="320">
        <v>6660</v>
      </c>
      <c r="L685" s="320">
        <v>2.5</v>
      </c>
      <c r="M685" s="320">
        <v>444</v>
      </c>
      <c r="N685" s="320">
        <v>3</v>
      </c>
      <c r="O685" s="320">
        <v>1332</v>
      </c>
      <c r="P685" s="341">
        <v>0.5</v>
      </c>
      <c r="Q685" s="321">
        <v>444</v>
      </c>
    </row>
    <row r="686" spans="1:17" ht="14.4" customHeight="1" x14ac:dyDescent="0.3">
      <c r="A686" s="316" t="s">
        <v>1725</v>
      </c>
      <c r="B686" s="317" t="s">
        <v>1542</v>
      </c>
      <c r="C686" s="317" t="s">
        <v>1543</v>
      </c>
      <c r="D686" s="317" t="s">
        <v>1604</v>
      </c>
      <c r="E686" s="317" t="s">
        <v>1605</v>
      </c>
      <c r="F686" s="320">
        <v>4</v>
      </c>
      <c r="G686" s="320">
        <v>520</v>
      </c>
      <c r="H686" s="320">
        <v>1</v>
      </c>
      <c r="I686" s="320">
        <v>130</v>
      </c>
      <c r="J686" s="320">
        <v>2</v>
      </c>
      <c r="K686" s="320">
        <v>262</v>
      </c>
      <c r="L686" s="320">
        <v>0.50384615384615383</v>
      </c>
      <c r="M686" s="320">
        <v>131</v>
      </c>
      <c r="N686" s="320">
        <v>1</v>
      </c>
      <c r="O686" s="320">
        <v>133</v>
      </c>
      <c r="P686" s="341">
        <v>0.25576923076923075</v>
      </c>
      <c r="Q686" s="321">
        <v>133</v>
      </c>
    </row>
    <row r="687" spans="1:17" ht="14.4" customHeight="1" x14ac:dyDescent="0.3">
      <c r="A687" s="316" t="s">
        <v>1725</v>
      </c>
      <c r="B687" s="317" t="s">
        <v>1542</v>
      </c>
      <c r="C687" s="317" t="s">
        <v>1543</v>
      </c>
      <c r="D687" s="317" t="s">
        <v>1606</v>
      </c>
      <c r="E687" s="317" t="s">
        <v>1607</v>
      </c>
      <c r="F687" s="320">
        <v>1</v>
      </c>
      <c r="G687" s="320">
        <v>1999</v>
      </c>
      <c r="H687" s="320">
        <v>1</v>
      </c>
      <c r="I687" s="320">
        <v>1999</v>
      </c>
      <c r="J687" s="320">
        <v>2</v>
      </c>
      <c r="K687" s="320">
        <v>4026</v>
      </c>
      <c r="L687" s="320">
        <v>2.0140070035017508</v>
      </c>
      <c r="M687" s="320">
        <v>2013</v>
      </c>
      <c r="N687" s="320"/>
      <c r="O687" s="320"/>
      <c r="P687" s="341"/>
      <c r="Q687" s="321"/>
    </row>
    <row r="688" spans="1:17" ht="14.4" customHeight="1" x14ac:dyDescent="0.3">
      <c r="A688" s="316" t="s">
        <v>1725</v>
      </c>
      <c r="B688" s="317" t="s">
        <v>1542</v>
      </c>
      <c r="C688" s="317" t="s">
        <v>1543</v>
      </c>
      <c r="D688" s="317" t="s">
        <v>1608</v>
      </c>
      <c r="E688" s="317" t="s">
        <v>1609</v>
      </c>
      <c r="F688" s="320">
        <v>5</v>
      </c>
      <c r="G688" s="320">
        <v>200</v>
      </c>
      <c r="H688" s="320">
        <v>1</v>
      </c>
      <c r="I688" s="320">
        <v>40</v>
      </c>
      <c r="J688" s="320">
        <v>8</v>
      </c>
      <c r="K688" s="320">
        <v>320</v>
      </c>
      <c r="L688" s="320">
        <v>1.6</v>
      </c>
      <c r="M688" s="320">
        <v>40</v>
      </c>
      <c r="N688" s="320">
        <v>3</v>
      </c>
      <c r="O688" s="320">
        <v>123</v>
      </c>
      <c r="P688" s="341">
        <v>0.61499999999999999</v>
      </c>
      <c r="Q688" s="321">
        <v>41</v>
      </c>
    </row>
    <row r="689" spans="1:17" ht="14.4" customHeight="1" x14ac:dyDescent="0.3">
      <c r="A689" s="316" t="s">
        <v>1725</v>
      </c>
      <c r="B689" s="317" t="s">
        <v>1542</v>
      </c>
      <c r="C689" s="317" t="s">
        <v>1543</v>
      </c>
      <c r="D689" s="317" t="s">
        <v>1610</v>
      </c>
      <c r="E689" s="317" t="s">
        <v>1611</v>
      </c>
      <c r="F689" s="320">
        <v>30</v>
      </c>
      <c r="G689" s="320">
        <v>1080</v>
      </c>
      <c r="H689" s="320">
        <v>1</v>
      </c>
      <c r="I689" s="320">
        <v>36</v>
      </c>
      <c r="J689" s="320">
        <v>9</v>
      </c>
      <c r="K689" s="320">
        <v>324</v>
      </c>
      <c r="L689" s="320">
        <v>0.3</v>
      </c>
      <c r="M689" s="320">
        <v>36</v>
      </c>
      <c r="N689" s="320">
        <v>6</v>
      </c>
      <c r="O689" s="320">
        <v>222</v>
      </c>
      <c r="P689" s="341">
        <v>0.20555555555555555</v>
      </c>
      <c r="Q689" s="321">
        <v>37</v>
      </c>
    </row>
    <row r="690" spans="1:17" ht="14.4" customHeight="1" x14ac:dyDescent="0.3">
      <c r="A690" s="316" t="s">
        <v>1725</v>
      </c>
      <c r="B690" s="317" t="s">
        <v>1542</v>
      </c>
      <c r="C690" s="317" t="s">
        <v>1543</v>
      </c>
      <c r="D690" s="317" t="s">
        <v>1612</v>
      </c>
      <c r="E690" s="317" t="s">
        <v>1613</v>
      </c>
      <c r="F690" s="320">
        <v>6</v>
      </c>
      <c r="G690" s="320">
        <v>768</v>
      </c>
      <c r="H690" s="320">
        <v>1</v>
      </c>
      <c r="I690" s="320">
        <v>128</v>
      </c>
      <c r="J690" s="320"/>
      <c r="K690" s="320"/>
      <c r="L690" s="320"/>
      <c r="M690" s="320"/>
      <c r="N690" s="320">
        <v>2</v>
      </c>
      <c r="O690" s="320">
        <v>258</v>
      </c>
      <c r="P690" s="341">
        <v>0.3359375</v>
      </c>
      <c r="Q690" s="321">
        <v>129</v>
      </c>
    </row>
    <row r="691" spans="1:17" ht="14.4" customHeight="1" x14ac:dyDescent="0.3">
      <c r="A691" s="316" t="s">
        <v>1725</v>
      </c>
      <c r="B691" s="317" t="s">
        <v>1542</v>
      </c>
      <c r="C691" s="317" t="s">
        <v>1543</v>
      </c>
      <c r="D691" s="317" t="s">
        <v>1614</v>
      </c>
      <c r="E691" s="317" t="s">
        <v>1615</v>
      </c>
      <c r="F691" s="320">
        <v>298</v>
      </c>
      <c r="G691" s="320">
        <v>47084</v>
      </c>
      <c r="H691" s="320">
        <v>1</v>
      </c>
      <c r="I691" s="320">
        <v>158</v>
      </c>
      <c r="J691" s="320">
        <v>305</v>
      </c>
      <c r="K691" s="320">
        <v>48190</v>
      </c>
      <c r="L691" s="320">
        <v>1.023489932885906</v>
      </c>
      <c r="M691" s="320">
        <v>158</v>
      </c>
      <c r="N691" s="320">
        <v>323</v>
      </c>
      <c r="O691" s="320">
        <v>51357</v>
      </c>
      <c r="P691" s="341">
        <v>1.0907526973069408</v>
      </c>
      <c r="Q691" s="321">
        <v>159</v>
      </c>
    </row>
    <row r="692" spans="1:17" ht="14.4" customHeight="1" x14ac:dyDescent="0.3">
      <c r="A692" s="316" t="s">
        <v>1725</v>
      </c>
      <c r="B692" s="317" t="s">
        <v>1542</v>
      </c>
      <c r="C692" s="317" t="s">
        <v>1543</v>
      </c>
      <c r="D692" s="317" t="s">
        <v>1616</v>
      </c>
      <c r="E692" s="317" t="s">
        <v>1617</v>
      </c>
      <c r="F692" s="320">
        <v>26</v>
      </c>
      <c r="G692" s="320">
        <v>15626</v>
      </c>
      <c r="H692" s="320">
        <v>1</v>
      </c>
      <c r="I692" s="320">
        <v>601</v>
      </c>
      <c r="J692" s="320">
        <v>100</v>
      </c>
      <c r="K692" s="320">
        <v>60300</v>
      </c>
      <c r="L692" s="320">
        <v>3.8589530270062715</v>
      </c>
      <c r="M692" s="320">
        <v>603</v>
      </c>
      <c r="N692" s="320">
        <v>86</v>
      </c>
      <c r="O692" s="320">
        <v>51944</v>
      </c>
      <c r="P692" s="341">
        <v>3.3242032509919364</v>
      </c>
      <c r="Q692" s="321">
        <v>604</v>
      </c>
    </row>
    <row r="693" spans="1:17" ht="14.4" customHeight="1" x14ac:dyDescent="0.3">
      <c r="A693" s="316" t="s">
        <v>1725</v>
      </c>
      <c r="B693" s="317" t="s">
        <v>1542</v>
      </c>
      <c r="C693" s="317" t="s">
        <v>1543</v>
      </c>
      <c r="D693" s="317" t="s">
        <v>1620</v>
      </c>
      <c r="E693" s="317" t="s">
        <v>1621</v>
      </c>
      <c r="F693" s="320">
        <v>13</v>
      </c>
      <c r="G693" s="320">
        <v>4888</v>
      </c>
      <c r="H693" s="320">
        <v>1</v>
      </c>
      <c r="I693" s="320">
        <v>376</v>
      </c>
      <c r="J693" s="320">
        <v>3</v>
      </c>
      <c r="K693" s="320">
        <v>1128</v>
      </c>
      <c r="L693" s="320">
        <v>0.23076923076923078</v>
      </c>
      <c r="M693" s="320">
        <v>376</v>
      </c>
      <c r="N693" s="320">
        <v>6</v>
      </c>
      <c r="O693" s="320">
        <v>2262</v>
      </c>
      <c r="P693" s="341">
        <v>0.46276595744680848</v>
      </c>
      <c r="Q693" s="321">
        <v>377</v>
      </c>
    </row>
    <row r="694" spans="1:17" ht="14.4" customHeight="1" x14ac:dyDescent="0.3">
      <c r="A694" s="316" t="s">
        <v>1725</v>
      </c>
      <c r="B694" s="317" t="s">
        <v>1542</v>
      </c>
      <c r="C694" s="317" t="s">
        <v>1543</v>
      </c>
      <c r="D694" s="317" t="s">
        <v>1624</v>
      </c>
      <c r="E694" s="317" t="s">
        <v>1625</v>
      </c>
      <c r="F694" s="320">
        <v>18</v>
      </c>
      <c r="G694" s="320">
        <v>9072</v>
      </c>
      <c r="H694" s="320">
        <v>1</v>
      </c>
      <c r="I694" s="320">
        <v>504</v>
      </c>
      <c r="J694" s="320">
        <v>10</v>
      </c>
      <c r="K694" s="320">
        <v>5050</v>
      </c>
      <c r="L694" s="320">
        <v>0.55665784832451504</v>
      </c>
      <c r="M694" s="320">
        <v>505</v>
      </c>
      <c r="N694" s="320">
        <v>22</v>
      </c>
      <c r="O694" s="320">
        <v>11132</v>
      </c>
      <c r="P694" s="341">
        <v>1.2270723104056438</v>
      </c>
      <c r="Q694" s="321">
        <v>506</v>
      </c>
    </row>
    <row r="695" spans="1:17" ht="14.4" customHeight="1" x14ac:dyDescent="0.3">
      <c r="A695" s="316" t="s">
        <v>1725</v>
      </c>
      <c r="B695" s="317" t="s">
        <v>1542</v>
      </c>
      <c r="C695" s="317" t="s">
        <v>1543</v>
      </c>
      <c r="D695" s="317" t="s">
        <v>1634</v>
      </c>
      <c r="E695" s="317" t="s">
        <v>1635</v>
      </c>
      <c r="F695" s="320">
        <v>4</v>
      </c>
      <c r="G695" s="320">
        <v>124</v>
      </c>
      <c r="H695" s="320">
        <v>1</v>
      </c>
      <c r="I695" s="320">
        <v>31</v>
      </c>
      <c r="J695" s="320">
        <v>8</v>
      </c>
      <c r="K695" s="320">
        <v>248</v>
      </c>
      <c r="L695" s="320">
        <v>2</v>
      </c>
      <c r="M695" s="320">
        <v>31</v>
      </c>
      <c r="N695" s="320">
        <v>17</v>
      </c>
      <c r="O695" s="320">
        <v>527</v>
      </c>
      <c r="P695" s="341">
        <v>4.25</v>
      </c>
      <c r="Q695" s="321">
        <v>31</v>
      </c>
    </row>
    <row r="696" spans="1:17" ht="14.4" customHeight="1" x14ac:dyDescent="0.3">
      <c r="A696" s="316" t="s">
        <v>1725</v>
      </c>
      <c r="B696" s="317" t="s">
        <v>1542</v>
      </c>
      <c r="C696" s="317" t="s">
        <v>1543</v>
      </c>
      <c r="D696" s="317" t="s">
        <v>1638</v>
      </c>
      <c r="E696" s="317" t="s">
        <v>1639</v>
      </c>
      <c r="F696" s="320">
        <v>64</v>
      </c>
      <c r="G696" s="320">
        <v>9664</v>
      </c>
      <c r="H696" s="320">
        <v>1</v>
      </c>
      <c r="I696" s="320">
        <v>151</v>
      </c>
      <c r="J696" s="320">
        <v>40</v>
      </c>
      <c r="K696" s="320">
        <v>6040</v>
      </c>
      <c r="L696" s="320">
        <v>0.625</v>
      </c>
      <c r="M696" s="320">
        <v>151</v>
      </c>
      <c r="N696" s="320">
        <v>4</v>
      </c>
      <c r="O696" s="320">
        <v>608</v>
      </c>
      <c r="P696" s="341">
        <v>6.2913907284768214E-2</v>
      </c>
      <c r="Q696" s="321">
        <v>152</v>
      </c>
    </row>
    <row r="697" spans="1:17" ht="14.4" customHeight="1" x14ac:dyDescent="0.3">
      <c r="A697" s="316" t="s">
        <v>1725</v>
      </c>
      <c r="B697" s="317" t="s">
        <v>1542</v>
      </c>
      <c r="C697" s="317" t="s">
        <v>1543</v>
      </c>
      <c r="D697" s="317" t="s">
        <v>1640</v>
      </c>
      <c r="E697" s="317" t="s">
        <v>1641</v>
      </c>
      <c r="F697" s="320">
        <v>5</v>
      </c>
      <c r="G697" s="320">
        <v>3805</v>
      </c>
      <c r="H697" s="320">
        <v>1</v>
      </c>
      <c r="I697" s="320">
        <v>761</v>
      </c>
      <c r="J697" s="320">
        <v>5</v>
      </c>
      <c r="K697" s="320">
        <v>3805</v>
      </c>
      <c r="L697" s="320">
        <v>1</v>
      </c>
      <c r="M697" s="320">
        <v>761</v>
      </c>
      <c r="N697" s="320">
        <v>3</v>
      </c>
      <c r="O697" s="320">
        <v>2283</v>
      </c>
      <c r="P697" s="341">
        <v>0.6</v>
      </c>
      <c r="Q697" s="321">
        <v>761</v>
      </c>
    </row>
    <row r="698" spans="1:17" ht="14.4" customHeight="1" x14ac:dyDescent="0.3">
      <c r="A698" s="316" t="s">
        <v>1725</v>
      </c>
      <c r="B698" s="317" t="s">
        <v>1542</v>
      </c>
      <c r="C698" s="317" t="s">
        <v>1543</v>
      </c>
      <c r="D698" s="317" t="s">
        <v>1644</v>
      </c>
      <c r="E698" s="317" t="s">
        <v>1645</v>
      </c>
      <c r="F698" s="320"/>
      <c r="G698" s="320"/>
      <c r="H698" s="320"/>
      <c r="I698" s="320"/>
      <c r="J698" s="320"/>
      <c r="K698" s="320"/>
      <c r="L698" s="320"/>
      <c r="M698" s="320"/>
      <c r="N698" s="320">
        <v>1</v>
      </c>
      <c r="O698" s="320">
        <v>215</v>
      </c>
      <c r="P698" s="341"/>
      <c r="Q698" s="321">
        <v>215</v>
      </c>
    </row>
    <row r="699" spans="1:17" ht="14.4" customHeight="1" x14ac:dyDescent="0.3">
      <c r="A699" s="316" t="s">
        <v>1725</v>
      </c>
      <c r="B699" s="317" t="s">
        <v>1542</v>
      </c>
      <c r="C699" s="317" t="s">
        <v>1543</v>
      </c>
      <c r="D699" s="317" t="s">
        <v>1654</v>
      </c>
      <c r="E699" s="317" t="s">
        <v>1655</v>
      </c>
      <c r="F699" s="320"/>
      <c r="G699" s="320"/>
      <c r="H699" s="320"/>
      <c r="I699" s="320"/>
      <c r="J699" s="320"/>
      <c r="K699" s="320"/>
      <c r="L699" s="320"/>
      <c r="M699" s="320"/>
      <c r="N699" s="320">
        <v>3</v>
      </c>
      <c r="O699" s="320">
        <v>1461</v>
      </c>
      <c r="P699" s="341"/>
      <c r="Q699" s="321">
        <v>487</v>
      </c>
    </row>
    <row r="700" spans="1:17" ht="14.4" customHeight="1" x14ac:dyDescent="0.3">
      <c r="A700" s="316" t="s">
        <v>1725</v>
      </c>
      <c r="B700" s="317" t="s">
        <v>1542</v>
      </c>
      <c r="C700" s="317" t="s">
        <v>1543</v>
      </c>
      <c r="D700" s="317" t="s">
        <v>1726</v>
      </c>
      <c r="E700" s="317" t="s">
        <v>1727</v>
      </c>
      <c r="F700" s="320">
        <v>1</v>
      </c>
      <c r="G700" s="320">
        <v>196</v>
      </c>
      <c r="H700" s="320">
        <v>1</v>
      </c>
      <c r="I700" s="320">
        <v>196</v>
      </c>
      <c r="J700" s="320"/>
      <c r="K700" s="320"/>
      <c r="L700" s="320"/>
      <c r="M700" s="320"/>
      <c r="N700" s="320"/>
      <c r="O700" s="320"/>
      <c r="P700" s="341"/>
      <c r="Q700" s="321"/>
    </row>
    <row r="701" spans="1:17" ht="14.4" customHeight="1" x14ac:dyDescent="0.3">
      <c r="A701" s="316" t="s">
        <v>1728</v>
      </c>
      <c r="B701" s="317" t="s">
        <v>1542</v>
      </c>
      <c r="C701" s="317" t="s">
        <v>1543</v>
      </c>
      <c r="D701" s="317" t="s">
        <v>1546</v>
      </c>
      <c r="E701" s="317" t="s">
        <v>1547</v>
      </c>
      <c r="F701" s="320">
        <v>56</v>
      </c>
      <c r="G701" s="320">
        <v>896</v>
      </c>
      <c r="H701" s="320">
        <v>1</v>
      </c>
      <c r="I701" s="320">
        <v>16</v>
      </c>
      <c r="J701" s="320">
        <v>66</v>
      </c>
      <c r="K701" s="320">
        <v>1056</v>
      </c>
      <c r="L701" s="320">
        <v>1.1785714285714286</v>
      </c>
      <c r="M701" s="320">
        <v>16</v>
      </c>
      <c r="N701" s="320">
        <v>30</v>
      </c>
      <c r="O701" s="320">
        <v>480</v>
      </c>
      <c r="P701" s="341">
        <v>0.5357142857142857</v>
      </c>
      <c r="Q701" s="321">
        <v>16</v>
      </c>
    </row>
    <row r="702" spans="1:17" ht="14.4" customHeight="1" x14ac:dyDescent="0.3">
      <c r="A702" s="316" t="s">
        <v>1728</v>
      </c>
      <c r="B702" s="317" t="s">
        <v>1542</v>
      </c>
      <c r="C702" s="317" t="s">
        <v>1543</v>
      </c>
      <c r="D702" s="317" t="s">
        <v>1550</v>
      </c>
      <c r="E702" s="317" t="s">
        <v>1551</v>
      </c>
      <c r="F702" s="320">
        <v>20</v>
      </c>
      <c r="G702" s="320">
        <v>9720</v>
      </c>
      <c r="H702" s="320">
        <v>1</v>
      </c>
      <c r="I702" s="320">
        <v>486</v>
      </c>
      <c r="J702" s="320">
        <v>109</v>
      </c>
      <c r="K702" s="320">
        <v>52974</v>
      </c>
      <c r="L702" s="320">
        <v>5.45</v>
      </c>
      <c r="M702" s="320">
        <v>486</v>
      </c>
      <c r="N702" s="320">
        <v>15</v>
      </c>
      <c r="O702" s="320">
        <v>7290</v>
      </c>
      <c r="P702" s="341">
        <v>0.75</v>
      </c>
      <c r="Q702" s="321">
        <v>486</v>
      </c>
    </row>
    <row r="703" spans="1:17" ht="14.4" customHeight="1" x14ac:dyDescent="0.3">
      <c r="A703" s="316" t="s">
        <v>1728</v>
      </c>
      <c r="B703" s="317" t="s">
        <v>1542</v>
      </c>
      <c r="C703" s="317" t="s">
        <v>1543</v>
      </c>
      <c r="D703" s="317" t="s">
        <v>1556</v>
      </c>
      <c r="E703" s="317" t="s">
        <v>1557</v>
      </c>
      <c r="F703" s="320">
        <v>29</v>
      </c>
      <c r="G703" s="320">
        <v>11078</v>
      </c>
      <c r="H703" s="320">
        <v>1</v>
      </c>
      <c r="I703" s="320">
        <v>382</v>
      </c>
      <c r="J703" s="320">
        <v>9</v>
      </c>
      <c r="K703" s="320">
        <v>3438</v>
      </c>
      <c r="L703" s="320">
        <v>0.31034482758620691</v>
      </c>
      <c r="M703" s="320">
        <v>382</v>
      </c>
      <c r="N703" s="320">
        <v>11</v>
      </c>
      <c r="O703" s="320">
        <v>4202</v>
      </c>
      <c r="P703" s="341">
        <v>0.37931034482758619</v>
      </c>
      <c r="Q703" s="321">
        <v>382</v>
      </c>
    </row>
    <row r="704" spans="1:17" ht="14.4" customHeight="1" x14ac:dyDescent="0.3">
      <c r="A704" s="316" t="s">
        <v>1728</v>
      </c>
      <c r="B704" s="317" t="s">
        <v>1542</v>
      </c>
      <c r="C704" s="317" t="s">
        <v>1543</v>
      </c>
      <c r="D704" s="317" t="s">
        <v>1558</v>
      </c>
      <c r="E704" s="317" t="s">
        <v>1559</v>
      </c>
      <c r="F704" s="320"/>
      <c r="G704" s="320"/>
      <c r="H704" s="320"/>
      <c r="I704" s="320"/>
      <c r="J704" s="320">
        <v>1</v>
      </c>
      <c r="K704" s="320">
        <v>961</v>
      </c>
      <c r="L704" s="320"/>
      <c r="M704" s="320">
        <v>961</v>
      </c>
      <c r="N704" s="320">
        <v>1</v>
      </c>
      <c r="O704" s="320">
        <v>961</v>
      </c>
      <c r="P704" s="341"/>
      <c r="Q704" s="321">
        <v>961</v>
      </c>
    </row>
    <row r="705" spans="1:17" ht="14.4" customHeight="1" x14ac:dyDescent="0.3">
      <c r="A705" s="316" t="s">
        <v>1728</v>
      </c>
      <c r="B705" s="317" t="s">
        <v>1542</v>
      </c>
      <c r="C705" s="317" t="s">
        <v>1543</v>
      </c>
      <c r="D705" s="317" t="s">
        <v>1564</v>
      </c>
      <c r="E705" s="317" t="s">
        <v>1565</v>
      </c>
      <c r="F705" s="320">
        <v>60</v>
      </c>
      <c r="G705" s="320">
        <v>2340</v>
      </c>
      <c r="H705" s="320">
        <v>1</v>
      </c>
      <c r="I705" s="320">
        <v>39</v>
      </c>
      <c r="J705" s="320">
        <v>90</v>
      </c>
      <c r="K705" s="320">
        <v>3600</v>
      </c>
      <c r="L705" s="320">
        <v>1.5384615384615385</v>
      </c>
      <c r="M705" s="320">
        <v>40</v>
      </c>
      <c r="N705" s="320">
        <v>78</v>
      </c>
      <c r="O705" s="320">
        <v>3120</v>
      </c>
      <c r="P705" s="341">
        <v>1.3333333333333333</v>
      </c>
      <c r="Q705" s="321">
        <v>40</v>
      </c>
    </row>
    <row r="706" spans="1:17" ht="14.4" customHeight="1" x14ac:dyDescent="0.3">
      <c r="A706" s="316" t="s">
        <v>1728</v>
      </c>
      <c r="B706" s="317" t="s">
        <v>1542</v>
      </c>
      <c r="C706" s="317" t="s">
        <v>1543</v>
      </c>
      <c r="D706" s="317" t="s">
        <v>1566</v>
      </c>
      <c r="E706" s="317" t="s">
        <v>1567</v>
      </c>
      <c r="F706" s="320">
        <v>1</v>
      </c>
      <c r="G706" s="320">
        <v>94</v>
      </c>
      <c r="H706" s="320">
        <v>1</v>
      </c>
      <c r="I706" s="320">
        <v>94</v>
      </c>
      <c r="J706" s="320">
        <v>1</v>
      </c>
      <c r="K706" s="320">
        <v>95</v>
      </c>
      <c r="L706" s="320">
        <v>1.0106382978723405</v>
      </c>
      <c r="M706" s="320">
        <v>95</v>
      </c>
      <c r="N706" s="320"/>
      <c r="O706" s="320"/>
      <c r="P706" s="341"/>
      <c r="Q706" s="321"/>
    </row>
    <row r="707" spans="1:17" ht="14.4" customHeight="1" x14ac:dyDescent="0.3">
      <c r="A707" s="316" t="s">
        <v>1728</v>
      </c>
      <c r="B707" s="317" t="s">
        <v>1542</v>
      </c>
      <c r="C707" s="317" t="s">
        <v>1543</v>
      </c>
      <c r="D707" s="317" t="s">
        <v>1572</v>
      </c>
      <c r="E707" s="317" t="s">
        <v>1573</v>
      </c>
      <c r="F707" s="320">
        <v>2</v>
      </c>
      <c r="G707" s="320">
        <v>202</v>
      </c>
      <c r="H707" s="320">
        <v>1</v>
      </c>
      <c r="I707" s="320">
        <v>101</v>
      </c>
      <c r="J707" s="320">
        <v>3</v>
      </c>
      <c r="K707" s="320">
        <v>303</v>
      </c>
      <c r="L707" s="320">
        <v>1.5</v>
      </c>
      <c r="M707" s="320">
        <v>101</v>
      </c>
      <c r="N707" s="320">
        <v>6</v>
      </c>
      <c r="O707" s="320">
        <v>612</v>
      </c>
      <c r="P707" s="341">
        <v>3.0297029702970297</v>
      </c>
      <c r="Q707" s="321">
        <v>102</v>
      </c>
    </row>
    <row r="708" spans="1:17" ht="14.4" customHeight="1" x14ac:dyDescent="0.3">
      <c r="A708" s="316" t="s">
        <v>1728</v>
      </c>
      <c r="B708" s="317" t="s">
        <v>1542</v>
      </c>
      <c r="C708" s="317" t="s">
        <v>1543</v>
      </c>
      <c r="D708" s="317" t="s">
        <v>1578</v>
      </c>
      <c r="E708" s="317" t="s">
        <v>1579</v>
      </c>
      <c r="F708" s="320">
        <v>16</v>
      </c>
      <c r="G708" s="320">
        <v>336</v>
      </c>
      <c r="H708" s="320">
        <v>1</v>
      </c>
      <c r="I708" s="320">
        <v>21</v>
      </c>
      <c r="J708" s="320">
        <v>47</v>
      </c>
      <c r="K708" s="320">
        <v>987</v>
      </c>
      <c r="L708" s="320">
        <v>2.9375</v>
      </c>
      <c r="M708" s="320">
        <v>21</v>
      </c>
      <c r="N708" s="320">
        <v>28</v>
      </c>
      <c r="O708" s="320">
        <v>588</v>
      </c>
      <c r="P708" s="341">
        <v>1.75</v>
      </c>
      <c r="Q708" s="321">
        <v>21</v>
      </c>
    </row>
    <row r="709" spans="1:17" ht="14.4" customHeight="1" x14ac:dyDescent="0.3">
      <c r="A709" s="316" t="s">
        <v>1728</v>
      </c>
      <c r="B709" s="317" t="s">
        <v>1542</v>
      </c>
      <c r="C709" s="317" t="s">
        <v>1543</v>
      </c>
      <c r="D709" s="317" t="s">
        <v>1586</v>
      </c>
      <c r="E709" s="317" t="s">
        <v>1587</v>
      </c>
      <c r="F709" s="320">
        <v>411</v>
      </c>
      <c r="G709" s="320">
        <v>45621</v>
      </c>
      <c r="H709" s="320">
        <v>1</v>
      </c>
      <c r="I709" s="320">
        <v>111</v>
      </c>
      <c r="J709" s="320">
        <v>431</v>
      </c>
      <c r="K709" s="320">
        <v>48272</v>
      </c>
      <c r="L709" s="320">
        <v>1.0581092040946056</v>
      </c>
      <c r="M709" s="320">
        <v>112</v>
      </c>
      <c r="N709" s="320">
        <v>429</v>
      </c>
      <c r="O709" s="320">
        <v>48477</v>
      </c>
      <c r="P709" s="341">
        <v>1.0626027487341356</v>
      </c>
      <c r="Q709" s="321">
        <v>113</v>
      </c>
    </row>
    <row r="710" spans="1:17" ht="14.4" customHeight="1" x14ac:dyDescent="0.3">
      <c r="A710" s="316" t="s">
        <v>1728</v>
      </c>
      <c r="B710" s="317" t="s">
        <v>1542</v>
      </c>
      <c r="C710" s="317" t="s">
        <v>1543</v>
      </c>
      <c r="D710" s="317" t="s">
        <v>1588</v>
      </c>
      <c r="E710" s="317" t="s">
        <v>1589</v>
      </c>
      <c r="F710" s="320">
        <v>104</v>
      </c>
      <c r="G710" s="320">
        <v>8632</v>
      </c>
      <c r="H710" s="320">
        <v>1</v>
      </c>
      <c r="I710" s="320">
        <v>83</v>
      </c>
      <c r="J710" s="320">
        <v>116</v>
      </c>
      <c r="K710" s="320">
        <v>9628</v>
      </c>
      <c r="L710" s="320">
        <v>1.1153846153846154</v>
      </c>
      <c r="M710" s="320">
        <v>83</v>
      </c>
      <c r="N710" s="320">
        <v>99</v>
      </c>
      <c r="O710" s="320">
        <v>8316</v>
      </c>
      <c r="P710" s="341">
        <v>0.96339202965708992</v>
      </c>
      <c r="Q710" s="321">
        <v>84</v>
      </c>
    </row>
    <row r="711" spans="1:17" ht="14.4" customHeight="1" x14ac:dyDescent="0.3">
      <c r="A711" s="316" t="s">
        <v>1728</v>
      </c>
      <c r="B711" s="317" t="s">
        <v>1542</v>
      </c>
      <c r="C711" s="317" t="s">
        <v>1543</v>
      </c>
      <c r="D711" s="317" t="s">
        <v>1590</v>
      </c>
      <c r="E711" s="317" t="s">
        <v>1591</v>
      </c>
      <c r="F711" s="320">
        <v>1</v>
      </c>
      <c r="G711" s="320">
        <v>403</v>
      </c>
      <c r="H711" s="320">
        <v>1</v>
      </c>
      <c r="I711" s="320">
        <v>403</v>
      </c>
      <c r="J711" s="320">
        <v>3</v>
      </c>
      <c r="K711" s="320">
        <v>1212</v>
      </c>
      <c r="L711" s="320">
        <v>3.0074441687344913</v>
      </c>
      <c r="M711" s="320">
        <v>404</v>
      </c>
      <c r="N711" s="320"/>
      <c r="O711" s="320"/>
      <c r="P711" s="341"/>
      <c r="Q711" s="321"/>
    </row>
    <row r="712" spans="1:17" ht="14.4" customHeight="1" x14ac:dyDescent="0.3">
      <c r="A712" s="316" t="s">
        <v>1728</v>
      </c>
      <c r="B712" s="317" t="s">
        <v>1542</v>
      </c>
      <c r="C712" s="317" t="s">
        <v>1543</v>
      </c>
      <c r="D712" s="317" t="s">
        <v>1592</v>
      </c>
      <c r="E712" s="317" t="s">
        <v>1593</v>
      </c>
      <c r="F712" s="320"/>
      <c r="G712" s="320"/>
      <c r="H712" s="320"/>
      <c r="I712" s="320"/>
      <c r="J712" s="320">
        <v>5</v>
      </c>
      <c r="K712" s="320">
        <v>5820</v>
      </c>
      <c r="L712" s="320"/>
      <c r="M712" s="320">
        <v>1164</v>
      </c>
      <c r="N712" s="320">
        <v>8</v>
      </c>
      <c r="O712" s="320">
        <v>9320</v>
      </c>
      <c r="P712" s="341"/>
      <c r="Q712" s="321">
        <v>1165</v>
      </c>
    </row>
    <row r="713" spans="1:17" ht="14.4" customHeight="1" x14ac:dyDescent="0.3">
      <c r="A713" s="316" t="s">
        <v>1728</v>
      </c>
      <c r="B713" s="317" t="s">
        <v>1542</v>
      </c>
      <c r="C713" s="317" t="s">
        <v>1543</v>
      </c>
      <c r="D713" s="317" t="s">
        <v>1594</v>
      </c>
      <c r="E713" s="317" t="s">
        <v>1595</v>
      </c>
      <c r="F713" s="320"/>
      <c r="G713" s="320"/>
      <c r="H713" s="320"/>
      <c r="I713" s="320"/>
      <c r="J713" s="320">
        <v>3</v>
      </c>
      <c r="K713" s="320">
        <v>1470</v>
      </c>
      <c r="L713" s="320"/>
      <c r="M713" s="320">
        <v>490</v>
      </c>
      <c r="N713" s="320">
        <v>3</v>
      </c>
      <c r="O713" s="320">
        <v>1470</v>
      </c>
      <c r="P713" s="341"/>
      <c r="Q713" s="321">
        <v>490</v>
      </c>
    </row>
    <row r="714" spans="1:17" ht="14.4" customHeight="1" x14ac:dyDescent="0.3">
      <c r="A714" s="316" t="s">
        <v>1728</v>
      </c>
      <c r="B714" s="317" t="s">
        <v>1542</v>
      </c>
      <c r="C714" s="317" t="s">
        <v>1543</v>
      </c>
      <c r="D714" s="317" t="s">
        <v>1596</v>
      </c>
      <c r="E714" s="317" t="s">
        <v>1597</v>
      </c>
      <c r="F714" s="320">
        <v>124</v>
      </c>
      <c r="G714" s="320">
        <v>4712</v>
      </c>
      <c r="H714" s="320">
        <v>1</v>
      </c>
      <c r="I714" s="320">
        <v>38</v>
      </c>
      <c r="J714" s="320">
        <v>120</v>
      </c>
      <c r="K714" s="320">
        <v>4680</v>
      </c>
      <c r="L714" s="320">
        <v>0.99320882852292025</v>
      </c>
      <c r="M714" s="320">
        <v>39</v>
      </c>
      <c r="N714" s="320">
        <v>92</v>
      </c>
      <c r="O714" s="320">
        <v>3588</v>
      </c>
      <c r="P714" s="341">
        <v>0.76146010186757218</v>
      </c>
      <c r="Q714" s="321">
        <v>39</v>
      </c>
    </row>
    <row r="715" spans="1:17" ht="14.4" customHeight="1" x14ac:dyDescent="0.3">
      <c r="A715" s="316" t="s">
        <v>1728</v>
      </c>
      <c r="B715" s="317" t="s">
        <v>1542</v>
      </c>
      <c r="C715" s="317" t="s">
        <v>1543</v>
      </c>
      <c r="D715" s="317" t="s">
        <v>1600</v>
      </c>
      <c r="E715" s="317" t="s">
        <v>1601</v>
      </c>
      <c r="F715" s="320"/>
      <c r="G715" s="320"/>
      <c r="H715" s="320"/>
      <c r="I715" s="320"/>
      <c r="J715" s="320"/>
      <c r="K715" s="320"/>
      <c r="L715" s="320"/>
      <c r="M715" s="320"/>
      <c r="N715" s="320">
        <v>4</v>
      </c>
      <c r="O715" s="320">
        <v>820</v>
      </c>
      <c r="P715" s="341"/>
      <c r="Q715" s="321">
        <v>205</v>
      </c>
    </row>
    <row r="716" spans="1:17" ht="14.4" customHeight="1" x14ac:dyDescent="0.3">
      <c r="A716" s="316" t="s">
        <v>1728</v>
      </c>
      <c r="B716" s="317" t="s">
        <v>1542</v>
      </c>
      <c r="C716" s="317" t="s">
        <v>1543</v>
      </c>
      <c r="D716" s="317" t="s">
        <v>1602</v>
      </c>
      <c r="E716" s="317" t="s">
        <v>1603</v>
      </c>
      <c r="F716" s="320">
        <v>6</v>
      </c>
      <c r="G716" s="320">
        <v>2664</v>
      </c>
      <c r="H716" s="320">
        <v>1</v>
      </c>
      <c r="I716" s="320">
        <v>444</v>
      </c>
      <c r="J716" s="320">
        <v>6</v>
      </c>
      <c r="K716" s="320">
        <v>2664</v>
      </c>
      <c r="L716" s="320">
        <v>1</v>
      </c>
      <c r="M716" s="320">
        <v>444</v>
      </c>
      <c r="N716" s="320">
        <v>3</v>
      </c>
      <c r="O716" s="320">
        <v>1332</v>
      </c>
      <c r="P716" s="341">
        <v>0.5</v>
      </c>
      <c r="Q716" s="321">
        <v>444</v>
      </c>
    </row>
    <row r="717" spans="1:17" ht="14.4" customHeight="1" x14ac:dyDescent="0.3">
      <c r="A717" s="316" t="s">
        <v>1728</v>
      </c>
      <c r="B717" s="317" t="s">
        <v>1542</v>
      </c>
      <c r="C717" s="317" t="s">
        <v>1543</v>
      </c>
      <c r="D717" s="317" t="s">
        <v>1604</v>
      </c>
      <c r="E717" s="317" t="s">
        <v>1605</v>
      </c>
      <c r="F717" s="320"/>
      <c r="G717" s="320"/>
      <c r="H717" s="320"/>
      <c r="I717" s="320"/>
      <c r="J717" s="320"/>
      <c r="K717" s="320"/>
      <c r="L717" s="320"/>
      <c r="M717" s="320"/>
      <c r="N717" s="320">
        <v>2</v>
      </c>
      <c r="O717" s="320">
        <v>266</v>
      </c>
      <c r="P717" s="341"/>
      <c r="Q717" s="321">
        <v>133</v>
      </c>
    </row>
    <row r="718" spans="1:17" ht="14.4" customHeight="1" x14ac:dyDescent="0.3">
      <c r="A718" s="316" t="s">
        <v>1728</v>
      </c>
      <c r="B718" s="317" t="s">
        <v>1542</v>
      </c>
      <c r="C718" s="317" t="s">
        <v>1543</v>
      </c>
      <c r="D718" s="317" t="s">
        <v>1606</v>
      </c>
      <c r="E718" s="317" t="s">
        <v>1607</v>
      </c>
      <c r="F718" s="320">
        <v>1</v>
      </c>
      <c r="G718" s="320">
        <v>1999</v>
      </c>
      <c r="H718" s="320">
        <v>1</v>
      </c>
      <c r="I718" s="320">
        <v>1999</v>
      </c>
      <c r="J718" s="320"/>
      <c r="K718" s="320"/>
      <c r="L718" s="320"/>
      <c r="M718" s="320"/>
      <c r="N718" s="320">
        <v>1</v>
      </c>
      <c r="O718" s="320">
        <v>2029</v>
      </c>
      <c r="P718" s="341">
        <v>1.015007503751876</v>
      </c>
      <c r="Q718" s="321">
        <v>2029</v>
      </c>
    </row>
    <row r="719" spans="1:17" ht="14.4" customHeight="1" x14ac:dyDescent="0.3">
      <c r="A719" s="316" t="s">
        <v>1728</v>
      </c>
      <c r="B719" s="317" t="s">
        <v>1542</v>
      </c>
      <c r="C719" s="317" t="s">
        <v>1543</v>
      </c>
      <c r="D719" s="317" t="s">
        <v>1608</v>
      </c>
      <c r="E719" s="317" t="s">
        <v>1609</v>
      </c>
      <c r="F719" s="320">
        <v>11</v>
      </c>
      <c r="G719" s="320">
        <v>440</v>
      </c>
      <c r="H719" s="320">
        <v>1</v>
      </c>
      <c r="I719" s="320">
        <v>40</v>
      </c>
      <c r="J719" s="320">
        <v>3</v>
      </c>
      <c r="K719" s="320">
        <v>120</v>
      </c>
      <c r="L719" s="320">
        <v>0.27272727272727271</v>
      </c>
      <c r="M719" s="320">
        <v>40</v>
      </c>
      <c r="N719" s="320">
        <v>1</v>
      </c>
      <c r="O719" s="320">
        <v>41</v>
      </c>
      <c r="P719" s="341">
        <v>9.3181818181818185E-2</v>
      </c>
      <c r="Q719" s="321">
        <v>41</v>
      </c>
    </row>
    <row r="720" spans="1:17" ht="14.4" customHeight="1" x14ac:dyDescent="0.3">
      <c r="A720" s="316" t="s">
        <v>1728</v>
      </c>
      <c r="B720" s="317" t="s">
        <v>1542</v>
      </c>
      <c r="C720" s="317" t="s">
        <v>1543</v>
      </c>
      <c r="D720" s="317" t="s">
        <v>1610</v>
      </c>
      <c r="E720" s="317" t="s">
        <v>1611</v>
      </c>
      <c r="F720" s="320"/>
      <c r="G720" s="320"/>
      <c r="H720" s="320"/>
      <c r="I720" s="320"/>
      <c r="J720" s="320"/>
      <c r="K720" s="320"/>
      <c r="L720" s="320"/>
      <c r="M720" s="320"/>
      <c r="N720" s="320">
        <v>9</v>
      </c>
      <c r="O720" s="320">
        <v>333</v>
      </c>
      <c r="P720" s="341"/>
      <c r="Q720" s="321">
        <v>37</v>
      </c>
    </row>
    <row r="721" spans="1:17" ht="14.4" customHeight="1" x14ac:dyDescent="0.3">
      <c r="A721" s="316" t="s">
        <v>1728</v>
      </c>
      <c r="B721" s="317" t="s">
        <v>1542</v>
      </c>
      <c r="C721" s="317" t="s">
        <v>1543</v>
      </c>
      <c r="D721" s="317" t="s">
        <v>1614</v>
      </c>
      <c r="E721" s="317" t="s">
        <v>1615</v>
      </c>
      <c r="F721" s="320">
        <v>1283</v>
      </c>
      <c r="G721" s="320">
        <v>202714</v>
      </c>
      <c r="H721" s="320">
        <v>1</v>
      </c>
      <c r="I721" s="320">
        <v>158</v>
      </c>
      <c r="J721" s="320">
        <v>1275</v>
      </c>
      <c r="K721" s="320">
        <v>201450</v>
      </c>
      <c r="L721" s="320">
        <v>0.99376461418550277</v>
      </c>
      <c r="M721" s="320">
        <v>158</v>
      </c>
      <c r="N721" s="320">
        <v>1224</v>
      </c>
      <c r="O721" s="320">
        <v>194616</v>
      </c>
      <c r="P721" s="341">
        <v>0.96005209309667805</v>
      </c>
      <c r="Q721" s="321">
        <v>159</v>
      </c>
    </row>
    <row r="722" spans="1:17" ht="14.4" customHeight="1" x14ac:dyDescent="0.3">
      <c r="A722" s="316" t="s">
        <v>1728</v>
      </c>
      <c r="B722" s="317" t="s">
        <v>1542</v>
      </c>
      <c r="C722" s="317" t="s">
        <v>1543</v>
      </c>
      <c r="D722" s="317" t="s">
        <v>1616</v>
      </c>
      <c r="E722" s="317" t="s">
        <v>1617</v>
      </c>
      <c r="F722" s="320"/>
      <c r="G722" s="320"/>
      <c r="H722" s="320"/>
      <c r="I722" s="320"/>
      <c r="J722" s="320">
        <v>2</v>
      </c>
      <c r="K722" s="320">
        <v>1206</v>
      </c>
      <c r="L722" s="320"/>
      <c r="M722" s="320">
        <v>603</v>
      </c>
      <c r="N722" s="320">
        <v>2</v>
      </c>
      <c r="O722" s="320">
        <v>1208</v>
      </c>
      <c r="P722" s="341"/>
      <c r="Q722" s="321">
        <v>604</v>
      </c>
    </row>
    <row r="723" spans="1:17" ht="14.4" customHeight="1" x14ac:dyDescent="0.3">
      <c r="A723" s="316" t="s">
        <v>1728</v>
      </c>
      <c r="B723" s="317" t="s">
        <v>1542</v>
      </c>
      <c r="C723" s="317" t="s">
        <v>1543</v>
      </c>
      <c r="D723" s="317" t="s">
        <v>1620</v>
      </c>
      <c r="E723" s="317" t="s">
        <v>1621</v>
      </c>
      <c r="F723" s="320"/>
      <c r="G723" s="320"/>
      <c r="H723" s="320"/>
      <c r="I723" s="320"/>
      <c r="J723" s="320"/>
      <c r="K723" s="320"/>
      <c r="L723" s="320"/>
      <c r="M723" s="320"/>
      <c r="N723" s="320">
        <v>4</v>
      </c>
      <c r="O723" s="320">
        <v>1508</v>
      </c>
      <c r="P723" s="341"/>
      <c r="Q723" s="321">
        <v>377</v>
      </c>
    </row>
    <row r="724" spans="1:17" ht="14.4" customHeight="1" x14ac:dyDescent="0.3">
      <c r="A724" s="316" t="s">
        <v>1728</v>
      </c>
      <c r="B724" s="317" t="s">
        <v>1542</v>
      </c>
      <c r="C724" s="317" t="s">
        <v>1543</v>
      </c>
      <c r="D724" s="317" t="s">
        <v>1624</v>
      </c>
      <c r="E724" s="317" t="s">
        <v>1625</v>
      </c>
      <c r="F724" s="320">
        <v>3</v>
      </c>
      <c r="G724" s="320">
        <v>1512</v>
      </c>
      <c r="H724" s="320">
        <v>1</v>
      </c>
      <c r="I724" s="320">
        <v>504</v>
      </c>
      <c r="J724" s="320">
        <v>2</v>
      </c>
      <c r="K724" s="320">
        <v>1010</v>
      </c>
      <c r="L724" s="320">
        <v>0.66798941798941802</v>
      </c>
      <c r="M724" s="320">
        <v>505</v>
      </c>
      <c r="N724" s="320"/>
      <c r="O724" s="320"/>
      <c r="P724" s="341"/>
      <c r="Q724" s="321"/>
    </row>
    <row r="725" spans="1:17" ht="14.4" customHeight="1" x14ac:dyDescent="0.3">
      <c r="A725" s="316" t="s">
        <v>1728</v>
      </c>
      <c r="B725" s="317" t="s">
        <v>1542</v>
      </c>
      <c r="C725" s="317" t="s">
        <v>1543</v>
      </c>
      <c r="D725" s="317" t="s">
        <v>1634</v>
      </c>
      <c r="E725" s="317" t="s">
        <v>1635</v>
      </c>
      <c r="F725" s="320">
        <v>4</v>
      </c>
      <c r="G725" s="320">
        <v>124</v>
      </c>
      <c r="H725" s="320">
        <v>1</v>
      </c>
      <c r="I725" s="320">
        <v>31</v>
      </c>
      <c r="J725" s="320">
        <v>37</v>
      </c>
      <c r="K725" s="320">
        <v>1147</v>
      </c>
      <c r="L725" s="320">
        <v>9.25</v>
      </c>
      <c r="M725" s="320">
        <v>31</v>
      </c>
      <c r="N725" s="320">
        <v>24</v>
      </c>
      <c r="O725" s="320">
        <v>744</v>
      </c>
      <c r="P725" s="341">
        <v>6</v>
      </c>
      <c r="Q725" s="321">
        <v>31</v>
      </c>
    </row>
    <row r="726" spans="1:17" ht="14.4" customHeight="1" x14ac:dyDescent="0.3">
      <c r="A726" s="316" t="s">
        <v>1729</v>
      </c>
      <c r="B726" s="317" t="s">
        <v>1542</v>
      </c>
      <c r="C726" s="317" t="s">
        <v>1543</v>
      </c>
      <c r="D726" s="317" t="s">
        <v>1546</v>
      </c>
      <c r="E726" s="317" t="s">
        <v>1547</v>
      </c>
      <c r="F726" s="320">
        <v>1908</v>
      </c>
      <c r="G726" s="320">
        <v>30528</v>
      </c>
      <c r="H726" s="320">
        <v>1</v>
      </c>
      <c r="I726" s="320">
        <v>16</v>
      </c>
      <c r="J726" s="320">
        <v>1992</v>
      </c>
      <c r="K726" s="320">
        <v>31872</v>
      </c>
      <c r="L726" s="320">
        <v>1.0440251572327044</v>
      </c>
      <c r="M726" s="320">
        <v>16</v>
      </c>
      <c r="N726" s="320">
        <v>1458</v>
      </c>
      <c r="O726" s="320">
        <v>23328</v>
      </c>
      <c r="P726" s="341">
        <v>0.76415094339622647</v>
      </c>
      <c r="Q726" s="321">
        <v>16</v>
      </c>
    </row>
    <row r="727" spans="1:17" ht="14.4" customHeight="1" x14ac:dyDescent="0.3">
      <c r="A727" s="316" t="s">
        <v>1729</v>
      </c>
      <c r="B727" s="317" t="s">
        <v>1542</v>
      </c>
      <c r="C727" s="317" t="s">
        <v>1543</v>
      </c>
      <c r="D727" s="317" t="s">
        <v>1550</v>
      </c>
      <c r="E727" s="317" t="s">
        <v>1551</v>
      </c>
      <c r="F727" s="320">
        <v>1364</v>
      </c>
      <c r="G727" s="320">
        <v>662904</v>
      </c>
      <c r="H727" s="320">
        <v>1</v>
      </c>
      <c r="I727" s="320">
        <v>486</v>
      </c>
      <c r="J727" s="320">
        <v>1723</v>
      </c>
      <c r="K727" s="320">
        <v>837378</v>
      </c>
      <c r="L727" s="320">
        <v>1.2631964809384164</v>
      </c>
      <c r="M727" s="320">
        <v>486</v>
      </c>
      <c r="N727" s="320">
        <v>1357</v>
      </c>
      <c r="O727" s="320">
        <v>659502</v>
      </c>
      <c r="P727" s="341">
        <v>0.99486803519061584</v>
      </c>
      <c r="Q727" s="321">
        <v>486</v>
      </c>
    </row>
    <row r="728" spans="1:17" ht="14.4" customHeight="1" x14ac:dyDescent="0.3">
      <c r="A728" s="316" t="s">
        <v>1729</v>
      </c>
      <c r="B728" s="317" t="s">
        <v>1542</v>
      </c>
      <c r="C728" s="317" t="s">
        <v>1543</v>
      </c>
      <c r="D728" s="317" t="s">
        <v>1556</v>
      </c>
      <c r="E728" s="317" t="s">
        <v>1557</v>
      </c>
      <c r="F728" s="320">
        <v>397</v>
      </c>
      <c r="G728" s="320">
        <v>151654</v>
      </c>
      <c r="H728" s="320">
        <v>1</v>
      </c>
      <c r="I728" s="320">
        <v>382</v>
      </c>
      <c r="J728" s="320">
        <v>345</v>
      </c>
      <c r="K728" s="320">
        <v>131790</v>
      </c>
      <c r="L728" s="320">
        <v>0.86901763224181361</v>
      </c>
      <c r="M728" s="320">
        <v>382</v>
      </c>
      <c r="N728" s="320">
        <v>314</v>
      </c>
      <c r="O728" s="320">
        <v>119948</v>
      </c>
      <c r="P728" s="341">
        <v>0.79093198992443325</v>
      </c>
      <c r="Q728" s="321">
        <v>382</v>
      </c>
    </row>
    <row r="729" spans="1:17" ht="14.4" customHeight="1" x14ac:dyDescent="0.3">
      <c r="A729" s="316" t="s">
        <v>1729</v>
      </c>
      <c r="B729" s="317" t="s">
        <v>1542</v>
      </c>
      <c r="C729" s="317" t="s">
        <v>1543</v>
      </c>
      <c r="D729" s="317" t="s">
        <v>1558</v>
      </c>
      <c r="E729" s="317" t="s">
        <v>1559</v>
      </c>
      <c r="F729" s="320">
        <v>16</v>
      </c>
      <c r="G729" s="320">
        <v>15376</v>
      </c>
      <c r="H729" s="320">
        <v>1</v>
      </c>
      <c r="I729" s="320">
        <v>961</v>
      </c>
      <c r="J729" s="320">
        <v>36</v>
      </c>
      <c r="K729" s="320">
        <v>34596</v>
      </c>
      <c r="L729" s="320">
        <v>2.25</v>
      </c>
      <c r="M729" s="320">
        <v>961</v>
      </c>
      <c r="N729" s="320">
        <v>3</v>
      </c>
      <c r="O729" s="320">
        <v>2883</v>
      </c>
      <c r="P729" s="341">
        <v>0.1875</v>
      </c>
      <c r="Q729" s="321">
        <v>961</v>
      </c>
    </row>
    <row r="730" spans="1:17" ht="14.4" customHeight="1" x14ac:dyDescent="0.3">
      <c r="A730" s="316" t="s">
        <v>1729</v>
      </c>
      <c r="B730" s="317" t="s">
        <v>1542</v>
      </c>
      <c r="C730" s="317" t="s">
        <v>1543</v>
      </c>
      <c r="D730" s="317" t="s">
        <v>1564</v>
      </c>
      <c r="E730" s="317" t="s">
        <v>1565</v>
      </c>
      <c r="F730" s="320">
        <v>395</v>
      </c>
      <c r="G730" s="320">
        <v>15405</v>
      </c>
      <c r="H730" s="320">
        <v>1</v>
      </c>
      <c r="I730" s="320">
        <v>39</v>
      </c>
      <c r="J730" s="320">
        <v>474</v>
      </c>
      <c r="K730" s="320">
        <v>18960</v>
      </c>
      <c r="L730" s="320">
        <v>1.2307692307692308</v>
      </c>
      <c r="M730" s="320">
        <v>40</v>
      </c>
      <c r="N730" s="320">
        <v>439</v>
      </c>
      <c r="O730" s="320">
        <v>17560</v>
      </c>
      <c r="P730" s="341">
        <v>1.1398896462187602</v>
      </c>
      <c r="Q730" s="321">
        <v>40</v>
      </c>
    </row>
    <row r="731" spans="1:17" ht="14.4" customHeight="1" x14ac:dyDescent="0.3">
      <c r="A731" s="316" t="s">
        <v>1729</v>
      </c>
      <c r="B731" s="317" t="s">
        <v>1542</v>
      </c>
      <c r="C731" s="317" t="s">
        <v>1543</v>
      </c>
      <c r="D731" s="317" t="s">
        <v>1566</v>
      </c>
      <c r="E731" s="317" t="s">
        <v>1567</v>
      </c>
      <c r="F731" s="320">
        <v>9</v>
      </c>
      <c r="G731" s="320">
        <v>846</v>
      </c>
      <c r="H731" s="320">
        <v>1</v>
      </c>
      <c r="I731" s="320">
        <v>94</v>
      </c>
      <c r="J731" s="320">
        <v>3</v>
      </c>
      <c r="K731" s="320">
        <v>285</v>
      </c>
      <c r="L731" s="320">
        <v>0.33687943262411346</v>
      </c>
      <c r="M731" s="320">
        <v>95</v>
      </c>
      <c r="N731" s="320">
        <v>10</v>
      </c>
      <c r="O731" s="320">
        <v>960</v>
      </c>
      <c r="P731" s="341">
        <v>1.1347517730496455</v>
      </c>
      <c r="Q731" s="321">
        <v>96</v>
      </c>
    </row>
    <row r="732" spans="1:17" ht="14.4" customHeight="1" x14ac:dyDescent="0.3">
      <c r="A732" s="316" t="s">
        <v>1729</v>
      </c>
      <c r="B732" s="317" t="s">
        <v>1542</v>
      </c>
      <c r="C732" s="317" t="s">
        <v>1543</v>
      </c>
      <c r="D732" s="317" t="s">
        <v>1572</v>
      </c>
      <c r="E732" s="317" t="s">
        <v>1573</v>
      </c>
      <c r="F732" s="320">
        <v>1055</v>
      </c>
      <c r="G732" s="320">
        <v>106555</v>
      </c>
      <c r="H732" s="320">
        <v>1</v>
      </c>
      <c r="I732" s="320">
        <v>101</v>
      </c>
      <c r="J732" s="320">
        <v>987</v>
      </c>
      <c r="K732" s="320">
        <v>99687</v>
      </c>
      <c r="L732" s="320">
        <v>0.93554502369668247</v>
      </c>
      <c r="M732" s="320">
        <v>101</v>
      </c>
      <c r="N732" s="320">
        <v>948</v>
      </c>
      <c r="O732" s="320">
        <v>96696</v>
      </c>
      <c r="P732" s="341">
        <v>0.90747501290413402</v>
      </c>
      <c r="Q732" s="321">
        <v>102</v>
      </c>
    </row>
    <row r="733" spans="1:17" ht="14.4" customHeight="1" x14ac:dyDescent="0.3">
      <c r="A733" s="316" t="s">
        <v>1729</v>
      </c>
      <c r="B733" s="317" t="s">
        <v>1542</v>
      </c>
      <c r="C733" s="317" t="s">
        <v>1543</v>
      </c>
      <c r="D733" s="317" t="s">
        <v>1578</v>
      </c>
      <c r="E733" s="317" t="s">
        <v>1579</v>
      </c>
      <c r="F733" s="320">
        <v>144</v>
      </c>
      <c r="G733" s="320">
        <v>3024</v>
      </c>
      <c r="H733" s="320">
        <v>1</v>
      </c>
      <c r="I733" s="320">
        <v>21</v>
      </c>
      <c r="J733" s="320">
        <v>261</v>
      </c>
      <c r="K733" s="320">
        <v>5481</v>
      </c>
      <c r="L733" s="320">
        <v>1.8125</v>
      </c>
      <c r="M733" s="320">
        <v>21</v>
      </c>
      <c r="N733" s="320">
        <v>133</v>
      </c>
      <c r="O733" s="320">
        <v>2793</v>
      </c>
      <c r="P733" s="341">
        <v>0.92361111111111116</v>
      </c>
      <c r="Q733" s="321">
        <v>21</v>
      </c>
    </row>
    <row r="734" spans="1:17" ht="14.4" customHeight="1" x14ac:dyDescent="0.3">
      <c r="A734" s="316" t="s">
        <v>1729</v>
      </c>
      <c r="B734" s="317" t="s">
        <v>1542</v>
      </c>
      <c r="C734" s="317" t="s">
        <v>1543</v>
      </c>
      <c r="D734" s="317" t="s">
        <v>1584</v>
      </c>
      <c r="E734" s="317" t="s">
        <v>1585</v>
      </c>
      <c r="F734" s="320">
        <v>1</v>
      </c>
      <c r="G734" s="320">
        <v>243</v>
      </c>
      <c r="H734" s="320">
        <v>1</v>
      </c>
      <c r="I734" s="320">
        <v>243</v>
      </c>
      <c r="J734" s="320">
        <v>1</v>
      </c>
      <c r="K734" s="320">
        <v>244</v>
      </c>
      <c r="L734" s="320">
        <v>1.0041152263374487</v>
      </c>
      <c r="M734" s="320">
        <v>244</v>
      </c>
      <c r="N734" s="320">
        <v>1</v>
      </c>
      <c r="O734" s="320">
        <v>245</v>
      </c>
      <c r="P734" s="341">
        <v>1.0082304526748971</v>
      </c>
      <c r="Q734" s="321">
        <v>245</v>
      </c>
    </row>
    <row r="735" spans="1:17" ht="14.4" customHeight="1" x14ac:dyDescent="0.3">
      <c r="A735" s="316" t="s">
        <v>1729</v>
      </c>
      <c r="B735" s="317" t="s">
        <v>1542</v>
      </c>
      <c r="C735" s="317" t="s">
        <v>1543</v>
      </c>
      <c r="D735" s="317" t="s">
        <v>1586</v>
      </c>
      <c r="E735" s="317" t="s">
        <v>1587</v>
      </c>
      <c r="F735" s="320">
        <v>1548</v>
      </c>
      <c r="G735" s="320">
        <v>171828</v>
      </c>
      <c r="H735" s="320">
        <v>1</v>
      </c>
      <c r="I735" s="320">
        <v>111</v>
      </c>
      <c r="J735" s="320">
        <v>1504</v>
      </c>
      <c r="K735" s="320">
        <v>168448</v>
      </c>
      <c r="L735" s="320">
        <v>0.98032916637567802</v>
      </c>
      <c r="M735" s="320">
        <v>112</v>
      </c>
      <c r="N735" s="320">
        <v>1558</v>
      </c>
      <c r="O735" s="320">
        <v>176054</v>
      </c>
      <c r="P735" s="341">
        <v>1.0245943618036641</v>
      </c>
      <c r="Q735" s="321">
        <v>113</v>
      </c>
    </row>
    <row r="736" spans="1:17" ht="14.4" customHeight="1" x14ac:dyDescent="0.3">
      <c r="A736" s="316" t="s">
        <v>1729</v>
      </c>
      <c r="B736" s="317" t="s">
        <v>1542</v>
      </c>
      <c r="C736" s="317" t="s">
        <v>1543</v>
      </c>
      <c r="D736" s="317" t="s">
        <v>1588</v>
      </c>
      <c r="E736" s="317" t="s">
        <v>1589</v>
      </c>
      <c r="F736" s="320">
        <v>175</v>
      </c>
      <c r="G736" s="320">
        <v>14525</v>
      </c>
      <c r="H736" s="320">
        <v>1</v>
      </c>
      <c r="I736" s="320">
        <v>83</v>
      </c>
      <c r="J736" s="320">
        <v>187</v>
      </c>
      <c r="K736" s="320">
        <v>15521</v>
      </c>
      <c r="L736" s="320">
        <v>1.0685714285714285</v>
      </c>
      <c r="M736" s="320">
        <v>83</v>
      </c>
      <c r="N736" s="320">
        <v>194</v>
      </c>
      <c r="O736" s="320">
        <v>16296</v>
      </c>
      <c r="P736" s="341">
        <v>1.1219277108433734</v>
      </c>
      <c r="Q736" s="321">
        <v>84</v>
      </c>
    </row>
    <row r="737" spans="1:17" ht="14.4" customHeight="1" x14ac:dyDescent="0.3">
      <c r="A737" s="316" t="s">
        <v>1729</v>
      </c>
      <c r="B737" s="317" t="s">
        <v>1542</v>
      </c>
      <c r="C737" s="317" t="s">
        <v>1543</v>
      </c>
      <c r="D737" s="317" t="s">
        <v>1592</v>
      </c>
      <c r="E737" s="317" t="s">
        <v>1593</v>
      </c>
      <c r="F737" s="320">
        <v>144</v>
      </c>
      <c r="G737" s="320">
        <v>167328</v>
      </c>
      <c r="H737" s="320">
        <v>1</v>
      </c>
      <c r="I737" s="320">
        <v>1162</v>
      </c>
      <c r="J737" s="320">
        <v>80</v>
      </c>
      <c r="K737" s="320">
        <v>93120</v>
      </c>
      <c r="L737" s="320">
        <v>0.55651176133103841</v>
      </c>
      <c r="M737" s="320">
        <v>1164</v>
      </c>
      <c r="N737" s="320">
        <v>46</v>
      </c>
      <c r="O737" s="320">
        <v>53590</v>
      </c>
      <c r="P737" s="341">
        <v>0.32026917192579846</v>
      </c>
      <c r="Q737" s="321">
        <v>1165</v>
      </c>
    </row>
    <row r="738" spans="1:17" ht="14.4" customHeight="1" x14ac:dyDescent="0.3">
      <c r="A738" s="316" t="s">
        <v>1729</v>
      </c>
      <c r="B738" s="317" t="s">
        <v>1542</v>
      </c>
      <c r="C738" s="317" t="s">
        <v>1543</v>
      </c>
      <c r="D738" s="317" t="s">
        <v>1594</v>
      </c>
      <c r="E738" s="317" t="s">
        <v>1595</v>
      </c>
      <c r="F738" s="320">
        <v>517</v>
      </c>
      <c r="G738" s="320">
        <v>253330</v>
      </c>
      <c r="H738" s="320">
        <v>1</v>
      </c>
      <c r="I738" s="320">
        <v>490</v>
      </c>
      <c r="J738" s="320">
        <v>540</v>
      </c>
      <c r="K738" s="320">
        <v>264600</v>
      </c>
      <c r="L738" s="320">
        <v>1.0444874274661509</v>
      </c>
      <c r="M738" s="320">
        <v>490</v>
      </c>
      <c r="N738" s="320">
        <v>247</v>
      </c>
      <c r="O738" s="320">
        <v>121030</v>
      </c>
      <c r="P738" s="341">
        <v>0.47775628626692457</v>
      </c>
      <c r="Q738" s="321">
        <v>490</v>
      </c>
    </row>
    <row r="739" spans="1:17" ht="14.4" customHeight="1" x14ac:dyDescent="0.3">
      <c r="A739" s="316" t="s">
        <v>1729</v>
      </c>
      <c r="B739" s="317" t="s">
        <v>1542</v>
      </c>
      <c r="C739" s="317" t="s">
        <v>1543</v>
      </c>
      <c r="D739" s="317" t="s">
        <v>1596</v>
      </c>
      <c r="E739" s="317" t="s">
        <v>1597</v>
      </c>
      <c r="F739" s="320">
        <v>4915</v>
      </c>
      <c r="G739" s="320">
        <v>186770</v>
      </c>
      <c r="H739" s="320">
        <v>1</v>
      </c>
      <c r="I739" s="320">
        <v>38</v>
      </c>
      <c r="J739" s="320">
        <v>5481</v>
      </c>
      <c r="K739" s="320">
        <v>213759</v>
      </c>
      <c r="L739" s="320">
        <v>1.1445039353215185</v>
      </c>
      <c r="M739" s="320">
        <v>39</v>
      </c>
      <c r="N739" s="320">
        <v>5261</v>
      </c>
      <c r="O739" s="320">
        <v>205179</v>
      </c>
      <c r="P739" s="341">
        <v>1.0985650800449751</v>
      </c>
      <c r="Q739" s="321">
        <v>39</v>
      </c>
    </row>
    <row r="740" spans="1:17" ht="14.4" customHeight="1" x14ac:dyDescent="0.3">
      <c r="A740" s="316" t="s">
        <v>1729</v>
      </c>
      <c r="B740" s="317" t="s">
        <v>1542</v>
      </c>
      <c r="C740" s="317" t="s">
        <v>1543</v>
      </c>
      <c r="D740" s="317" t="s">
        <v>1598</v>
      </c>
      <c r="E740" s="317" t="s">
        <v>1599</v>
      </c>
      <c r="F740" s="320"/>
      <c r="G740" s="320"/>
      <c r="H740" s="320"/>
      <c r="I740" s="320"/>
      <c r="J740" s="320"/>
      <c r="K740" s="320"/>
      <c r="L740" s="320"/>
      <c r="M740" s="320"/>
      <c r="N740" s="320">
        <v>2</v>
      </c>
      <c r="O740" s="320">
        <v>54</v>
      </c>
      <c r="P740" s="341"/>
      <c r="Q740" s="321">
        <v>27</v>
      </c>
    </row>
    <row r="741" spans="1:17" ht="14.4" customHeight="1" x14ac:dyDescent="0.3">
      <c r="A741" s="316" t="s">
        <v>1729</v>
      </c>
      <c r="B741" s="317" t="s">
        <v>1542</v>
      </c>
      <c r="C741" s="317" t="s">
        <v>1543</v>
      </c>
      <c r="D741" s="317" t="s">
        <v>1600</v>
      </c>
      <c r="E741" s="317" t="s">
        <v>1601</v>
      </c>
      <c r="F741" s="320">
        <v>23</v>
      </c>
      <c r="G741" s="320">
        <v>4669</v>
      </c>
      <c r="H741" s="320">
        <v>1</v>
      </c>
      <c r="I741" s="320">
        <v>203</v>
      </c>
      <c r="J741" s="320">
        <v>26</v>
      </c>
      <c r="K741" s="320">
        <v>5304</v>
      </c>
      <c r="L741" s="320">
        <v>1.1360034268579995</v>
      </c>
      <c r="M741" s="320">
        <v>204</v>
      </c>
      <c r="N741" s="320">
        <v>7</v>
      </c>
      <c r="O741" s="320">
        <v>1435</v>
      </c>
      <c r="P741" s="341">
        <v>0.3073463268365817</v>
      </c>
      <c r="Q741" s="321">
        <v>205</v>
      </c>
    </row>
    <row r="742" spans="1:17" ht="14.4" customHeight="1" x14ac:dyDescent="0.3">
      <c r="A742" s="316" t="s">
        <v>1729</v>
      </c>
      <c r="B742" s="317" t="s">
        <v>1542</v>
      </c>
      <c r="C742" s="317" t="s">
        <v>1543</v>
      </c>
      <c r="D742" s="317" t="s">
        <v>1602</v>
      </c>
      <c r="E742" s="317" t="s">
        <v>1603</v>
      </c>
      <c r="F742" s="320">
        <v>424</v>
      </c>
      <c r="G742" s="320">
        <v>188256</v>
      </c>
      <c r="H742" s="320">
        <v>1</v>
      </c>
      <c r="I742" s="320">
        <v>444</v>
      </c>
      <c r="J742" s="320">
        <v>530</v>
      </c>
      <c r="K742" s="320">
        <v>235320</v>
      </c>
      <c r="L742" s="320">
        <v>1.25</v>
      </c>
      <c r="M742" s="320">
        <v>444</v>
      </c>
      <c r="N742" s="320">
        <v>452</v>
      </c>
      <c r="O742" s="320">
        <v>200688</v>
      </c>
      <c r="P742" s="341">
        <v>1.0660377358490567</v>
      </c>
      <c r="Q742" s="321">
        <v>444</v>
      </c>
    </row>
    <row r="743" spans="1:17" ht="14.4" customHeight="1" x14ac:dyDescent="0.3">
      <c r="A743" s="316" t="s">
        <v>1729</v>
      </c>
      <c r="B743" s="317" t="s">
        <v>1542</v>
      </c>
      <c r="C743" s="317" t="s">
        <v>1543</v>
      </c>
      <c r="D743" s="317" t="s">
        <v>1604</v>
      </c>
      <c r="E743" s="317" t="s">
        <v>1605</v>
      </c>
      <c r="F743" s="320">
        <v>4269</v>
      </c>
      <c r="G743" s="320">
        <v>554970</v>
      </c>
      <c r="H743" s="320">
        <v>1</v>
      </c>
      <c r="I743" s="320">
        <v>130</v>
      </c>
      <c r="J743" s="320">
        <v>4363</v>
      </c>
      <c r="K743" s="320">
        <v>571553</v>
      </c>
      <c r="L743" s="320">
        <v>1.0298808944627638</v>
      </c>
      <c r="M743" s="320">
        <v>131</v>
      </c>
      <c r="N743" s="320">
        <v>4352</v>
      </c>
      <c r="O743" s="320">
        <v>578816</v>
      </c>
      <c r="P743" s="341">
        <v>1.0429680883651369</v>
      </c>
      <c r="Q743" s="321">
        <v>133</v>
      </c>
    </row>
    <row r="744" spans="1:17" ht="14.4" customHeight="1" x14ac:dyDescent="0.3">
      <c r="A744" s="316" t="s">
        <v>1729</v>
      </c>
      <c r="B744" s="317" t="s">
        <v>1542</v>
      </c>
      <c r="C744" s="317" t="s">
        <v>1543</v>
      </c>
      <c r="D744" s="317" t="s">
        <v>1606</v>
      </c>
      <c r="E744" s="317" t="s">
        <v>1607</v>
      </c>
      <c r="F744" s="320">
        <v>23</v>
      </c>
      <c r="G744" s="320">
        <v>45977</v>
      </c>
      <c r="H744" s="320">
        <v>1</v>
      </c>
      <c r="I744" s="320">
        <v>1999</v>
      </c>
      <c r="J744" s="320">
        <v>15</v>
      </c>
      <c r="K744" s="320">
        <v>30195</v>
      </c>
      <c r="L744" s="320">
        <v>0.65674141418535359</v>
      </c>
      <c r="M744" s="320">
        <v>2013</v>
      </c>
      <c r="N744" s="320">
        <v>8</v>
      </c>
      <c r="O744" s="320">
        <v>16232</v>
      </c>
      <c r="P744" s="341">
        <v>0.35304608826152206</v>
      </c>
      <c r="Q744" s="321">
        <v>2029</v>
      </c>
    </row>
    <row r="745" spans="1:17" ht="14.4" customHeight="1" x14ac:dyDescent="0.3">
      <c r="A745" s="316" t="s">
        <v>1729</v>
      </c>
      <c r="B745" s="317" t="s">
        <v>1542</v>
      </c>
      <c r="C745" s="317" t="s">
        <v>1543</v>
      </c>
      <c r="D745" s="317" t="s">
        <v>1608</v>
      </c>
      <c r="E745" s="317" t="s">
        <v>1609</v>
      </c>
      <c r="F745" s="320">
        <v>79</v>
      </c>
      <c r="G745" s="320">
        <v>3160</v>
      </c>
      <c r="H745" s="320">
        <v>1</v>
      </c>
      <c r="I745" s="320">
        <v>40</v>
      </c>
      <c r="J745" s="320">
        <v>93</v>
      </c>
      <c r="K745" s="320">
        <v>3720</v>
      </c>
      <c r="L745" s="320">
        <v>1.1772151898734178</v>
      </c>
      <c r="M745" s="320">
        <v>40</v>
      </c>
      <c r="N745" s="320">
        <v>72</v>
      </c>
      <c r="O745" s="320">
        <v>2952</v>
      </c>
      <c r="P745" s="341">
        <v>0.9341772151898734</v>
      </c>
      <c r="Q745" s="321">
        <v>41</v>
      </c>
    </row>
    <row r="746" spans="1:17" ht="14.4" customHeight="1" x14ac:dyDescent="0.3">
      <c r="A746" s="316" t="s">
        <v>1729</v>
      </c>
      <c r="B746" s="317" t="s">
        <v>1542</v>
      </c>
      <c r="C746" s="317" t="s">
        <v>1543</v>
      </c>
      <c r="D746" s="317" t="s">
        <v>1610</v>
      </c>
      <c r="E746" s="317" t="s">
        <v>1611</v>
      </c>
      <c r="F746" s="320"/>
      <c r="G746" s="320"/>
      <c r="H746" s="320"/>
      <c r="I746" s="320"/>
      <c r="J746" s="320">
        <v>10</v>
      </c>
      <c r="K746" s="320">
        <v>360</v>
      </c>
      <c r="L746" s="320"/>
      <c r="M746" s="320">
        <v>36</v>
      </c>
      <c r="N746" s="320">
        <v>7</v>
      </c>
      <c r="O746" s="320">
        <v>259</v>
      </c>
      <c r="P746" s="341"/>
      <c r="Q746" s="321">
        <v>37</v>
      </c>
    </row>
    <row r="747" spans="1:17" ht="14.4" customHeight="1" x14ac:dyDescent="0.3">
      <c r="A747" s="316" t="s">
        <v>1729</v>
      </c>
      <c r="B747" s="317" t="s">
        <v>1542</v>
      </c>
      <c r="C747" s="317" t="s">
        <v>1543</v>
      </c>
      <c r="D747" s="317" t="s">
        <v>1612</v>
      </c>
      <c r="E747" s="317" t="s">
        <v>1613</v>
      </c>
      <c r="F747" s="320">
        <v>4</v>
      </c>
      <c r="G747" s="320">
        <v>512</v>
      </c>
      <c r="H747" s="320">
        <v>1</v>
      </c>
      <c r="I747" s="320">
        <v>128</v>
      </c>
      <c r="J747" s="320">
        <v>6</v>
      </c>
      <c r="K747" s="320">
        <v>768</v>
      </c>
      <c r="L747" s="320">
        <v>1.5</v>
      </c>
      <c r="M747" s="320">
        <v>128</v>
      </c>
      <c r="N747" s="320">
        <v>6</v>
      </c>
      <c r="O747" s="320">
        <v>774</v>
      </c>
      <c r="P747" s="341">
        <v>1.51171875</v>
      </c>
      <c r="Q747" s="321">
        <v>129</v>
      </c>
    </row>
    <row r="748" spans="1:17" ht="14.4" customHeight="1" x14ac:dyDescent="0.3">
      <c r="A748" s="316" t="s">
        <v>1729</v>
      </c>
      <c r="B748" s="317" t="s">
        <v>1542</v>
      </c>
      <c r="C748" s="317" t="s">
        <v>1543</v>
      </c>
      <c r="D748" s="317" t="s">
        <v>1614</v>
      </c>
      <c r="E748" s="317" t="s">
        <v>1615</v>
      </c>
      <c r="F748" s="320">
        <v>1160</v>
      </c>
      <c r="G748" s="320">
        <v>183280</v>
      </c>
      <c r="H748" s="320">
        <v>1</v>
      </c>
      <c r="I748" s="320">
        <v>158</v>
      </c>
      <c r="J748" s="320">
        <v>1530</v>
      </c>
      <c r="K748" s="320">
        <v>241740</v>
      </c>
      <c r="L748" s="320">
        <v>1.3189655172413792</v>
      </c>
      <c r="M748" s="320">
        <v>158</v>
      </c>
      <c r="N748" s="320">
        <v>1229</v>
      </c>
      <c r="O748" s="320">
        <v>195411</v>
      </c>
      <c r="P748" s="341">
        <v>1.0661883457005674</v>
      </c>
      <c r="Q748" s="321">
        <v>159</v>
      </c>
    </row>
    <row r="749" spans="1:17" ht="14.4" customHeight="1" x14ac:dyDescent="0.3">
      <c r="A749" s="316" t="s">
        <v>1729</v>
      </c>
      <c r="B749" s="317" t="s">
        <v>1542</v>
      </c>
      <c r="C749" s="317" t="s">
        <v>1543</v>
      </c>
      <c r="D749" s="317" t="s">
        <v>1616</v>
      </c>
      <c r="E749" s="317" t="s">
        <v>1617</v>
      </c>
      <c r="F749" s="320">
        <v>250</v>
      </c>
      <c r="G749" s="320">
        <v>150250</v>
      </c>
      <c r="H749" s="320">
        <v>1</v>
      </c>
      <c r="I749" s="320">
        <v>601</v>
      </c>
      <c r="J749" s="320">
        <v>259</v>
      </c>
      <c r="K749" s="320">
        <v>156177</v>
      </c>
      <c r="L749" s="320">
        <v>1.0394475873544093</v>
      </c>
      <c r="M749" s="320">
        <v>603</v>
      </c>
      <c r="N749" s="320">
        <v>223</v>
      </c>
      <c r="O749" s="320">
        <v>134692</v>
      </c>
      <c r="P749" s="341">
        <v>0.8964525790349418</v>
      </c>
      <c r="Q749" s="321">
        <v>604</v>
      </c>
    </row>
    <row r="750" spans="1:17" ht="14.4" customHeight="1" x14ac:dyDescent="0.3">
      <c r="A750" s="316" t="s">
        <v>1729</v>
      </c>
      <c r="B750" s="317" t="s">
        <v>1542</v>
      </c>
      <c r="C750" s="317" t="s">
        <v>1543</v>
      </c>
      <c r="D750" s="317" t="s">
        <v>1620</v>
      </c>
      <c r="E750" s="317" t="s">
        <v>1621</v>
      </c>
      <c r="F750" s="320">
        <v>23</v>
      </c>
      <c r="G750" s="320">
        <v>8648</v>
      </c>
      <c r="H750" s="320">
        <v>1</v>
      </c>
      <c r="I750" s="320">
        <v>376</v>
      </c>
      <c r="J750" s="320">
        <v>27</v>
      </c>
      <c r="K750" s="320">
        <v>10152</v>
      </c>
      <c r="L750" s="320">
        <v>1.173913043478261</v>
      </c>
      <c r="M750" s="320">
        <v>376</v>
      </c>
      <c r="N750" s="320">
        <v>7</v>
      </c>
      <c r="O750" s="320">
        <v>2639</v>
      </c>
      <c r="P750" s="341">
        <v>0.30515726179463459</v>
      </c>
      <c r="Q750" s="321">
        <v>377</v>
      </c>
    </row>
    <row r="751" spans="1:17" ht="14.4" customHeight="1" x14ac:dyDescent="0.3">
      <c r="A751" s="316" t="s">
        <v>1729</v>
      </c>
      <c r="B751" s="317" t="s">
        <v>1542</v>
      </c>
      <c r="C751" s="317" t="s">
        <v>1543</v>
      </c>
      <c r="D751" s="317" t="s">
        <v>1624</v>
      </c>
      <c r="E751" s="317" t="s">
        <v>1625</v>
      </c>
      <c r="F751" s="320">
        <v>331</v>
      </c>
      <c r="G751" s="320">
        <v>166824</v>
      </c>
      <c r="H751" s="320">
        <v>1</v>
      </c>
      <c r="I751" s="320">
        <v>504</v>
      </c>
      <c r="J751" s="320">
        <v>277</v>
      </c>
      <c r="K751" s="320">
        <v>139885</v>
      </c>
      <c r="L751" s="320">
        <v>0.83851843859396724</v>
      </c>
      <c r="M751" s="320">
        <v>505</v>
      </c>
      <c r="N751" s="320">
        <v>317</v>
      </c>
      <c r="O751" s="320">
        <v>160402</v>
      </c>
      <c r="P751" s="341">
        <v>0.96150433990313144</v>
      </c>
      <c r="Q751" s="321">
        <v>506</v>
      </c>
    </row>
    <row r="752" spans="1:17" ht="14.4" customHeight="1" x14ac:dyDescent="0.3">
      <c r="A752" s="316" t="s">
        <v>1729</v>
      </c>
      <c r="B752" s="317" t="s">
        <v>1542</v>
      </c>
      <c r="C752" s="317" t="s">
        <v>1543</v>
      </c>
      <c r="D752" s="317" t="s">
        <v>1626</v>
      </c>
      <c r="E752" s="317" t="s">
        <v>1627</v>
      </c>
      <c r="F752" s="320">
        <v>90</v>
      </c>
      <c r="G752" s="320">
        <v>17730</v>
      </c>
      <c r="H752" s="320">
        <v>1</v>
      </c>
      <c r="I752" s="320">
        <v>197</v>
      </c>
      <c r="J752" s="320">
        <v>5</v>
      </c>
      <c r="K752" s="320">
        <v>990</v>
      </c>
      <c r="L752" s="320">
        <v>5.5837563451776651E-2</v>
      </c>
      <c r="M752" s="320">
        <v>198</v>
      </c>
      <c r="N752" s="320"/>
      <c r="O752" s="320"/>
      <c r="P752" s="341"/>
      <c r="Q752" s="321"/>
    </row>
    <row r="753" spans="1:17" ht="14.4" customHeight="1" x14ac:dyDescent="0.3">
      <c r="A753" s="316" t="s">
        <v>1729</v>
      </c>
      <c r="B753" s="317" t="s">
        <v>1542</v>
      </c>
      <c r="C753" s="317" t="s">
        <v>1543</v>
      </c>
      <c r="D753" s="317" t="s">
        <v>1630</v>
      </c>
      <c r="E753" s="317" t="s">
        <v>1631</v>
      </c>
      <c r="F753" s="320">
        <v>1</v>
      </c>
      <c r="G753" s="320">
        <v>229</v>
      </c>
      <c r="H753" s="320">
        <v>1</v>
      </c>
      <c r="I753" s="320">
        <v>229</v>
      </c>
      <c r="J753" s="320">
        <v>1</v>
      </c>
      <c r="K753" s="320">
        <v>230</v>
      </c>
      <c r="L753" s="320">
        <v>1.0043668122270741</v>
      </c>
      <c r="M753" s="320">
        <v>230</v>
      </c>
      <c r="N753" s="320">
        <v>1</v>
      </c>
      <c r="O753" s="320">
        <v>231</v>
      </c>
      <c r="P753" s="341">
        <v>1.0087336244541485</v>
      </c>
      <c r="Q753" s="321">
        <v>231</v>
      </c>
    </row>
    <row r="754" spans="1:17" ht="14.4" customHeight="1" x14ac:dyDescent="0.3">
      <c r="A754" s="316" t="s">
        <v>1729</v>
      </c>
      <c r="B754" s="317" t="s">
        <v>1542</v>
      </c>
      <c r="C754" s="317" t="s">
        <v>1543</v>
      </c>
      <c r="D754" s="317" t="s">
        <v>1634</v>
      </c>
      <c r="E754" s="317" t="s">
        <v>1635</v>
      </c>
      <c r="F754" s="320">
        <v>836</v>
      </c>
      <c r="G754" s="320">
        <v>25916</v>
      </c>
      <c r="H754" s="320">
        <v>1</v>
      </c>
      <c r="I754" s="320">
        <v>31</v>
      </c>
      <c r="J754" s="320">
        <v>821</v>
      </c>
      <c r="K754" s="320">
        <v>25451</v>
      </c>
      <c r="L754" s="320">
        <v>0.98205741626794263</v>
      </c>
      <c r="M754" s="320">
        <v>31</v>
      </c>
      <c r="N754" s="320">
        <v>785</v>
      </c>
      <c r="O754" s="320">
        <v>24335</v>
      </c>
      <c r="P754" s="341">
        <v>0.93899521531100483</v>
      </c>
      <c r="Q754" s="321">
        <v>31</v>
      </c>
    </row>
    <row r="755" spans="1:17" ht="14.4" customHeight="1" x14ac:dyDescent="0.3">
      <c r="A755" s="316" t="s">
        <v>1729</v>
      </c>
      <c r="B755" s="317" t="s">
        <v>1542</v>
      </c>
      <c r="C755" s="317" t="s">
        <v>1543</v>
      </c>
      <c r="D755" s="317" t="s">
        <v>1638</v>
      </c>
      <c r="E755" s="317" t="s">
        <v>1639</v>
      </c>
      <c r="F755" s="320">
        <v>40</v>
      </c>
      <c r="G755" s="320">
        <v>6040</v>
      </c>
      <c r="H755" s="320">
        <v>1</v>
      </c>
      <c r="I755" s="320">
        <v>151</v>
      </c>
      <c r="J755" s="320">
        <v>82</v>
      </c>
      <c r="K755" s="320">
        <v>12382</v>
      </c>
      <c r="L755" s="320">
        <v>2.0499999999999998</v>
      </c>
      <c r="M755" s="320">
        <v>151</v>
      </c>
      <c r="N755" s="320">
        <v>50</v>
      </c>
      <c r="O755" s="320">
        <v>7600</v>
      </c>
      <c r="P755" s="341">
        <v>1.2582781456953642</v>
      </c>
      <c r="Q755" s="321">
        <v>152</v>
      </c>
    </row>
    <row r="756" spans="1:17" ht="14.4" customHeight="1" x14ac:dyDescent="0.3">
      <c r="A756" s="316" t="s">
        <v>1729</v>
      </c>
      <c r="B756" s="317" t="s">
        <v>1542</v>
      </c>
      <c r="C756" s="317" t="s">
        <v>1543</v>
      </c>
      <c r="D756" s="317" t="s">
        <v>1640</v>
      </c>
      <c r="E756" s="317" t="s">
        <v>1641</v>
      </c>
      <c r="F756" s="320">
        <v>17</v>
      </c>
      <c r="G756" s="320">
        <v>12937</v>
      </c>
      <c r="H756" s="320">
        <v>1</v>
      </c>
      <c r="I756" s="320">
        <v>761</v>
      </c>
      <c r="J756" s="320">
        <v>21</v>
      </c>
      <c r="K756" s="320">
        <v>15981</v>
      </c>
      <c r="L756" s="320">
        <v>1.2352941176470589</v>
      </c>
      <c r="M756" s="320">
        <v>761</v>
      </c>
      <c r="N756" s="320">
        <v>18</v>
      </c>
      <c r="O756" s="320">
        <v>13698</v>
      </c>
      <c r="P756" s="341">
        <v>1.0588235294117647</v>
      </c>
      <c r="Q756" s="321">
        <v>761</v>
      </c>
    </row>
    <row r="757" spans="1:17" ht="14.4" customHeight="1" x14ac:dyDescent="0.3">
      <c r="A757" s="316" t="s">
        <v>1729</v>
      </c>
      <c r="B757" s="317" t="s">
        <v>1542</v>
      </c>
      <c r="C757" s="317" t="s">
        <v>1543</v>
      </c>
      <c r="D757" s="317" t="s">
        <v>1642</v>
      </c>
      <c r="E757" s="317" t="s">
        <v>1643</v>
      </c>
      <c r="F757" s="320">
        <v>9</v>
      </c>
      <c r="G757" s="320">
        <v>2943</v>
      </c>
      <c r="H757" s="320">
        <v>1</v>
      </c>
      <c r="I757" s="320">
        <v>327</v>
      </c>
      <c r="J757" s="320">
        <v>10</v>
      </c>
      <c r="K757" s="320">
        <v>3270</v>
      </c>
      <c r="L757" s="320">
        <v>1.1111111111111112</v>
      </c>
      <c r="M757" s="320">
        <v>327</v>
      </c>
      <c r="N757" s="320">
        <v>2</v>
      </c>
      <c r="O757" s="320">
        <v>654</v>
      </c>
      <c r="P757" s="341">
        <v>0.22222222222222221</v>
      </c>
      <c r="Q757" s="321">
        <v>327</v>
      </c>
    </row>
    <row r="758" spans="1:17" ht="14.4" customHeight="1" x14ac:dyDescent="0.3">
      <c r="A758" s="316" t="s">
        <v>1729</v>
      </c>
      <c r="B758" s="317" t="s">
        <v>1542</v>
      </c>
      <c r="C758" s="317" t="s">
        <v>1543</v>
      </c>
      <c r="D758" s="317" t="s">
        <v>1644</v>
      </c>
      <c r="E758" s="317" t="s">
        <v>1645</v>
      </c>
      <c r="F758" s="320">
        <v>9</v>
      </c>
      <c r="G758" s="320">
        <v>1908</v>
      </c>
      <c r="H758" s="320">
        <v>1</v>
      </c>
      <c r="I758" s="320">
        <v>212</v>
      </c>
      <c r="J758" s="320">
        <v>8</v>
      </c>
      <c r="K758" s="320">
        <v>1712</v>
      </c>
      <c r="L758" s="320">
        <v>0.89727463312368971</v>
      </c>
      <c r="M758" s="320">
        <v>214</v>
      </c>
      <c r="N758" s="320">
        <v>3</v>
      </c>
      <c r="O758" s="320">
        <v>645</v>
      </c>
      <c r="P758" s="341">
        <v>0.33805031446540879</v>
      </c>
      <c r="Q758" s="321">
        <v>215</v>
      </c>
    </row>
    <row r="759" spans="1:17" ht="14.4" customHeight="1" x14ac:dyDescent="0.3">
      <c r="A759" s="316" t="s">
        <v>1729</v>
      </c>
      <c r="B759" s="317" t="s">
        <v>1542</v>
      </c>
      <c r="C759" s="317" t="s">
        <v>1543</v>
      </c>
      <c r="D759" s="317" t="s">
        <v>1654</v>
      </c>
      <c r="E759" s="317" t="s">
        <v>1655</v>
      </c>
      <c r="F759" s="320">
        <v>3</v>
      </c>
      <c r="G759" s="320">
        <v>1455</v>
      </c>
      <c r="H759" s="320">
        <v>1</v>
      </c>
      <c r="I759" s="320">
        <v>485</v>
      </c>
      <c r="J759" s="320">
        <v>3</v>
      </c>
      <c r="K759" s="320">
        <v>1458</v>
      </c>
      <c r="L759" s="320">
        <v>1.0020618556701031</v>
      </c>
      <c r="M759" s="320">
        <v>486</v>
      </c>
      <c r="N759" s="320"/>
      <c r="O759" s="320"/>
      <c r="P759" s="341"/>
      <c r="Q759" s="321"/>
    </row>
    <row r="760" spans="1:17" ht="14.4" customHeight="1" x14ac:dyDescent="0.3">
      <c r="A760" s="316" t="s">
        <v>1730</v>
      </c>
      <c r="B760" s="317" t="s">
        <v>1542</v>
      </c>
      <c r="C760" s="317" t="s">
        <v>1543</v>
      </c>
      <c r="D760" s="317" t="s">
        <v>1546</v>
      </c>
      <c r="E760" s="317" t="s">
        <v>1547</v>
      </c>
      <c r="F760" s="320">
        <v>636</v>
      </c>
      <c r="G760" s="320">
        <v>10176</v>
      </c>
      <c r="H760" s="320">
        <v>1</v>
      </c>
      <c r="I760" s="320">
        <v>16</v>
      </c>
      <c r="J760" s="320">
        <v>672</v>
      </c>
      <c r="K760" s="320">
        <v>10752</v>
      </c>
      <c r="L760" s="320">
        <v>1.0566037735849056</v>
      </c>
      <c r="M760" s="320">
        <v>16</v>
      </c>
      <c r="N760" s="320">
        <v>529</v>
      </c>
      <c r="O760" s="320">
        <v>8464</v>
      </c>
      <c r="P760" s="341">
        <v>0.83176100628930816</v>
      </c>
      <c r="Q760" s="321">
        <v>16</v>
      </c>
    </row>
    <row r="761" spans="1:17" ht="14.4" customHeight="1" x14ac:dyDescent="0.3">
      <c r="A761" s="316" t="s">
        <v>1730</v>
      </c>
      <c r="B761" s="317" t="s">
        <v>1542</v>
      </c>
      <c r="C761" s="317" t="s">
        <v>1543</v>
      </c>
      <c r="D761" s="317" t="s">
        <v>1550</v>
      </c>
      <c r="E761" s="317" t="s">
        <v>1551</v>
      </c>
      <c r="F761" s="320">
        <v>89</v>
      </c>
      <c r="G761" s="320">
        <v>43254</v>
      </c>
      <c r="H761" s="320">
        <v>1</v>
      </c>
      <c r="I761" s="320">
        <v>486</v>
      </c>
      <c r="J761" s="320">
        <v>100</v>
      </c>
      <c r="K761" s="320">
        <v>48600</v>
      </c>
      <c r="L761" s="320">
        <v>1.1235955056179776</v>
      </c>
      <c r="M761" s="320">
        <v>486</v>
      </c>
      <c r="N761" s="320">
        <v>96</v>
      </c>
      <c r="O761" s="320">
        <v>46656</v>
      </c>
      <c r="P761" s="341">
        <v>1.0786516853932584</v>
      </c>
      <c r="Q761" s="321">
        <v>486</v>
      </c>
    </row>
    <row r="762" spans="1:17" ht="14.4" customHeight="1" x14ac:dyDescent="0.3">
      <c r="A762" s="316" t="s">
        <v>1730</v>
      </c>
      <c r="B762" s="317" t="s">
        <v>1542</v>
      </c>
      <c r="C762" s="317" t="s">
        <v>1543</v>
      </c>
      <c r="D762" s="317" t="s">
        <v>1556</v>
      </c>
      <c r="E762" s="317" t="s">
        <v>1557</v>
      </c>
      <c r="F762" s="320">
        <v>28</v>
      </c>
      <c r="G762" s="320">
        <v>10696</v>
      </c>
      <c r="H762" s="320">
        <v>1</v>
      </c>
      <c r="I762" s="320">
        <v>382</v>
      </c>
      <c r="J762" s="320">
        <v>17</v>
      </c>
      <c r="K762" s="320">
        <v>6494</v>
      </c>
      <c r="L762" s="320">
        <v>0.6071428571428571</v>
      </c>
      <c r="M762" s="320">
        <v>382</v>
      </c>
      <c r="N762" s="320">
        <v>5</v>
      </c>
      <c r="O762" s="320">
        <v>1910</v>
      </c>
      <c r="P762" s="341">
        <v>0.17857142857142858</v>
      </c>
      <c r="Q762" s="321">
        <v>382</v>
      </c>
    </row>
    <row r="763" spans="1:17" ht="14.4" customHeight="1" x14ac:dyDescent="0.3">
      <c r="A763" s="316" t="s">
        <v>1730</v>
      </c>
      <c r="B763" s="317" t="s">
        <v>1542</v>
      </c>
      <c r="C763" s="317" t="s">
        <v>1543</v>
      </c>
      <c r="D763" s="317" t="s">
        <v>1564</v>
      </c>
      <c r="E763" s="317" t="s">
        <v>1565</v>
      </c>
      <c r="F763" s="320">
        <v>121</v>
      </c>
      <c r="G763" s="320">
        <v>4719</v>
      </c>
      <c r="H763" s="320">
        <v>1</v>
      </c>
      <c r="I763" s="320">
        <v>39</v>
      </c>
      <c r="J763" s="320">
        <v>119</v>
      </c>
      <c r="K763" s="320">
        <v>4760</v>
      </c>
      <c r="L763" s="320">
        <v>1.0086882814155542</v>
      </c>
      <c r="M763" s="320">
        <v>40</v>
      </c>
      <c r="N763" s="320">
        <v>166</v>
      </c>
      <c r="O763" s="320">
        <v>6640</v>
      </c>
      <c r="P763" s="341">
        <v>1.4070777707141344</v>
      </c>
      <c r="Q763" s="321">
        <v>40</v>
      </c>
    </row>
    <row r="764" spans="1:17" ht="14.4" customHeight="1" x14ac:dyDescent="0.3">
      <c r="A764" s="316" t="s">
        <v>1730</v>
      </c>
      <c r="B764" s="317" t="s">
        <v>1542</v>
      </c>
      <c r="C764" s="317" t="s">
        <v>1543</v>
      </c>
      <c r="D764" s="317" t="s">
        <v>1566</v>
      </c>
      <c r="E764" s="317" t="s">
        <v>1567</v>
      </c>
      <c r="F764" s="320">
        <v>6</v>
      </c>
      <c r="G764" s="320">
        <v>564</v>
      </c>
      <c r="H764" s="320">
        <v>1</v>
      </c>
      <c r="I764" s="320">
        <v>94</v>
      </c>
      <c r="J764" s="320">
        <v>2</v>
      </c>
      <c r="K764" s="320">
        <v>190</v>
      </c>
      <c r="L764" s="320">
        <v>0.33687943262411346</v>
      </c>
      <c r="M764" s="320">
        <v>95</v>
      </c>
      <c r="N764" s="320">
        <v>7</v>
      </c>
      <c r="O764" s="320">
        <v>672</v>
      </c>
      <c r="P764" s="341">
        <v>1.1914893617021276</v>
      </c>
      <c r="Q764" s="321">
        <v>96</v>
      </c>
    </row>
    <row r="765" spans="1:17" ht="14.4" customHeight="1" x14ac:dyDescent="0.3">
      <c r="A765" s="316" t="s">
        <v>1730</v>
      </c>
      <c r="B765" s="317" t="s">
        <v>1542</v>
      </c>
      <c r="C765" s="317" t="s">
        <v>1543</v>
      </c>
      <c r="D765" s="317" t="s">
        <v>1572</v>
      </c>
      <c r="E765" s="317" t="s">
        <v>1573</v>
      </c>
      <c r="F765" s="320">
        <v>55</v>
      </c>
      <c r="G765" s="320">
        <v>5555</v>
      </c>
      <c r="H765" s="320">
        <v>1</v>
      </c>
      <c r="I765" s="320">
        <v>101</v>
      </c>
      <c r="J765" s="320">
        <v>45</v>
      </c>
      <c r="K765" s="320">
        <v>4545</v>
      </c>
      <c r="L765" s="320">
        <v>0.81818181818181823</v>
      </c>
      <c r="M765" s="320">
        <v>101</v>
      </c>
      <c r="N765" s="320">
        <v>45</v>
      </c>
      <c r="O765" s="320">
        <v>4590</v>
      </c>
      <c r="P765" s="341">
        <v>0.82628262826282628</v>
      </c>
      <c r="Q765" s="321">
        <v>102</v>
      </c>
    </row>
    <row r="766" spans="1:17" ht="14.4" customHeight="1" x14ac:dyDescent="0.3">
      <c r="A766" s="316" t="s">
        <v>1730</v>
      </c>
      <c r="B766" s="317" t="s">
        <v>1542</v>
      </c>
      <c r="C766" s="317" t="s">
        <v>1543</v>
      </c>
      <c r="D766" s="317" t="s">
        <v>1578</v>
      </c>
      <c r="E766" s="317" t="s">
        <v>1579</v>
      </c>
      <c r="F766" s="320">
        <v>72</v>
      </c>
      <c r="G766" s="320">
        <v>1512</v>
      </c>
      <c r="H766" s="320">
        <v>1</v>
      </c>
      <c r="I766" s="320">
        <v>21</v>
      </c>
      <c r="J766" s="320">
        <v>83</v>
      </c>
      <c r="K766" s="320">
        <v>1743</v>
      </c>
      <c r="L766" s="320">
        <v>1.1527777777777777</v>
      </c>
      <c r="M766" s="320">
        <v>21</v>
      </c>
      <c r="N766" s="320">
        <v>75</v>
      </c>
      <c r="O766" s="320">
        <v>1575</v>
      </c>
      <c r="P766" s="341">
        <v>1.0416666666666667</v>
      </c>
      <c r="Q766" s="321">
        <v>21</v>
      </c>
    </row>
    <row r="767" spans="1:17" ht="14.4" customHeight="1" x14ac:dyDescent="0.3">
      <c r="A767" s="316" t="s">
        <v>1730</v>
      </c>
      <c r="B767" s="317" t="s">
        <v>1542</v>
      </c>
      <c r="C767" s="317" t="s">
        <v>1543</v>
      </c>
      <c r="D767" s="317" t="s">
        <v>1586</v>
      </c>
      <c r="E767" s="317" t="s">
        <v>1587</v>
      </c>
      <c r="F767" s="320">
        <v>841</v>
      </c>
      <c r="G767" s="320">
        <v>93351</v>
      </c>
      <c r="H767" s="320">
        <v>1</v>
      </c>
      <c r="I767" s="320">
        <v>111</v>
      </c>
      <c r="J767" s="320">
        <v>792</v>
      </c>
      <c r="K767" s="320">
        <v>88704</v>
      </c>
      <c r="L767" s="320">
        <v>0.95022013690265772</v>
      </c>
      <c r="M767" s="320">
        <v>112</v>
      </c>
      <c r="N767" s="320">
        <v>890</v>
      </c>
      <c r="O767" s="320">
        <v>100570</v>
      </c>
      <c r="P767" s="341">
        <v>1.0773317907681761</v>
      </c>
      <c r="Q767" s="321">
        <v>113</v>
      </c>
    </row>
    <row r="768" spans="1:17" ht="14.4" customHeight="1" x14ac:dyDescent="0.3">
      <c r="A768" s="316" t="s">
        <v>1730</v>
      </c>
      <c r="B768" s="317" t="s">
        <v>1542</v>
      </c>
      <c r="C768" s="317" t="s">
        <v>1543</v>
      </c>
      <c r="D768" s="317" t="s">
        <v>1588</v>
      </c>
      <c r="E768" s="317" t="s">
        <v>1589</v>
      </c>
      <c r="F768" s="320">
        <v>233</v>
      </c>
      <c r="G768" s="320">
        <v>19339</v>
      </c>
      <c r="H768" s="320">
        <v>1</v>
      </c>
      <c r="I768" s="320">
        <v>83</v>
      </c>
      <c r="J768" s="320">
        <v>237</v>
      </c>
      <c r="K768" s="320">
        <v>19671</v>
      </c>
      <c r="L768" s="320">
        <v>1.0171673819742488</v>
      </c>
      <c r="M768" s="320">
        <v>83</v>
      </c>
      <c r="N768" s="320">
        <v>278</v>
      </c>
      <c r="O768" s="320">
        <v>23352</v>
      </c>
      <c r="P768" s="341">
        <v>1.2075081441646414</v>
      </c>
      <c r="Q768" s="321">
        <v>84</v>
      </c>
    </row>
    <row r="769" spans="1:17" ht="14.4" customHeight="1" x14ac:dyDescent="0.3">
      <c r="A769" s="316" t="s">
        <v>1730</v>
      </c>
      <c r="B769" s="317" t="s">
        <v>1542</v>
      </c>
      <c r="C769" s="317" t="s">
        <v>1543</v>
      </c>
      <c r="D769" s="317" t="s">
        <v>1590</v>
      </c>
      <c r="E769" s="317" t="s">
        <v>1591</v>
      </c>
      <c r="F769" s="320">
        <v>1</v>
      </c>
      <c r="G769" s="320">
        <v>403</v>
      </c>
      <c r="H769" s="320">
        <v>1</v>
      </c>
      <c r="I769" s="320">
        <v>403</v>
      </c>
      <c r="J769" s="320"/>
      <c r="K769" s="320"/>
      <c r="L769" s="320"/>
      <c r="M769" s="320"/>
      <c r="N769" s="320"/>
      <c r="O769" s="320"/>
      <c r="P769" s="341"/>
      <c r="Q769" s="321"/>
    </row>
    <row r="770" spans="1:17" ht="14.4" customHeight="1" x14ac:dyDescent="0.3">
      <c r="A770" s="316" t="s">
        <v>1730</v>
      </c>
      <c r="B770" s="317" t="s">
        <v>1542</v>
      </c>
      <c r="C770" s="317" t="s">
        <v>1543</v>
      </c>
      <c r="D770" s="317" t="s">
        <v>1592</v>
      </c>
      <c r="E770" s="317" t="s">
        <v>1593</v>
      </c>
      <c r="F770" s="320"/>
      <c r="G770" s="320"/>
      <c r="H770" s="320"/>
      <c r="I770" s="320"/>
      <c r="J770" s="320">
        <v>12</v>
      </c>
      <c r="K770" s="320">
        <v>13968</v>
      </c>
      <c r="L770" s="320"/>
      <c r="M770" s="320">
        <v>1164</v>
      </c>
      <c r="N770" s="320">
        <v>7</v>
      </c>
      <c r="O770" s="320">
        <v>8155</v>
      </c>
      <c r="P770" s="341"/>
      <c r="Q770" s="321">
        <v>1165</v>
      </c>
    </row>
    <row r="771" spans="1:17" ht="14.4" customHeight="1" x14ac:dyDescent="0.3">
      <c r="A771" s="316" t="s">
        <v>1730</v>
      </c>
      <c r="B771" s="317" t="s">
        <v>1542</v>
      </c>
      <c r="C771" s="317" t="s">
        <v>1543</v>
      </c>
      <c r="D771" s="317" t="s">
        <v>1594</v>
      </c>
      <c r="E771" s="317" t="s">
        <v>1595</v>
      </c>
      <c r="F771" s="320">
        <v>10</v>
      </c>
      <c r="G771" s="320">
        <v>4900</v>
      </c>
      <c r="H771" s="320">
        <v>1</v>
      </c>
      <c r="I771" s="320">
        <v>490</v>
      </c>
      <c r="J771" s="320">
        <v>44</v>
      </c>
      <c r="K771" s="320">
        <v>21560</v>
      </c>
      <c r="L771" s="320">
        <v>4.4000000000000004</v>
      </c>
      <c r="M771" s="320">
        <v>490</v>
      </c>
      <c r="N771" s="320">
        <v>19</v>
      </c>
      <c r="O771" s="320">
        <v>9310</v>
      </c>
      <c r="P771" s="341">
        <v>1.9</v>
      </c>
      <c r="Q771" s="321">
        <v>490</v>
      </c>
    </row>
    <row r="772" spans="1:17" ht="14.4" customHeight="1" x14ac:dyDescent="0.3">
      <c r="A772" s="316" t="s">
        <v>1730</v>
      </c>
      <c r="B772" s="317" t="s">
        <v>1542</v>
      </c>
      <c r="C772" s="317" t="s">
        <v>1543</v>
      </c>
      <c r="D772" s="317" t="s">
        <v>1596</v>
      </c>
      <c r="E772" s="317" t="s">
        <v>1597</v>
      </c>
      <c r="F772" s="320">
        <v>201</v>
      </c>
      <c r="G772" s="320">
        <v>7638</v>
      </c>
      <c r="H772" s="320">
        <v>1</v>
      </c>
      <c r="I772" s="320">
        <v>38</v>
      </c>
      <c r="J772" s="320">
        <v>183</v>
      </c>
      <c r="K772" s="320">
        <v>7137</v>
      </c>
      <c r="L772" s="320">
        <v>0.93440691280439903</v>
      </c>
      <c r="M772" s="320">
        <v>39</v>
      </c>
      <c r="N772" s="320">
        <v>158</v>
      </c>
      <c r="O772" s="320">
        <v>6162</v>
      </c>
      <c r="P772" s="341">
        <v>0.8067556952081697</v>
      </c>
      <c r="Q772" s="321">
        <v>39</v>
      </c>
    </row>
    <row r="773" spans="1:17" ht="14.4" customHeight="1" x14ac:dyDescent="0.3">
      <c r="A773" s="316" t="s">
        <v>1730</v>
      </c>
      <c r="B773" s="317" t="s">
        <v>1542</v>
      </c>
      <c r="C773" s="317" t="s">
        <v>1543</v>
      </c>
      <c r="D773" s="317" t="s">
        <v>1600</v>
      </c>
      <c r="E773" s="317" t="s">
        <v>1601</v>
      </c>
      <c r="F773" s="320"/>
      <c r="G773" s="320"/>
      <c r="H773" s="320"/>
      <c r="I773" s="320"/>
      <c r="J773" s="320">
        <v>1</v>
      </c>
      <c r="K773" s="320">
        <v>204</v>
      </c>
      <c r="L773" s="320"/>
      <c r="M773" s="320">
        <v>204</v>
      </c>
      <c r="N773" s="320">
        <v>3</v>
      </c>
      <c r="O773" s="320">
        <v>615</v>
      </c>
      <c r="P773" s="341"/>
      <c r="Q773" s="321">
        <v>205</v>
      </c>
    </row>
    <row r="774" spans="1:17" ht="14.4" customHeight="1" x14ac:dyDescent="0.3">
      <c r="A774" s="316" t="s">
        <v>1730</v>
      </c>
      <c r="B774" s="317" t="s">
        <v>1542</v>
      </c>
      <c r="C774" s="317" t="s">
        <v>1543</v>
      </c>
      <c r="D774" s="317" t="s">
        <v>1602</v>
      </c>
      <c r="E774" s="317" t="s">
        <v>1603</v>
      </c>
      <c r="F774" s="320">
        <v>6</v>
      </c>
      <c r="G774" s="320">
        <v>2664</v>
      </c>
      <c r="H774" s="320">
        <v>1</v>
      </c>
      <c r="I774" s="320">
        <v>444</v>
      </c>
      <c r="J774" s="320">
        <v>6</v>
      </c>
      <c r="K774" s="320">
        <v>2664</v>
      </c>
      <c r="L774" s="320">
        <v>1</v>
      </c>
      <c r="M774" s="320">
        <v>444</v>
      </c>
      <c r="N774" s="320">
        <v>12</v>
      </c>
      <c r="O774" s="320">
        <v>5328</v>
      </c>
      <c r="P774" s="341">
        <v>2</v>
      </c>
      <c r="Q774" s="321">
        <v>444</v>
      </c>
    </row>
    <row r="775" spans="1:17" ht="14.4" customHeight="1" x14ac:dyDescent="0.3">
      <c r="A775" s="316" t="s">
        <v>1730</v>
      </c>
      <c r="B775" s="317" t="s">
        <v>1542</v>
      </c>
      <c r="C775" s="317" t="s">
        <v>1543</v>
      </c>
      <c r="D775" s="317" t="s">
        <v>1604</v>
      </c>
      <c r="E775" s="317" t="s">
        <v>1605</v>
      </c>
      <c r="F775" s="320">
        <v>4</v>
      </c>
      <c r="G775" s="320">
        <v>520</v>
      </c>
      <c r="H775" s="320">
        <v>1</v>
      </c>
      <c r="I775" s="320">
        <v>130</v>
      </c>
      <c r="J775" s="320">
        <v>4</v>
      </c>
      <c r="K775" s="320">
        <v>524</v>
      </c>
      <c r="L775" s="320">
        <v>1.0076923076923077</v>
      </c>
      <c r="M775" s="320">
        <v>131</v>
      </c>
      <c r="N775" s="320">
        <v>4</v>
      </c>
      <c r="O775" s="320">
        <v>532</v>
      </c>
      <c r="P775" s="341">
        <v>1.023076923076923</v>
      </c>
      <c r="Q775" s="321">
        <v>133</v>
      </c>
    </row>
    <row r="776" spans="1:17" ht="14.4" customHeight="1" x14ac:dyDescent="0.3">
      <c r="A776" s="316" t="s">
        <v>1730</v>
      </c>
      <c r="B776" s="317" t="s">
        <v>1542</v>
      </c>
      <c r="C776" s="317" t="s">
        <v>1543</v>
      </c>
      <c r="D776" s="317" t="s">
        <v>1606</v>
      </c>
      <c r="E776" s="317" t="s">
        <v>1607</v>
      </c>
      <c r="F776" s="320"/>
      <c r="G776" s="320"/>
      <c r="H776" s="320"/>
      <c r="I776" s="320"/>
      <c r="J776" s="320">
        <v>1</v>
      </c>
      <c r="K776" s="320">
        <v>2013</v>
      </c>
      <c r="L776" s="320"/>
      <c r="M776" s="320">
        <v>2013</v>
      </c>
      <c r="N776" s="320"/>
      <c r="O776" s="320"/>
      <c r="P776" s="341"/>
      <c r="Q776" s="321"/>
    </row>
    <row r="777" spans="1:17" ht="14.4" customHeight="1" x14ac:dyDescent="0.3">
      <c r="A777" s="316" t="s">
        <v>1730</v>
      </c>
      <c r="B777" s="317" t="s">
        <v>1542</v>
      </c>
      <c r="C777" s="317" t="s">
        <v>1543</v>
      </c>
      <c r="D777" s="317" t="s">
        <v>1608</v>
      </c>
      <c r="E777" s="317" t="s">
        <v>1609</v>
      </c>
      <c r="F777" s="320">
        <v>521</v>
      </c>
      <c r="G777" s="320">
        <v>20840</v>
      </c>
      <c r="H777" s="320">
        <v>1</v>
      </c>
      <c r="I777" s="320">
        <v>40</v>
      </c>
      <c r="J777" s="320">
        <v>526</v>
      </c>
      <c r="K777" s="320">
        <v>21040</v>
      </c>
      <c r="L777" s="320">
        <v>1.0095969289827256</v>
      </c>
      <c r="M777" s="320">
        <v>40</v>
      </c>
      <c r="N777" s="320">
        <v>434</v>
      </c>
      <c r="O777" s="320">
        <v>17794</v>
      </c>
      <c r="P777" s="341">
        <v>0.85383877159309018</v>
      </c>
      <c r="Q777" s="321">
        <v>41</v>
      </c>
    </row>
    <row r="778" spans="1:17" ht="14.4" customHeight="1" x14ac:dyDescent="0.3">
      <c r="A778" s="316" t="s">
        <v>1730</v>
      </c>
      <c r="B778" s="317" t="s">
        <v>1542</v>
      </c>
      <c r="C778" s="317" t="s">
        <v>1543</v>
      </c>
      <c r="D778" s="317" t="s">
        <v>1610</v>
      </c>
      <c r="E778" s="317" t="s">
        <v>1611</v>
      </c>
      <c r="F778" s="320">
        <v>10</v>
      </c>
      <c r="G778" s="320">
        <v>360</v>
      </c>
      <c r="H778" s="320">
        <v>1</v>
      </c>
      <c r="I778" s="320">
        <v>36</v>
      </c>
      <c r="J778" s="320"/>
      <c r="K778" s="320"/>
      <c r="L778" s="320"/>
      <c r="M778" s="320"/>
      <c r="N778" s="320">
        <v>6</v>
      </c>
      <c r="O778" s="320">
        <v>222</v>
      </c>
      <c r="P778" s="341">
        <v>0.6166666666666667</v>
      </c>
      <c r="Q778" s="321">
        <v>37</v>
      </c>
    </row>
    <row r="779" spans="1:17" ht="14.4" customHeight="1" x14ac:dyDescent="0.3">
      <c r="A779" s="316" t="s">
        <v>1730</v>
      </c>
      <c r="B779" s="317" t="s">
        <v>1542</v>
      </c>
      <c r="C779" s="317" t="s">
        <v>1543</v>
      </c>
      <c r="D779" s="317" t="s">
        <v>1614</v>
      </c>
      <c r="E779" s="317" t="s">
        <v>1615</v>
      </c>
      <c r="F779" s="320">
        <v>964</v>
      </c>
      <c r="G779" s="320">
        <v>152312</v>
      </c>
      <c r="H779" s="320">
        <v>1</v>
      </c>
      <c r="I779" s="320">
        <v>158</v>
      </c>
      <c r="J779" s="320">
        <v>1011</v>
      </c>
      <c r="K779" s="320">
        <v>159738</v>
      </c>
      <c r="L779" s="320">
        <v>1.0487551867219918</v>
      </c>
      <c r="M779" s="320">
        <v>158</v>
      </c>
      <c r="N779" s="320">
        <v>988</v>
      </c>
      <c r="O779" s="320">
        <v>157092</v>
      </c>
      <c r="P779" s="341">
        <v>1.0313829507852303</v>
      </c>
      <c r="Q779" s="321">
        <v>159</v>
      </c>
    </row>
    <row r="780" spans="1:17" ht="14.4" customHeight="1" x14ac:dyDescent="0.3">
      <c r="A780" s="316" t="s">
        <v>1730</v>
      </c>
      <c r="B780" s="317" t="s">
        <v>1542</v>
      </c>
      <c r="C780" s="317" t="s">
        <v>1543</v>
      </c>
      <c r="D780" s="317" t="s">
        <v>1616</v>
      </c>
      <c r="E780" s="317" t="s">
        <v>1617</v>
      </c>
      <c r="F780" s="320">
        <v>13</v>
      </c>
      <c r="G780" s="320">
        <v>7813</v>
      </c>
      <c r="H780" s="320">
        <v>1</v>
      </c>
      <c r="I780" s="320">
        <v>601</v>
      </c>
      <c r="J780" s="320">
        <v>15</v>
      </c>
      <c r="K780" s="320">
        <v>9045</v>
      </c>
      <c r="L780" s="320">
        <v>1.1576859081018815</v>
      </c>
      <c r="M780" s="320">
        <v>603</v>
      </c>
      <c r="N780" s="320">
        <v>10</v>
      </c>
      <c r="O780" s="320">
        <v>6040</v>
      </c>
      <c r="P780" s="341">
        <v>0.77307052348649685</v>
      </c>
      <c r="Q780" s="321">
        <v>604</v>
      </c>
    </row>
    <row r="781" spans="1:17" ht="14.4" customHeight="1" x14ac:dyDescent="0.3">
      <c r="A781" s="316" t="s">
        <v>1730</v>
      </c>
      <c r="B781" s="317" t="s">
        <v>1542</v>
      </c>
      <c r="C781" s="317" t="s">
        <v>1543</v>
      </c>
      <c r="D781" s="317" t="s">
        <v>1620</v>
      </c>
      <c r="E781" s="317" t="s">
        <v>1621</v>
      </c>
      <c r="F781" s="320"/>
      <c r="G781" s="320"/>
      <c r="H781" s="320"/>
      <c r="I781" s="320"/>
      <c r="J781" s="320">
        <v>1</v>
      </c>
      <c r="K781" s="320">
        <v>376</v>
      </c>
      <c r="L781" s="320"/>
      <c r="M781" s="320">
        <v>376</v>
      </c>
      <c r="N781" s="320">
        <v>3</v>
      </c>
      <c r="O781" s="320">
        <v>1131</v>
      </c>
      <c r="P781" s="341"/>
      <c r="Q781" s="321">
        <v>377</v>
      </c>
    </row>
    <row r="782" spans="1:17" ht="14.4" customHeight="1" x14ac:dyDescent="0.3">
      <c r="A782" s="316" t="s">
        <v>1730</v>
      </c>
      <c r="B782" s="317" t="s">
        <v>1542</v>
      </c>
      <c r="C782" s="317" t="s">
        <v>1543</v>
      </c>
      <c r="D782" s="317" t="s">
        <v>1624</v>
      </c>
      <c r="E782" s="317" t="s">
        <v>1625</v>
      </c>
      <c r="F782" s="320">
        <v>36</v>
      </c>
      <c r="G782" s="320">
        <v>18144</v>
      </c>
      <c r="H782" s="320">
        <v>1</v>
      </c>
      <c r="I782" s="320">
        <v>504</v>
      </c>
      <c r="J782" s="320">
        <v>36</v>
      </c>
      <c r="K782" s="320">
        <v>18180</v>
      </c>
      <c r="L782" s="320">
        <v>1.001984126984127</v>
      </c>
      <c r="M782" s="320">
        <v>505</v>
      </c>
      <c r="N782" s="320">
        <v>19</v>
      </c>
      <c r="O782" s="320">
        <v>9614</v>
      </c>
      <c r="P782" s="341">
        <v>0.52987213403880074</v>
      </c>
      <c r="Q782" s="321">
        <v>506</v>
      </c>
    </row>
    <row r="783" spans="1:17" ht="14.4" customHeight="1" x14ac:dyDescent="0.3">
      <c r="A783" s="316" t="s">
        <v>1730</v>
      </c>
      <c r="B783" s="317" t="s">
        <v>1542</v>
      </c>
      <c r="C783" s="317" t="s">
        <v>1543</v>
      </c>
      <c r="D783" s="317" t="s">
        <v>1634</v>
      </c>
      <c r="E783" s="317" t="s">
        <v>1635</v>
      </c>
      <c r="F783" s="320">
        <v>25</v>
      </c>
      <c r="G783" s="320">
        <v>775</v>
      </c>
      <c r="H783" s="320">
        <v>1</v>
      </c>
      <c r="I783" s="320">
        <v>31</v>
      </c>
      <c r="J783" s="320">
        <v>16</v>
      </c>
      <c r="K783" s="320">
        <v>496</v>
      </c>
      <c r="L783" s="320">
        <v>0.64</v>
      </c>
      <c r="M783" s="320">
        <v>31</v>
      </c>
      <c r="N783" s="320">
        <v>16</v>
      </c>
      <c r="O783" s="320">
        <v>496</v>
      </c>
      <c r="P783" s="341">
        <v>0.64</v>
      </c>
      <c r="Q783" s="321">
        <v>31</v>
      </c>
    </row>
    <row r="784" spans="1:17" ht="14.4" customHeight="1" x14ac:dyDescent="0.3">
      <c r="A784" s="316" t="s">
        <v>1730</v>
      </c>
      <c r="B784" s="317" t="s">
        <v>1542</v>
      </c>
      <c r="C784" s="317" t="s">
        <v>1543</v>
      </c>
      <c r="D784" s="317" t="s">
        <v>1638</v>
      </c>
      <c r="E784" s="317" t="s">
        <v>1639</v>
      </c>
      <c r="F784" s="320">
        <v>2</v>
      </c>
      <c r="G784" s="320">
        <v>302</v>
      </c>
      <c r="H784" s="320">
        <v>1</v>
      </c>
      <c r="I784" s="320">
        <v>151</v>
      </c>
      <c r="J784" s="320">
        <v>2</v>
      </c>
      <c r="K784" s="320">
        <v>302</v>
      </c>
      <c r="L784" s="320">
        <v>1</v>
      </c>
      <c r="M784" s="320">
        <v>151</v>
      </c>
      <c r="N784" s="320"/>
      <c r="O784" s="320"/>
      <c r="P784" s="341"/>
      <c r="Q784" s="321"/>
    </row>
    <row r="785" spans="1:17" ht="14.4" customHeight="1" x14ac:dyDescent="0.3">
      <c r="A785" s="316" t="s">
        <v>1730</v>
      </c>
      <c r="B785" s="317" t="s">
        <v>1542</v>
      </c>
      <c r="C785" s="317" t="s">
        <v>1543</v>
      </c>
      <c r="D785" s="317" t="s">
        <v>1640</v>
      </c>
      <c r="E785" s="317" t="s">
        <v>1641</v>
      </c>
      <c r="F785" s="320"/>
      <c r="G785" s="320"/>
      <c r="H785" s="320"/>
      <c r="I785" s="320"/>
      <c r="J785" s="320"/>
      <c r="K785" s="320"/>
      <c r="L785" s="320"/>
      <c r="M785" s="320"/>
      <c r="N785" s="320">
        <v>1</v>
      </c>
      <c r="O785" s="320">
        <v>761</v>
      </c>
      <c r="P785" s="341"/>
      <c r="Q785" s="321">
        <v>761</v>
      </c>
    </row>
    <row r="786" spans="1:17" ht="14.4" customHeight="1" x14ac:dyDescent="0.3">
      <c r="A786" s="316" t="s">
        <v>1730</v>
      </c>
      <c r="B786" s="317" t="s">
        <v>1542</v>
      </c>
      <c r="C786" s="317" t="s">
        <v>1543</v>
      </c>
      <c r="D786" s="317" t="s">
        <v>1642</v>
      </c>
      <c r="E786" s="317" t="s">
        <v>1643</v>
      </c>
      <c r="F786" s="320"/>
      <c r="G786" s="320"/>
      <c r="H786" s="320"/>
      <c r="I786" s="320"/>
      <c r="J786" s="320">
        <v>1</v>
      </c>
      <c r="K786" s="320">
        <v>327</v>
      </c>
      <c r="L786" s="320"/>
      <c r="M786" s="320">
        <v>327</v>
      </c>
      <c r="N786" s="320"/>
      <c r="O786" s="320"/>
      <c r="P786" s="341"/>
      <c r="Q786" s="321"/>
    </row>
    <row r="787" spans="1:17" ht="14.4" customHeight="1" x14ac:dyDescent="0.3">
      <c r="A787" s="316" t="s">
        <v>1730</v>
      </c>
      <c r="B787" s="317" t="s">
        <v>1542</v>
      </c>
      <c r="C787" s="317" t="s">
        <v>1543</v>
      </c>
      <c r="D787" s="317" t="s">
        <v>1644</v>
      </c>
      <c r="E787" s="317" t="s">
        <v>1645</v>
      </c>
      <c r="F787" s="320"/>
      <c r="G787" s="320"/>
      <c r="H787" s="320"/>
      <c r="I787" s="320"/>
      <c r="J787" s="320">
        <v>2</v>
      </c>
      <c r="K787" s="320">
        <v>428</v>
      </c>
      <c r="L787" s="320"/>
      <c r="M787" s="320">
        <v>214</v>
      </c>
      <c r="N787" s="320">
        <v>1</v>
      </c>
      <c r="O787" s="320">
        <v>215</v>
      </c>
      <c r="P787" s="341"/>
      <c r="Q787" s="321">
        <v>215</v>
      </c>
    </row>
    <row r="788" spans="1:17" ht="14.4" customHeight="1" x14ac:dyDescent="0.3">
      <c r="A788" s="316" t="s">
        <v>1731</v>
      </c>
      <c r="B788" s="317" t="s">
        <v>1542</v>
      </c>
      <c r="C788" s="317" t="s">
        <v>1543</v>
      </c>
      <c r="D788" s="317" t="s">
        <v>1546</v>
      </c>
      <c r="E788" s="317" t="s">
        <v>1547</v>
      </c>
      <c r="F788" s="320">
        <v>83</v>
      </c>
      <c r="G788" s="320">
        <v>1328</v>
      </c>
      <c r="H788" s="320">
        <v>1</v>
      </c>
      <c r="I788" s="320">
        <v>16</v>
      </c>
      <c r="J788" s="320">
        <v>59</v>
      </c>
      <c r="K788" s="320">
        <v>944</v>
      </c>
      <c r="L788" s="320">
        <v>0.71084337349397586</v>
      </c>
      <c r="M788" s="320">
        <v>16</v>
      </c>
      <c r="N788" s="320">
        <v>82</v>
      </c>
      <c r="O788" s="320">
        <v>1312</v>
      </c>
      <c r="P788" s="341">
        <v>0.98795180722891562</v>
      </c>
      <c r="Q788" s="321">
        <v>16</v>
      </c>
    </row>
    <row r="789" spans="1:17" ht="14.4" customHeight="1" x14ac:dyDescent="0.3">
      <c r="A789" s="316" t="s">
        <v>1731</v>
      </c>
      <c r="B789" s="317" t="s">
        <v>1542</v>
      </c>
      <c r="C789" s="317" t="s">
        <v>1543</v>
      </c>
      <c r="D789" s="317" t="s">
        <v>1550</v>
      </c>
      <c r="E789" s="317" t="s">
        <v>1551</v>
      </c>
      <c r="F789" s="320">
        <v>47</v>
      </c>
      <c r="G789" s="320">
        <v>22842</v>
      </c>
      <c r="H789" s="320">
        <v>1</v>
      </c>
      <c r="I789" s="320">
        <v>486</v>
      </c>
      <c r="J789" s="320">
        <v>53</v>
      </c>
      <c r="K789" s="320">
        <v>25758</v>
      </c>
      <c r="L789" s="320">
        <v>1.1276595744680851</v>
      </c>
      <c r="M789" s="320">
        <v>486</v>
      </c>
      <c r="N789" s="320">
        <v>133</v>
      </c>
      <c r="O789" s="320">
        <v>64638</v>
      </c>
      <c r="P789" s="341">
        <v>2.8297872340425534</v>
      </c>
      <c r="Q789" s="321">
        <v>486</v>
      </c>
    </row>
    <row r="790" spans="1:17" ht="14.4" customHeight="1" x14ac:dyDescent="0.3">
      <c r="A790" s="316" t="s">
        <v>1731</v>
      </c>
      <c r="B790" s="317" t="s">
        <v>1542</v>
      </c>
      <c r="C790" s="317" t="s">
        <v>1543</v>
      </c>
      <c r="D790" s="317" t="s">
        <v>1556</v>
      </c>
      <c r="E790" s="317" t="s">
        <v>1557</v>
      </c>
      <c r="F790" s="320">
        <v>31</v>
      </c>
      <c r="G790" s="320">
        <v>11842</v>
      </c>
      <c r="H790" s="320">
        <v>1</v>
      </c>
      <c r="I790" s="320">
        <v>382</v>
      </c>
      <c r="J790" s="320">
        <v>15</v>
      </c>
      <c r="K790" s="320">
        <v>5730</v>
      </c>
      <c r="L790" s="320">
        <v>0.4838709677419355</v>
      </c>
      <c r="M790" s="320">
        <v>382</v>
      </c>
      <c r="N790" s="320">
        <v>6</v>
      </c>
      <c r="O790" s="320">
        <v>2292</v>
      </c>
      <c r="P790" s="341">
        <v>0.19354838709677419</v>
      </c>
      <c r="Q790" s="321">
        <v>382</v>
      </c>
    </row>
    <row r="791" spans="1:17" ht="14.4" customHeight="1" x14ac:dyDescent="0.3">
      <c r="A791" s="316" t="s">
        <v>1731</v>
      </c>
      <c r="B791" s="317" t="s">
        <v>1542</v>
      </c>
      <c r="C791" s="317" t="s">
        <v>1543</v>
      </c>
      <c r="D791" s="317" t="s">
        <v>1564</v>
      </c>
      <c r="E791" s="317" t="s">
        <v>1565</v>
      </c>
      <c r="F791" s="320">
        <v>125</v>
      </c>
      <c r="G791" s="320">
        <v>4875</v>
      </c>
      <c r="H791" s="320">
        <v>1</v>
      </c>
      <c r="I791" s="320">
        <v>39</v>
      </c>
      <c r="J791" s="320">
        <v>159</v>
      </c>
      <c r="K791" s="320">
        <v>6360</v>
      </c>
      <c r="L791" s="320">
        <v>1.3046153846153845</v>
      </c>
      <c r="M791" s="320">
        <v>40</v>
      </c>
      <c r="N791" s="320">
        <v>201</v>
      </c>
      <c r="O791" s="320">
        <v>8040</v>
      </c>
      <c r="P791" s="341">
        <v>1.6492307692307693</v>
      </c>
      <c r="Q791" s="321">
        <v>40</v>
      </c>
    </row>
    <row r="792" spans="1:17" ht="14.4" customHeight="1" x14ac:dyDescent="0.3">
      <c r="A792" s="316" t="s">
        <v>1731</v>
      </c>
      <c r="B792" s="317" t="s">
        <v>1542</v>
      </c>
      <c r="C792" s="317" t="s">
        <v>1543</v>
      </c>
      <c r="D792" s="317" t="s">
        <v>1566</v>
      </c>
      <c r="E792" s="317" t="s">
        <v>1567</v>
      </c>
      <c r="F792" s="320">
        <v>9</v>
      </c>
      <c r="G792" s="320">
        <v>846</v>
      </c>
      <c r="H792" s="320">
        <v>1</v>
      </c>
      <c r="I792" s="320">
        <v>94</v>
      </c>
      <c r="J792" s="320">
        <v>3</v>
      </c>
      <c r="K792" s="320">
        <v>285</v>
      </c>
      <c r="L792" s="320">
        <v>0.33687943262411346</v>
      </c>
      <c r="M792" s="320">
        <v>95</v>
      </c>
      <c r="N792" s="320">
        <v>6</v>
      </c>
      <c r="O792" s="320">
        <v>576</v>
      </c>
      <c r="P792" s="341">
        <v>0.68085106382978722</v>
      </c>
      <c r="Q792" s="321">
        <v>96</v>
      </c>
    </row>
    <row r="793" spans="1:17" ht="14.4" customHeight="1" x14ac:dyDescent="0.3">
      <c r="A793" s="316" t="s">
        <v>1731</v>
      </c>
      <c r="B793" s="317" t="s">
        <v>1542</v>
      </c>
      <c r="C793" s="317" t="s">
        <v>1543</v>
      </c>
      <c r="D793" s="317" t="s">
        <v>1572</v>
      </c>
      <c r="E793" s="317" t="s">
        <v>1573</v>
      </c>
      <c r="F793" s="320">
        <v>55</v>
      </c>
      <c r="G793" s="320">
        <v>5555</v>
      </c>
      <c r="H793" s="320">
        <v>1</v>
      </c>
      <c r="I793" s="320">
        <v>101</v>
      </c>
      <c r="J793" s="320">
        <v>116</v>
      </c>
      <c r="K793" s="320">
        <v>11716</v>
      </c>
      <c r="L793" s="320">
        <v>2.1090909090909089</v>
      </c>
      <c r="M793" s="320">
        <v>101</v>
      </c>
      <c r="N793" s="320">
        <v>130</v>
      </c>
      <c r="O793" s="320">
        <v>13260</v>
      </c>
      <c r="P793" s="341">
        <v>2.3870387038703869</v>
      </c>
      <c r="Q793" s="321">
        <v>102</v>
      </c>
    </row>
    <row r="794" spans="1:17" ht="14.4" customHeight="1" x14ac:dyDescent="0.3">
      <c r="A794" s="316" t="s">
        <v>1731</v>
      </c>
      <c r="B794" s="317" t="s">
        <v>1542</v>
      </c>
      <c r="C794" s="317" t="s">
        <v>1543</v>
      </c>
      <c r="D794" s="317" t="s">
        <v>1578</v>
      </c>
      <c r="E794" s="317" t="s">
        <v>1579</v>
      </c>
      <c r="F794" s="320">
        <v>163</v>
      </c>
      <c r="G794" s="320">
        <v>3423</v>
      </c>
      <c r="H794" s="320">
        <v>1</v>
      </c>
      <c r="I794" s="320">
        <v>21</v>
      </c>
      <c r="J794" s="320">
        <v>90</v>
      </c>
      <c r="K794" s="320">
        <v>1890</v>
      </c>
      <c r="L794" s="320">
        <v>0.55214723926380371</v>
      </c>
      <c r="M794" s="320">
        <v>21</v>
      </c>
      <c r="N794" s="320">
        <v>106</v>
      </c>
      <c r="O794" s="320">
        <v>2226</v>
      </c>
      <c r="P794" s="341">
        <v>0.65030674846625769</v>
      </c>
      <c r="Q794" s="321">
        <v>21</v>
      </c>
    </row>
    <row r="795" spans="1:17" ht="14.4" customHeight="1" x14ac:dyDescent="0.3">
      <c r="A795" s="316" t="s">
        <v>1731</v>
      </c>
      <c r="B795" s="317" t="s">
        <v>1542</v>
      </c>
      <c r="C795" s="317" t="s">
        <v>1543</v>
      </c>
      <c r="D795" s="317" t="s">
        <v>1584</v>
      </c>
      <c r="E795" s="317" t="s">
        <v>1585</v>
      </c>
      <c r="F795" s="320"/>
      <c r="G795" s="320"/>
      <c r="H795" s="320"/>
      <c r="I795" s="320"/>
      <c r="J795" s="320"/>
      <c r="K795" s="320"/>
      <c r="L795" s="320"/>
      <c r="M795" s="320"/>
      <c r="N795" s="320">
        <v>1</v>
      </c>
      <c r="O795" s="320">
        <v>245</v>
      </c>
      <c r="P795" s="341"/>
      <c r="Q795" s="321">
        <v>245</v>
      </c>
    </row>
    <row r="796" spans="1:17" ht="14.4" customHeight="1" x14ac:dyDescent="0.3">
      <c r="A796" s="316" t="s">
        <v>1731</v>
      </c>
      <c r="B796" s="317" t="s">
        <v>1542</v>
      </c>
      <c r="C796" s="317" t="s">
        <v>1543</v>
      </c>
      <c r="D796" s="317" t="s">
        <v>1586</v>
      </c>
      <c r="E796" s="317" t="s">
        <v>1587</v>
      </c>
      <c r="F796" s="320">
        <v>1060</v>
      </c>
      <c r="G796" s="320">
        <v>117660</v>
      </c>
      <c r="H796" s="320">
        <v>1</v>
      </c>
      <c r="I796" s="320">
        <v>111</v>
      </c>
      <c r="J796" s="320">
        <v>1281</v>
      </c>
      <c r="K796" s="320">
        <v>143472</v>
      </c>
      <c r="L796" s="320">
        <v>1.2193778684344723</v>
      </c>
      <c r="M796" s="320">
        <v>112</v>
      </c>
      <c r="N796" s="320">
        <v>1554</v>
      </c>
      <c r="O796" s="320">
        <v>175602</v>
      </c>
      <c r="P796" s="341">
        <v>1.4924528301886792</v>
      </c>
      <c r="Q796" s="321">
        <v>113</v>
      </c>
    </row>
    <row r="797" spans="1:17" ht="14.4" customHeight="1" x14ac:dyDescent="0.3">
      <c r="A797" s="316" t="s">
        <v>1731</v>
      </c>
      <c r="B797" s="317" t="s">
        <v>1542</v>
      </c>
      <c r="C797" s="317" t="s">
        <v>1543</v>
      </c>
      <c r="D797" s="317" t="s">
        <v>1588</v>
      </c>
      <c r="E797" s="317" t="s">
        <v>1589</v>
      </c>
      <c r="F797" s="320">
        <v>501</v>
      </c>
      <c r="G797" s="320">
        <v>41583</v>
      </c>
      <c r="H797" s="320">
        <v>1</v>
      </c>
      <c r="I797" s="320">
        <v>83</v>
      </c>
      <c r="J797" s="320">
        <v>660</v>
      </c>
      <c r="K797" s="320">
        <v>54780</v>
      </c>
      <c r="L797" s="320">
        <v>1.3173652694610778</v>
      </c>
      <c r="M797" s="320">
        <v>83</v>
      </c>
      <c r="N797" s="320">
        <v>862</v>
      </c>
      <c r="O797" s="320">
        <v>72408</v>
      </c>
      <c r="P797" s="341">
        <v>1.741288507322704</v>
      </c>
      <c r="Q797" s="321">
        <v>84</v>
      </c>
    </row>
    <row r="798" spans="1:17" ht="14.4" customHeight="1" x14ac:dyDescent="0.3">
      <c r="A798" s="316" t="s">
        <v>1731</v>
      </c>
      <c r="B798" s="317" t="s">
        <v>1542</v>
      </c>
      <c r="C798" s="317" t="s">
        <v>1543</v>
      </c>
      <c r="D798" s="317" t="s">
        <v>1590</v>
      </c>
      <c r="E798" s="317" t="s">
        <v>1591</v>
      </c>
      <c r="F798" s="320">
        <v>2</v>
      </c>
      <c r="G798" s="320">
        <v>806</v>
      </c>
      <c r="H798" s="320">
        <v>1</v>
      </c>
      <c r="I798" s="320">
        <v>403</v>
      </c>
      <c r="J798" s="320">
        <v>7</v>
      </c>
      <c r="K798" s="320">
        <v>2828</v>
      </c>
      <c r="L798" s="320">
        <v>3.5086848635235732</v>
      </c>
      <c r="M798" s="320">
        <v>404</v>
      </c>
      <c r="N798" s="320"/>
      <c r="O798" s="320"/>
      <c r="P798" s="341"/>
      <c r="Q798" s="321"/>
    </row>
    <row r="799" spans="1:17" ht="14.4" customHeight="1" x14ac:dyDescent="0.3">
      <c r="A799" s="316" t="s">
        <v>1731</v>
      </c>
      <c r="B799" s="317" t="s">
        <v>1542</v>
      </c>
      <c r="C799" s="317" t="s">
        <v>1543</v>
      </c>
      <c r="D799" s="317" t="s">
        <v>1592</v>
      </c>
      <c r="E799" s="317" t="s">
        <v>1593</v>
      </c>
      <c r="F799" s="320">
        <v>6</v>
      </c>
      <c r="G799" s="320">
        <v>6972</v>
      </c>
      <c r="H799" s="320">
        <v>1</v>
      </c>
      <c r="I799" s="320">
        <v>1162</v>
      </c>
      <c r="J799" s="320"/>
      <c r="K799" s="320"/>
      <c r="L799" s="320"/>
      <c r="M799" s="320"/>
      <c r="N799" s="320">
        <v>12</v>
      </c>
      <c r="O799" s="320">
        <v>13980</v>
      </c>
      <c r="P799" s="341">
        <v>2.0051635111876074</v>
      </c>
      <c r="Q799" s="321">
        <v>1165</v>
      </c>
    </row>
    <row r="800" spans="1:17" ht="14.4" customHeight="1" x14ac:dyDescent="0.3">
      <c r="A800" s="316" t="s">
        <v>1731</v>
      </c>
      <c r="B800" s="317" t="s">
        <v>1542</v>
      </c>
      <c r="C800" s="317" t="s">
        <v>1543</v>
      </c>
      <c r="D800" s="317" t="s">
        <v>1594</v>
      </c>
      <c r="E800" s="317" t="s">
        <v>1595</v>
      </c>
      <c r="F800" s="320">
        <v>4</v>
      </c>
      <c r="G800" s="320">
        <v>1960</v>
      </c>
      <c r="H800" s="320">
        <v>1</v>
      </c>
      <c r="I800" s="320">
        <v>490</v>
      </c>
      <c r="J800" s="320">
        <v>6</v>
      </c>
      <c r="K800" s="320">
        <v>2940</v>
      </c>
      <c r="L800" s="320">
        <v>1.5</v>
      </c>
      <c r="M800" s="320">
        <v>490</v>
      </c>
      <c r="N800" s="320">
        <v>8</v>
      </c>
      <c r="O800" s="320">
        <v>3920</v>
      </c>
      <c r="P800" s="341">
        <v>2</v>
      </c>
      <c r="Q800" s="321">
        <v>490</v>
      </c>
    </row>
    <row r="801" spans="1:17" ht="14.4" customHeight="1" x14ac:dyDescent="0.3">
      <c r="A801" s="316" t="s">
        <v>1731</v>
      </c>
      <c r="B801" s="317" t="s">
        <v>1542</v>
      </c>
      <c r="C801" s="317" t="s">
        <v>1543</v>
      </c>
      <c r="D801" s="317" t="s">
        <v>1596</v>
      </c>
      <c r="E801" s="317" t="s">
        <v>1597</v>
      </c>
      <c r="F801" s="320">
        <v>254</v>
      </c>
      <c r="G801" s="320">
        <v>9652</v>
      </c>
      <c r="H801" s="320">
        <v>1</v>
      </c>
      <c r="I801" s="320">
        <v>38</v>
      </c>
      <c r="J801" s="320">
        <v>342</v>
      </c>
      <c r="K801" s="320">
        <v>13338</v>
      </c>
      <c r="L801" s="320">
        <v>1.3818897637795275</v>
      </c>
      <c r="M801" s="320">
        <v>39</v>
      </c>
      <c r="N801" s="320">
        <v>371</v>
      </c>
      <c r="O801" s="320">
        <v>14469</v>
      </c>
      <c r="P801" s="341">
        <v>1.4990675507666804</v>
      </c>
      <c r="Q801" s="321">
        <v>39</v>
      </c>
    </row>
    <row r="802" spans="1:17" ht="14.4" customHeight="1" x14ac:dyDescent="0.3">
      <c r="A802" s="316" t="s">
        <v>1731</v>
      </c>
      <c r="B802" s="317" t="s">
        <v>1542</v>
      </c>
      <c r="C802" s="317" t="s">
        <v>1543</v>
      </c>
      <c r="D802" s="317" t="s">
        <v>1600</v>
      </c>
      <c r="E802" s="317" t="s">
        <v>1601</v>
      </c>
      <c r="F802" s="320">
        <v>1</v>
      </c>
      <c r="G802" s="320">
        <v>203</v>
      </c>
      <c r="H802" s="320">
        <v>1</v>
      </c>
      <c r="I802" s="320">
        <v>203</v>
      </c>
      <c r="J802" s="320">
        <v>2</v>
      </c>
      <c r="K802" s="320">
        <v>408</v>
      </c>
      <c r="L802" s="320">
        <v>2.0098522167487687</v>
      </c>
      <c r="M802" s="320">
        <v>204</v>
      </c>
      <c r="N802" s="320">
        <v>6</v>
      </c>
      <c r="O802" s="320">
        <v>1230</v>
      </c>
      <c r="P802" s="341">
        <v>6.0591133004926112</v>
      </c>
      <c r="Q802" s="321">
        <v>205</v>
      </c>
    </row>
    <row r="803" spans="1:17" ht="14.4" customHeight="1" x14ac:dyDescent="0.3">
      <c r="A803" s="316" t="s">
        <v>1731</v>
      </c>
      <c r="B803" s="317" t="s">
        <v>1542</v>
      </c>
      <c r="C803" s="317" t="s">
        <v>1543</v>
      </c>
      <c r="D803" s="317" t="s">
        <v>1602</v>
      </c>
      <c r="E803" s="317" t="s">
        <v>1603</v>
      </c>
      <c r="F803" s="320">
        <v>6</v>
      </c>
      <c r="G803" s="320">
        <v>2664</v>
      </c>
      <c r="H803" s="320">
        <v>1</v>
      </c>
      <c r="I803" s="320">
        <v>444</v>
      </c>
      <c r="J803" s="320">
        <v>9</v>
      </c>
      <c r="K803" s="320">
        <v>3996</v>
      </c>
      <c r="L803" s="320">
        <v>1.5</v>
      </c>
      <c r="M803" s="320">
        <v>444</v>
      </c>
      <c r="N803" s="320">
        <v>3</v>
      </c>
      <c r="O803" s="320">
        <v>1332</v>
      </c>
      <c r="P803" s="341">
        <v>0.5</v>
      </c>
      <c r="Q803" s="321">
        <v>444</v>
      </c>
    </row>
    <row r="804" spans="1:17" ht="14.4" customHeight="1" x14ac:dyDescent="0.3">
      <c r="A804" s="316" t="s">
        <v>1731</v>
      </c>
      <c r="B804" s="317" t="s">
        <v>1542</v>
      </c>
      <c r="C804" s="317" t="s">
        <v>1543</v>
      </c>
      <c r="D804" s="317" t="s">
        <v>1604</v>
      </c>
      <c r="E804" s="317" t="s">
        <v>1605</v>
      </c>
      <c r="F804" s="320">
        <v>10</v>
      </c>
      <c r="G804" s="320">
        <v>1300</v>
      </c>
      <c r="H804" s="320">
        <v>1</v>
      </c>
      <c r="I804" s="320">
        <v>130</v>
      </c>
      <c r="J804" s="320">
        <v>14</v>
      </c>
      <c r="K804" s="320">
        <v>1834</v>
      </c>
      <c r="L804" s="320">
        <v>1.4107692307692308</v>
      </c>
      <c r="M804" s="320">
        <v>131</v>
      </c>
      <c r="N804" s="320">
        <v>12</v>
      </c>
      <c r="O804" s="320">
        <v>1596</v>
      </c>
      <c r="P804" s="341">
        <v>1.2276923076923076</v>
      </c>
      <c r="Q804" s="321">
        <v>133</v>
      </c>
    </row>
    <row r="805" spans="1:17" ht="14.4" customHeight="1" x14ac:dyDescent="0.3">
      <c r="A805" s="316" t="s">
        <v>1731</v>
      </c>
      <c r="B805" s="317" t="s">
        <v>1542</v>
      </c>
      <c r="C805" s="317" t="s">
        <v>1543</v>
      </c>
      <c r="D805" s="317" t="s">
        <v>1608</v>
      </c>
      <c r="E805" s="317" t="s">
        <v>1609</v>
      </c>
      <c r="F805" s="320">
        <v>11</v>
      </c>
      <c r="G805" s="320">
        <v>440</v>
      </c>
      <c r="H805" s="320">
        <v>1</v>
      </c>
      <c r="I805" s="320">
        <v>40</v>
      </c>
      <c r="J805" s="320">
        <v>5</v>
      </c>
      <c r="K805" s="320">
        <v>200</v>
      </c>
      <c r="L805" s="320">
        <v>0.45454545454545453</v>
      </c>
      <c r="M805" s="320">
        <v>40</v>
      </c>
      <c r="N805" s="320">
        <v>2</v>
      </c>
      <c r="O805" s="320">
        <v>82</v>
      </c>
      <c r="P805" s="341">
        <v>0.18636363636363637</v>
      </c>
      <c r="Q805" s="321">
        <v>41</v>
      </c>
    </row>
    <row r="806" spans="1:17" ht="14.4" customHeight="1" x14ac:dyDescent="0.3">
      <c r="A806" s="316" t="s">
        <v>1731</v>
      </c>
      <c r="B806" s="317" t="s">
        <v>1542</v>
      </c>
      <c r="C806" s="317" t="s">
        <v>1543</v>
      </c>
      <c r="D806" s="317" t="s">
        <v>1610</v>
      </c>
      <c r="E806" s="317" t="s">
        <v>1611</v>
      </c>
      <c r="F806" s="320">
        <v>22</v>
      </c>
      <c r="G806" s="320">
        <v>792</v>
      </c>
      <c r="H806" s="320">
        <v>1</v>
      </c>
      <c r="I806" s="320">
        <v>36</v>
      </c>
      <c r="J806" s="320">
        <v>11</v>
      </c>
      <c r="K806" s="320">
        <v>396</v>
      </c>
      <c r="L806" s="320">
        <v>0.5</v>
      </c>
      <c r="M806" s="320">
        <v>36</v>
      </c>
      <c r="N806" s="320">
        <v>28</v>
      </c>
      <c r="O806" s="320">
        <v>1036</v>
      </c>
      <c r="P806" s="341">
        <v>1.3080808080808082</v>
      </c>
      <c r="Q806" s="321">
        <v>37</v>
      </c>
    </row>
    <row r="807" spans="1:17" ht="14.4" customHeight="1" x14ac:dyDescent="0.3">
      <c r="A807" s="316" t="s">
        <v>1731</v>
      </c>
      <c r="B807" s="317" t="s">
        <v>1542</v>
      </c>
      <c r="C807" s="317" t="s">
        <v>1543</v>
      </c>
      <c r="D807" s="317" t="s">
        <v>1614</v>
      </c>
      <c r="E807" s="317" t="s">
        <v>1615</v>
      </c>
      <c r="F807" s="320">
        <v>1591</v>
      </c>
      <c r="G807" s="320">
        <v>251378</v>
      </c>
      <c r="H807" s="320">
        <v>1</v>
      </c>
      <c r="I807" s="320">
        <v>158</v>
      </c>
      <c r="J807" s="320">
        <v>1736</v>
      </c>
      <c r="K807" s="320">
        <v>274288</v>
      </c>
      <c r="L807" s="320">
        <v>1.0911376492771843</v>
      </c>
      <c r="M807" s="320">
        <v>158</v>
      </c>
      <c r="N807" s="320">
        <v>2066</v>
      </c>
      <c r="O807" s="320">
        <v>328494</v>
      </c>
      <c r="P807" s="341">
        <v>1.3067730668554924</v>
      </c>
      <c r="Q807" s="321">
        <v>159</v>
      </c>
    </row>
    <row r="808" spans="1:17" ht="14.4" customHeight="1" x14ac:dyDescent="0.3">
      <c r="A808" s="316" t="s">
        <v>1731</v>
      </c>
      <c r="B808" s="317" t="s">
        <v>1542</v>
      </c>
      <c r="C808" s="317" t="s">
        <v>1543</v>
      </c>
      <c r="D808" s="317" t="s">
        <v>1616</v>
      </c>
      <c r="E808" s="317" t="s">
        <v>1617</v>
      </c>
      <c r="F808" s="320">
        <v>4</v>
      </c>
      <c r="G808" s="320">
        <v>2404</v>
      </c>
      <c r="H808" s="320">
        <v>1</v>
      </c>
      <c r="I808" s="320">
        <v>601</v>
      </c>
      <c r="J808" s="320">
        <v>6</v>
      </c>
      <c r="K808" s="320">
        <v>3618</v>
      </c>
      <c r="L808" s="320">
        <v>1.5049916805324459</v>
      </c>
      <c r="M808" s="320">
        <v>603</v>
      </c>
      <c r="N808" s="320">
        <v>9</v>
      </c>
      <c r="O808" s="320">
        <v>5436</v>
      </c>
      <c r="P808" s="341">
        <v>2.2612312811980035</v>
      </c>
      <c r="Q808" s="321">
        <v>604</v>
      </c>
    </row>
    <row r="809" spans="1:17" ht="14.4" customHeight="1" x14ac:dyDescent="0.3">
      <c r="A809" s="316" t="s">
        <v>1731</v>
      </c>
      <c r="B809" s="317" t="s">
        <v>1542</v>
      </c>
      <c r="C809" s="317" t="s">
        <v>1543</v>
      </c>
      <c r="D809" s="317" t="s">
        <v>1620</v>
      </c>
      <c r="E809" s="317" t="s">
        <v>1621</v>
      </c>
      <c r="F809" s="320">
        <v>1</v>
      </c>
      <c r="G809" s="320">
        <v>376</v>
      </c>
      <c r="H809" s="320">
        <v>1</v>
      </c>
      <c r="I809" s="320">
        <v>376</v>
      </c>
      <c r="J809" s="320">
        <v>2</v>
      </c>
      <c r="K809" s="320">
        <v>752</v>
      </c>
      <c r="L809" s="320">
        <v>2</v>
      </c>
      <c r="M809" s="320">
        <v>376</v>
      </c>
      <c r="N809" s="320">
        <v>6</v>
      </c>
      <c r="O809" s="320">
        <v>2262</v>
      </c>
      <c r="P809" s="341">
        <v>6.0159574468085104</v>
      </c>
      <c r="Q809" s="321">
        <v>377</v>
      </c>
    </row>
    <row r="810" spans="1:17" ht="14.4" customHeight="1" x14ac:dyDescent="0.3">
      <c r="A810" s="316" t="s">
        <v>1731</v>
      </c>
      <c r="B810" s="317" t="s">
        <v>1542</v>
      </c>
      <c r="C810" s="317" t="s">
        <v>1543</v>
      </c>
      <c r="D810" s="317" t="s">
        <v>1624</v>
      </c>
      <c r="E810" s="317" t="s">
        <v>1625</v>
      </c>
      <c r="F810" s="320">
        <v>35</v>
      </c>
      <c r="G810" s="320">
        <v>17640</v>
      </c>
      <c r="H810" s="320">
        <v>1</v>
      </c>
      <c r="I810" s="320">
        <v>504</v>
      </c>
      <c r="J810" s="320">
        <v>73</v>
      </c>
      <c r="K810" s="320">
        <v>36865</v>
      </c>
      <c r="L810" s="320">
        <v>2.0898526077097506</v>
      </c>
      <c r="M810" s="320">
        <v>505</v>
      </c>
      <c r="N810" s="320">
        <v>56</v>
      </c>
      <c r="O810" s="320">
        <v>28336</v>
      </c>
      <c r="P810" s="341">
        <v>1.6063492063492064</v>
      </c>
      <c r="Q810" s="321">
        <v>506</v>
      </c>
    </row>
    <row r="811" spans="1:17" ht="14.4" customHeight="1" x14ac:dyDescent="0.3">
      <c r="A811" s="316" t="s">
        <v>1731</v>
      </c>
      <c r="B811" s="317" t="s">
        <v>1542</v>
      </c>
      <c r="C811" s="317" t="s">
        <v>1543</v>
      </c>
      <c r="D811" s="317" t="s">
        <v>1630</v>
      </c>
      <c r="E811" s="317" t="s">
        <v>1631</v>
      </c>
      <c r="F811" s="320"/>
      <c r="G811" s="320"/>
      <c r="H811" s="320"/>
      <c r="I811" s="320"/>
      <c r="J811" s="320"/>
      <c r="K811" s="320"/>
      <c r="L811" s="320"/>
      <c r="M811" s="320"/>
      <c r="N811" s="320">
        <v>1</v>
      </c>
      <c r="O811" s="320">
        <v>231</v>
      </c>
      <c r="P811" s="341"/>
      <c r="Q811" s="321">
        <v>231</v>
      </c>
    </row>
    <row r="812" spans="1:17" ht="14.4" customHeight="1" x14ac:dyDescent="0.3">
      <c r="A812" s="316" t="s">
        <v>1731</v>
      </c>
      <c r="B812" s="317" t="s">
        <v>1542</v>
      </c>
      <c r="C812" s="317" t="s">
        <v>1543</v>
      </c>
      <c r="D812" s="317" t="s">
        <v>1634</v>
      </c>
      <c r="E812" s="317" t="s">
        <v>1635</v>
      </c>
      <c r="F812" s="320">
        <v>9</v>
      </c>
      <c r="G812" s="320">
        <v>279</v>
      </c>
      <c r="H812" s="320">
        <v>1</v>
      </c>
      <c r="I812" s="320">
        <v>31</v>
      </c>
      <c r="J812" s="320">
        <v>29</v>
      </c>
      <c r="K812" s="320">
        <v>899</v>
      </c>
      <c r="L812" s="320">
        <v>3.2222222222222223</v>
      </c>
      <c r="M812" s="320">
        <v>31</v>
      </c>
      <c r="N812" s="320">
        <v>54</v>
      </c>
      <c r="O812" s="320">
        <v>1674</v>
      </c>
      <c r="P812" s="341">
        <v>6</v>
      </c>
      <c r="Q812" s="321">
        <v>31</v>
      </c>
    </row>
    <row r="813" spans="1:17" ht="14.4" customHeight="1" x14ac:dyDescent="0.3">
      <c r="A813" s="316" t="s">
        <v>1731</v>
      </c>
      <c r="B813" s="317" t="s">
        <v>1542</v>
      </c>
      <c r="C813" s="317" t="s">
        <v>1543</v>
      </c>
      <c r="D813" s="317" t="s">
        <v>1642</v>
      </c>
      <c r="E813" s="317" t="s">
        <v>1643</v>
      </c>
      <c r="F813" s="320"/>
      <c r="G813" s="320"/>
      <c r="H813" s="320"/>
      <c r="I813" s="320"/>
      <c r="J813" s="320"/>
      <c r="K813" s="320"/>
      <c r="L813" s="320"/>
      <c r="M813" s="320"/>
      <c r="N813" s="320">
        <v>1</v>
      </c>
      <c r="O813" s="320">
        <v>327</v>
      </c>
      <c r="P813" s="341"/>
      <c r="Q813" s="321">
        <v>327</v>
      </c>
    </row>
    <row r="814" spans="1:17" ht="14.4" customHeight="1" thickBot="1" x14ac:dyDescent="0.35">
      <c r="A814" s="322" t="s">
        <v>1731</v>
      </c>
      <c r="B814" s="323" t="s">
        <v>1542</v>
      </c>
      <c r="C814" s="323" t="s">
        <v>1543</v>
      </c>
      <c r="D814" s="323" t="s">
        <v>1644</v>
      </c>
      <c r="E814" s="323" t="s">
        <v>1645</v>
      </c>
      <c r="F814" s="326"/>
      <c r="G814" s="326"/>
      <c r="H814" s="326"/>
      <c r="I814" s="326"/>
      <c r="J814" s="326">
        <v>5</v>
      </c>
      <c r="K814" s="326">
        <v>1070</v>
      </c>
      <c r="L814" s="326"/>
      <c r="M814" s="326">
        <v>214</v>
      </c>
      <c r="N814" s="326">
        <v>1</v>
      </c>
      <c r="O814" s="326">
        <v>215</v>
      </c>
      <c r="P814" s="334"/>
      <c r="Q814" s="327">
        <v>215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32349</v>
      </c>
      <c r="D4" s="180">
        <f ca="1">IF(ISERROR(VLOOKUP("Náklady celkem",INDIRECT("HI!$A:$G"),4,0)),0,VLOOKUP("Náklady celkem",INDIRECT("HI!$A:$G"),4,0))</f>
        <v>35057.865810000003</v>
      </c>
      <c r="E4" s="173">
        <f ca="1">IF(C4=0,0,D4/C4)</f>
        <v>1.0837387804878049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49</v>
      </c>
      <c r="D7" s="172">
        <f>IF(ISERROR(HI!D5),"",HI!D5)</f>
        <v>58.353020000000001</v>
      </c>
      <c r="E7" s="174">
        <f t="shared" ref="E7:E12" si="0">IF(C7=0,0,D7/C7)</f>
        <v>1.1908779591836736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1</v>
      </c>
      <c r="E8" s="174">
        <f t="shared" si="0"/>
        <v>1.1111111111111112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14265</v>
      </c>
      <c r="D12" s="172">
        <f>IF(ISERROR(HI!D6),"",HI!D6)</f>
        <v>16727.449059999999</v>
      </c>
      <c r="E12" s="174">
        <f t="shared" si="0"/>
        <v>1.1726217357167892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16585</v>
      </c>
      <c r="D13" s="181">
        <f ca="1">IF(ISERROR(VLOOKUP("Osobní náklady (Kč)",INDIRECT("HI!$A:$G"),4,0)),0,VLOOKUP("Osobní náklady (Kč)",INDIRECT("HI!$A:$G"),4,0))</f>
        <v>16975.683219999999</v>
      </c>
      <c r="E13" s="174">
        <f t="shared" ref="E13" ca="1" si="1">IF(C13=0,0,D13/C13)</f>
        <v>1.0235564196563158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30270.131219999999</v>
      </c>
      <c r="D15" s="184">
        <f ca="1">IF(ISERROR(VLOOKUP("Výnosy celkem",INDIRECT("HI!$A:$G"),4,0)),0,VLOOKUP("Výnosy celkem",INDIRECT("HI!$A:$G"),4,0))</f>
        <v>30367.669000000002</v>
      </c>
      <c r="E15" s="177">
        <f t="shared" ref="E15:E18" ca="1" si="2">IF(C15=0,0,D15/C15)</f>
        <v>1.0032222450339283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30270.131219999999</v>
      </c>
      <c r="D16" s="181">
        <f ca="1">IF(ISERROR(VLOOKUP("Ambulance (body)",INDIRECT("HI!$A:$G"),4,0)),0,VLOOKUP("Ambulance (body)",INDIRECT("HI!$A:$G"),4,0))</f>
        <v>30367.669000000002</v>
      </c>
      <c r="E16" s="174">
        <f t="shared" ca="1" si="2"/>
        <v>1.0032222450339283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0.9831578001332496</v>
      </c>
      <c r="E17" s="174">
        <f t="shared" si="2"/>
        <v>0.9831578001332496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0.94695217511061291</v>
      </c>
      <c r="E18" s="174">
        <f t="shared" si="2"/>
        <v>1.1140613824830741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60.069168278820001</v>
      </c>
      <c r="C5" s="34">
        <v>50.5839</v>
      </c>
      <c r="D5" s="35">
        <v>58.353020000000001</v>
      </c>
      <c r="E5" s="11"/>
      <c r="F5" s="12">
        <v>49</v>
      </c>
      <c r="G5" s="13">
        <f>IF(F5&lt;0.00000001,"",D5/F5)</f>
        <v>1.1908779591836736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15541.1677246943</v>
      </c>
      <c r="C6" s="36">
        <v>17294.899979999998</v>
      </c>
      <c r="D6" s="37">
        <v>16727.449059999999</v>
      </c>
      <c r="E6" s="11"/>
      <c r="F6" s="14">
        <v>14265</v>
      </c>
      <c r="G6" s="15">
        <f>IF(F6&lt;0.00000001,"",D6/F6)</f>
        <v>1.1726217357167892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16682.803281982699</v>
      </c>
      <c r="C7" s="36">
        <v>17017.26052</v>
      </c>
      <c r="D7" s="37">
        <v>16975.683219999999</v>
      </c>
      <c r="E7" s="11"/>
      <c r="F7" s="14">
        <v>16585</v>
      </c>
      <c r="G7" s="15">
        <f>IF(F7&lt;0.00000001,"",D7/F7)</f>
        <v>1.0235564196563158</v>
      </c>
    </row>
    <row r="8" spans="1:7" ht="14.4" customHeight="1" thickBot="1" x14ac:dyDescent="0.35">
      <c r="A8" s="1" t="s">
        <v>84</v>
      </c>
      <c r="B8" s="16">
        <v>846.49106574524899</v>
      </c>
      <c r="C8" s="38">
        <v>911.67300999999895</v>
      </c>
      <c r="D8" s="39">
        <v>1296.38051</v>
      </c>
      <c r="E8" s="11"/>
      <c r="F8" s="16">
        <v>1450</v>
      </c>
      <c r="G8" s="17">
        <f>IF(F8&lt;0.00000001,"",D8/F8)</f>
        <v>0.89405552413793099</v>
      </c>
    </row>
    <row r="9" spans="1:7" ht="14.4" customHeight="1" thickBot="1" x14ac:dyDescent="0.35">
      <c r="A9" s="2" t="s">
        <v>85</v>
      </c>
      <c r="B9" s="3">
        <v>33130.531240701101</v>
      </c>
      <c r="C9" s="40">
        <v>35274.417410000002</v>
      </c>
      <c r="D9" s="41">
        <v>35057.865810000003</v>
      </c>
      <c r="E9" s="11"/>
      <c r="F9" s="3">
        <v>32349</v>
      </c>
      <c r="G9" s="4">
        <f>IF(F9&lt;0.00000001,"",D9/F9)</f>
        <v>1.0837387804878049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30887.888999999999</v>
      </c>
      <c r="C11" s="34">
        <f>IF(ISERROR(VLOOKUP("Celkem:",'ZV Vykáz.-A'!A:F,4,0)),0,VLOOKUP("Celkem:",'ZV Vykáz.-A'!A:F,4,0)/1000)</f>
        <v>33703.694000000003</v>
      </c>
      <c r="D11" s="35">
        <f>IF(ISERROR(VLOOKUP("Celkem:",'ZV Vykáz.-A'!A:F,6,0)),0,VLOOKUP("Celkem:",'ZV Vykáz.-A'!A:F,6,0)/1000)</f>
        <v>30367.669000000002</v>
      </c>
      <c r="E11" s="11"/>
      <c r="F11" s="12">
        <f>B11*0.98</f>
        <v>30270.131219999999</v>
      </c>
      <c r="G11" s="13">
        <f>IF(F11=0,"",D11/F11)</f>
        <v>1.0032222450339283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30887.888999999999</v>
      </c>
      <c r="C13" s="42">
        <f>SUM(C11:C12)</f>
        <v>33703.694000000003</v>
      </c>
      <c r="D13" s="43">
        <f>SUM(D11:D12)</f>
        <v>30367.669000000002</v>
      </c>
      <c r="E13" s="11"/>
      <c r="F13" s="6">
        <f>SUM(F11:F12)</f>
        <v>30270.131219999999</v>
      </c>
      <c r="G13" s="7">
        <f>IF(F13=0,"",D13/F13)</f>
        <v>1.0032222450339283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0.93230889585175147</v>
      </c>
      <c r="C15" s="44">
        <f>IF(C9=0,"",C13/C9)</f>
        <v>0.95547131532341878</v>
      </c>
      <c r="D15" s="45">
        <f>IF(D9=0,"",D13/D9)</f>
        <v>0.8662155638503769</v>
      </c>
      <c r="E15" s="11"/>
      <c r="F15" s="8">
        <f>IF(F9=0,"",F13/F9)</f>
        <v>0.93573622739497353</v>
      </c>
      <c r="G15" s="9">
        <f>IF(OR(F15=0,F15=""),"",D15/F15)</f>
        <v>0.925704849818482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0.92878028576856508</v>
      </c>
      <c r="C4" s="140">
        <f t="shared" ref="C4:M4" si="0">(C10+C8)/C6</f>
        <v>1.0379178577958619</v>
      </c>
      <c r="D4" s="140">
        <f t="shared" si="0"/>
        <v>1.0022118473496899</v>
      </c>
      <c r="E4" s="140">
        <f t="shared" si="0"/>
        <v>0.99461282533618145</v>
      </c>
      <c r="F4" s="140">
        <f t="shared" si="0"/>
        <v>0.98636008033522971</v>
      </c>
      <c r="G4" s="140">
        <f t="shared" si="0"/>
        <v>0.96581855259000404</v>
      </c>
      <c r="H4" s="140">
        <f t="shared" si="0"/>
        <v>0.89892746472028839</v>
      </c>
      <c r="I4" s="140">
        <f t="shared" si="0"/>
        <v>0.89752134946600626</v>
      </c>
      <c r="J4" s="140">
        <f t="shared" si="0"/>
        <v>0.90114102970622989</v>
      </c>
      <c r="K4" s="140">
        <f t="shared" si="0"/>
        <v>0.90746272745726986</v>
      </c>
      <c r="L4" s="140">
        <f t="shared" si="0"/>
        <v>0.90416911512284259</v>
      </c>
      <c r="M4" s="140">
        <f t="shared" si="0"/>
        <v>0.86698937022373135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3050.8883999999998</v>
      </c>
      <c r="C5" s="140">
        <f>IF(ISERROR(VLOOKUP($A5,'Man Tab'!$A:$Q,COLUMN()+2,0)),0,VLOOKUP($A5,'Man Tab'!$A:$Q,COLUMN()+2,0))</f>
        <v>2451.6983</v>
      </c>
      <c r="D5" s="140">
        <f>IF(ISERROR(VLOOKUP($A5,'Man Tab'!$A:$Q,COLUMN()+2,0)),0,VLOOKUP($A5,'Man Tab'!$A:$Q,COLUMN()+2,0))</f>
        <v>2790.5850700000001</v>
      </c>
      <c r="E5" s="140">
        <f>IF(ISERROR(VLOOKUP($A5,'Man Tab'!$A:$Q,COLUMN()+2,0)),0,VLOOKUP($A5,'Man Tab'!$A:$Q,COLUMN()+2,0))</f>
        <v>2962.4703399999999</v>
      </c>
      <c r="F5" s="140">
        <f>IF(ISERROR(VLOOKUP($A5,'Man Tab'!$A:$Q,COLUMN()+2,0)),0,VLOOKUP($A5,'Man Tab'!$A:$Q,COLUMN()+2,0))</f>
        <v>2859.3259200000002</v>
      </c>
      <c r="G5" s="140">
        <f>IF(ISERROR(VLOOKUP($A5,'Man Tab'!$A:$Q,COLUMN()+2,0)),0,VLOOKUP($A5,'Man Tab'!$A:$Q,COLUMN()+2,0))</f>
        <v>2719.1836400000002</v>
      </c>
      <c r="H5" s="140">
        <f>IF(ISERROR(VLOOKUP($A5,'Man Tab'!$A:$Q,COLUMN()+2,0)),0,VLOOKUP($A5,'Man Tab'!$A:$Q,COLUMN()+2,0))</f>
        <v>3746.65571</v>
      </c>
      <c r="I5" s="140">
        <f>IF(ISERROR(VLOOKUP($A5,'Man Tab'!$A:$Q,COLUMN()+2,0)),0,VLOOKUP($A5,'Man Tab'!$A:$Q,COLUMN()+2,0))</f>
        <v>2349.0014900000001</v>
      </c>
      <c r="J5" s="140">
        <f>IF(ISERROR(VLOOKUP($A5,'Man Tab'!$A:$Q,COLUMN()+2,0)),0,VLOOKUP($A5,'Man Tab'!$A:$Q,COLUMN()+2,0))</f>
        <v>2589.0780100000002</v>
      </c>
      <c r="K5" s="140">
        <f>IF(ISERROR(VLOOKUP($A5,'Man Tab'!$A:$Q,COLUMN()+2,0)),0,VLOOKUP($A5,'Man Tab'!$A:$Q,COLUMN()+2,0))</f>
        <v>2943.2771499999999</v>
      </c>
      <c r="L5" s="140">
        <f>IF(ISERROR(VLOOKUP($A5,'Man Tab'!$A:$Q,COLUMN()+2,0)),0,VLOOKUP($A5,'Man Tab'!$A:$Q,COLUMN()+2,0))</f>
        <v>3060.31835</v>
      </c>
      <c r="M5" s="140">
        <f>IF(ISERROR(VLOOKUP($A5,'Man Tab'!$A:$Q,COLUMN()+2,0)),0,VLOOKUP($A5,'Man Tab'!$A:$Q,COLUMN()+2,0))</f>
        <v>3535.3834300000199</v>
      </c>
    </row>
    <row r="6" spans="1:13" ht="14.4" customHeight="1" x14ac:dyDescent="0.3">
      <c r="A6" s="141" t="s">
        <v>85</v>
      </c>
      <c r="B6" s="142">
        <f>B5</f>
        <v>3050.8883999999998</v>
      </c>
      <c r="C6" s="142">
        <f t="shared" ref="C6:M6" si="1">C5+B6</f>
        <v>5502.5866999999998</v>
      </c>
      <c r="D6" s="142">
        <f t="shared" si="1"/>
        <v>8293.1717700000008</v>
      </c>
      <c r="E6" s="142">
        <f t="shared" si="1"/>
        <v>11255.642110000001</v>
      </c>
      <c r="F6" s="142">
        <f t="shared" si="1"/>
        <v>14114.96803</v>
      </c>
      <c r="G6" s="142">
        <f t="shared" si="1"/>
        <v>16834.151669999999</v>
      </c>
      <c r="H6" s="142">
        <f t="shared" si="1"/>
        <v>20580.807379999998</v>
      </c>
      <c r="I6" s="142">
        <f t="shared" si="1"/>
        <v>22929.808869999997</v>
      </c>
      <c r="J6" s="142">
        <f t="shared" si="1"/>
        <v>25518.886879999998</v>
      </c>
      <c r="K6" s="142">
        <f t="shared" si="1"/>
        <v>28462.16403</v>
      </c>
      <c r="L6" s="142">
        <f t="shared" si="1"/>
        <v>31522.482380000001</v>
      </c>
      <c r="M6" s="142">
        <f t="shared" si="1"/>
        <v>35057.865810000018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2833605</v>
      </c>
      <c r="C9" s="141">
        <v>2877628</v>
      </c>
      <c r="D9" s="141">
        <v>2600282</v>
      </c>
      <c r="E9" s="141">
        <v>2883491</v>
      </c>
      <c r="F9" s="141">
        <v>2727435</v>
      </c>
      <c r="G9" s="141">
        <v>2336295</v>
      </c>
      <c r="H9" s="141">
        <v>2241917</v>
      </c>
      <c r="I9" s="141">
        <v>2079340</v>
      </c>
      <c r="J9" s="141">
        <v>2416123</v>
      </c>
      <c r="K9" s="141">
        <v>2832237</v>
      </c>
      <c r="L9" s="141">
        <v>2673302</v>
      </c>
      <c r="M9" s="141">
        <v>1893142</v>
      </c>
    </row>
    <row r="10" spans="1:13" ht="14.4" customHeight="1" x14ac:dyDescent="0.3">
      <c r="A10" s="141" t="s">
        <v>87</v>
      </c>
      <c r="B10" s="142">
        <f>B9/1000</f>
        <v>2833.605</v>
      </c>
      <c r="C10" s="142">
        <f t="shared" ref="C10:M10" si="3">C9/1000+B10</f>
        <v>5711.2330000000002</v>
      </c>
      <c r="D10" s="142">
        <f t="shared" si="3"/>
        <v>8311.5149999999994</v>
      </c>
      <c r="E10" s="142">
        <f t="shared" si="3"/>
        <v>11195.005999999999</v>
      </c>
      <c r="F10" s="142">
        <f t="shared" si="3"/>
        <v>13922.440999999999</v>
      </c>
      <c r="G10" s="142">
        <f t="shared" si="3"/>
        <v>16258.735999999999</v>
      </c>
      <c r="H10" s="142">
        <f t="shared" si="3"/>
        <v>18500.652999999998</v>
      </c>
      <c r="I10" s="142">
        <f t="shared" si="3"/>
        <v>20579.992999999999</v>
      </c>
      <c r="J10" s="142">
        <f t="shared" si="3"/>
        <v>22996.115999999998</v>
      </c>
      <c r="K10" s="142">
        <f t="shared" si="3"/>
        <v>25828.352999999999</v>
      </c>
      <c r="L10" s="142">
        <f t="shared" si="3"/>
        <v>28501.654999999999</v>
      </c>
      <c r="M10" s="142">
        <f t="shared" si="3"/>
        <v>30394.796999999999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0.93573622739497353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0.93573622739497353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20" t="s">
        <v>168</v>
      </c>
    </row>
    <row r="7" spans="1:17" ht="14.4" customHeight="1" x14ac:dyDescent="0.3">
      <c r="A7" s="21" t="s">
        <v>38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7.9163399999999999</v>
      </c>
      <c r="L7" s="73">
        <v>6.4171399999999998</v>
      </c>
      <c r="M7" s="73">
        <v>5.1609299999999996</v>
      </c>
      <c r="N7" s="73">
        <v>3.0257499999999999</v>
      </c>
      <c r="O7" s="73">
        <v>2.5635500000000002</v>
      </c>
      <c r="P7" s="74">
        <v>58.353020000000001</v>
      </c>
      <c r="Q7" s="121">
        <v>1.1798435083500001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5.9287877500949585E-323</v>
      </c>
      <c r="Q8" s="121" t="s">
        <v>168</v>
      </c>
    </row>
    <row r="9" spans="1:17" ht="14.4" customHeight="1" x14ac:dyDescent="0.3">
      <c r="A9" s="21" t="s">
        <v>40</v>
      </c>
      <c r="B9" s="72">
        <v>14265.2314158882</v>
      </c>
      <c r="C9" s="73">
        <v>1188.76928465735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923.05246999999997</v>
      </c>
      <c r="L9" s="73">
        <v>1145.5915600000001</v>
      </c>
      <c r="M9" s="73">
        <v>1539.6352899999999</v>
      </c>
      <c r="N9" s="73">
        <v>1212.60979</v>
      </c>
      <c r="O9" s="73">
        <v>1887.3372200000099</v>
      </c>
      <c r="P9" s="74">
        <v>16727.449059999999</v>
      </c>
      <c r="Q9" s="121">
        <v>1.1726027130100001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5.9287877500949585E-323</v>
      </c>
      <c r="Q10" s="121" t="s">
        <v>168</v>
      </c>
    </row>
    <row r="11" spans="1:17" ht="14.4" customHeight="1" x14ac:dyDescent="0.3">
      <c r="A11" s="21" t="s">
        <v>42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12.920120000000001</v>
      </c>
      <c r="L11" s="73">
        <v>16.520219999999998</v>
      </c>
      <c r="M11" s="73">
        <v>18.795850000000002</v>
      </c>
      <c r="N11" s="73">
        <v>10.27201</v>
      </c>
      <c r="O11" s="73">
        <v>67.052999999999997</v>
      </c>
      <c r="P11" s="74">
        <v>234.90781000000001</v>
      </c>
      <c r="Q11" s="121">
        <v>0.83896265528699998</v>
      </c>
    </row>
    <row r="12" spans="1:17" ht="14.4" customHeight="1" x14ac:dyDescent="0.3">
      <c r="A12" s="21" t="s">
        <v>43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0.28389999999999999</v>
      </c>
      <c r="N12" s="73">
        <v>4.9406564584124654E-324</v>
      </c>
      <c r="O12" s="73">
        <v>4.9406564584124654E-324</v>
      </c>
      <c r="P12" s="74">
        <v>0.28389999999999999</v>
      </c>
      <c r="Q12" s="121" t="s">
        <v>168</v>
      </c>
    </row>
    <row r="13" spans="1:17" ht="14.4" customHeight="1" x14ac:dyDescent="0.3">
      <c r="A13" s="21" t="s">
        <v>44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0.85885</v>
      </c>
      <c r="M13" s="73">
        <v>0.19297</v>
      </c>
      <c r="N13" s="73">
        <v>0.69328999999999996</v>
      </c>
      <c r="O13" s="73">
        <v>1.9684299999999999</v>
      </c>
      <c r="P13" s="74">
        <v>18.5303</v>
      </c>
      <c r="Q13" s="121">
        <v>2.3693690703849999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5.9287877500949585E-323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21" t="s">
        <v>168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21" t="s">
        <v>168</v>
      </c>
    </row>
    <row r="17" spans="1:17" ht="14.4" customHeight="1" x14ac:dyDescent="0.3">
      <c r="A17" s="21" t="s">
        <v>48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3.2248999999999999</v>
      </c>
      <c r="M17" s="73">
        <v>4.9406564584124654E-324</v>
      </c>
      <c r="N17" s="73">
        <v>10.0067</v>
      </c>
      <c r="O17" s="73">
        <v>4.9406564584124654E-324</v>
      </c>
      <c r="P17" s="74">
        <v>34.902079999999998</v>
      </c>
      <c r="Q17" s="121">
        <v>0.64810303481499998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0.1</v>
      </c>
      <c r="M18" s="73">
        <v>0.316</v>
      </c>
      <c r="N18" s="73">
        <v>4.7859999999999996</v>
      </c>
      <c r="O18" s="73">
        <v>1.4670000000000001</v>
      </c>
      <c r="P18" s="74">
        <v>10.827999999999999</v>
      </c>
      <c r="Q18" s="121" t="s">
        <v>168</v>
      </c>
    </row>
    <row r="19" spans="1:17" ht="14.4" customHeight="1" x14ac:dyDescent="0.3">
      <c r="A19" s="21" t="s">
        <v>50</v>
      </c>
      <c r="B19" s="72">
        <v>246.323847307015</v>
      </c>
      <c r="C19" s="73">
        <v>20.526987275583998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21.890029999999999</v>
      </c>
      <c r="L19" s="73">
        <v>59.30077</v>
      </c>
      <c r="M19" s="73">
        <v>13.75295</v>
      </c>
      <c r="N19" s="73">
        <v>12.34084</v>
      </c>
      <c r="O19" s="73">
        <v>49.57394</v>
      </c>
      <c r="P19" s="74">
        <v>417.31488000000002</v>
      </c>
      <c r="Q19" s="121">
        <v>1.694171654764</v>
      </c>
    </row>
    <row r="20" spans="1:17" ht="14.4" customHeight="1" x14ac:dyDescent="0.3">
      <c r="A20" s="21" t="s">
        <v>51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1370.21577</v>
      </c>
      <c r="L20" s="73">
        <v>1336.96838</v>
      </c>
      <c r="M20" s="73">
        <v>1350.49926</v>
      </c>
      <c r="N20" s="73">
        <v>1785.1159700000001</v>
      </c>
      <c r="O20" s="73">
        <v>1467.3660500000101</v>
      </c>
      <c r="P20" s="74">
        <v>16975.683219999999</v>
      </c>
      <c r="Q20" s="121">
        <v>1.023556696307</v>
      </c>
    </row>
    <row r="21" spans="1:17" ht="14.4" customHeight="1" x14ac:dyDescent="0.3">
      <c r="A21" s="22" t="s">
        <v>52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13.007</v>
      </c>
      <c r="L21" s="73">
        <v>20.096</v>
      </c>
      <c r="M21" s="73">
        <v>12.84</v>
      </c>
      <c r="N21" s="73">
        <v>12.84</v>
      </c>
      <c r="O21" s="73">
        <v>20.558</v>
      </c>
      <c r="P21" s="74">
        <v>333.60500000000002</v>
      </c>
      <c r="Q21" s="121">
        <v>0.38746225319299998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29.834240000000001</v>
      </c>
      <c r="P22" s="74">
        <v>212.61292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21" t="s">
        <v>168</v>
      </c>
    </row>
    <row r="24" spans="1:17" ht="14.4" customHeight="1" x14ac:dyDescent="0.3">
      <c r="A24" s="22" t="s">
        <v>55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-2.4000000000000001E-4</v>
      </c>
      <c r="L24" s="73">
        <v>1.8999999899999999E-4</v>
      </c>
      <c r="M24" s="73">
        <v>1.799999999999</v>
      </c>
      <c r="N24" s="73">
        <v>8.627999999999</v>
      </c>
      <c r="O24" s="73">
        <v>7.6619999999999999</v>
      </c>
      <c r="P24" s="74">
        <v>33.395620000001998</v>
      </c>
      <c r="Q24" s="121">
        <v>0</v>
      </c>
    </row>
    <row r="25" spans="1:17" ht="14.4" customHeight="1" x14ac:dyDescent="0.3">
      <c r="A25" s="23" t="s">
        <v>56</v>
      </c>
      <c r="B25" s="75">
        <v>32348.680431079101</v>
      </c>
      <c r="C25" s="76">
        <v>2695.7233692565901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2349.0014900000001</v>
      </c>
      <c r="L25" s="76">
        <v>2589.0780100000002</v>
      </c>
      <c r="M25" s="76">
        <v>2943.2771499999999</v>
      </c>
      <c r="N25" s="76">
        <v>3060.31835</v>
      </c>
      <c r="O25" s="76">
        <v>3535.3834300000199</v>
      </c>
      <c r="P25" s="77">
        <v>35057.865810000003</v>
      </c>
      <c r="Q25" s="122">
        <v>1.0837494866190001</v>
      </c>
    </row>
    <row r="26" spans="1:17" ht="14.4" customHeight="1" x14ac:dyDescent="0.3">
      <c r="A26" s="21" t="s">
        <v>57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159.33430000000001</v>
      </c>
      <c r="L26" s="73">
        <v>167.96870999999999</v>
      </c>
      <c r="M26" s="73">
        <v>183.00686999999999</v>
      </c>
      <c r="N26" s="73">
        <v>165.04641000000001</v>
      </c>
      <c r="O26" s="73">
        <v>234.56200999999999</v>
      </c>
      <c r="P26" s="74">
        <v>2194.9801900000002</v>
      </c>
      <c r="Q26" s="121">
        <v>0.80660862626200003</v>
      </c>
    </row>
    <row r="27" spans="1:17" ht="14.4" customHeight="1" x14ac:dyDescent="0.3">
      <c r="A27" s="24" t="s">
        <v>58</v>
      </c>
      <c r="B27" s="75">
        <v>35069.9260495048</v>
      </c>
      <c r="C27" s="76">
        <v>2922.49383745873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2508.3357900000001</v>
      </c>
      <c r="L27" s="76">
        <v>2757.0467199999998</v>
      </c>
      <c r="M27" s="76">
        <v>3126.2840200000001</v>
      </c>
      <c r="N27" s="76">
        <v>3225.3647599999999</v>
      </c>
      <c r="O27" s="76">
        <v>3769.94544000002</v>
      </c>
      <c r="P27" s="77">
        <v>37252.845999999998</v>
      </c>
      <c r="Q27" s="122">
        <v>1.062244783391</v>
      </c>
    </row>
    <row r="28" spans="1:17" ht="14.4" customHeight="1" x14ac:dyDescent="0.3">
      <c r="A28" s="22" t="s">
        <v>59</v>
      </c>
      <c r="B28" s="72">
        <v>683.66435833791104</v>
      </c>
      <c r="C28" s="73">
        <v>56.972029861491997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56.603059999999999</v>
      </c>
      <c r="L28" s="73">
        <v>31.246300000000002</v>
      </c>
      <c r="M28" s="73">
        <v>58.808199999999999</v>
      </c>
      <c r="N28" s="73">
        <v>61.093220000000002</v>
      </c>
      <c r="O28" s="73">
        <v>32.338500000000003</v>
      </c>
      <c r="P28" s="74">
        <v>570.33735000000001</v>
      </c>
      <c r="Q28" s="121">
        <v>0.83423589813300003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21">
        <v>10</v>
      </c>
    </row>
    <row r="31" spans="1:17" ht="14.4" customHeight="1" thickBot="1" x14ac:dyDescent="0.35">
      <c r="A31" s="25" t="s">
        <v>62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0.20569999999999999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0.20569999999999999</v>
      </c>
      <c r="Q31" s="123" t="s">
        <v>168</v>
      </c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88" t="s">
        <v>170</v>
      </c>
      <c r="B6" s="277">
        <v>33404.406819991498</v>
      </c>
      <c r="C6" s="277">
        <v>35274.417410000002</v>
      </c>
      <c r="D6" s="277">
        <v>1870.01059000848</v>
      </c>
      <c r="E6" s="278">
        <v>1.0559809548500001</v>
      </c>
      <c r="F6" s="277">
        <v>32348.680431079101</v>
      </c>
      <c r="G6" s="277">
        <v>32348.680431079101</v>
      </c>
      <c r="H6" s="279">
        <v>3535.3834300000199</v>
      </c>
      <c r="I6" s="277">
        <v>35057.865810000003</v>
      </c>
      <c r="J6" s="277">
        <v>2709.1853789209099</v>
      </c>
      <c r="K6" s="278">
        <v>1.0837494866190001</v>
      </c>
    </row>
    <row r="7" spans="1:11" ht="14.4" customHeight="1" thickBot="1" x14ac:dyDescent="0.35">
      <c r="A7" s="289" t="s">
        <v>171</v>
      </c>
      <c r="B7" s="277">
        <v>15297.6846589087</v>
      </c>
      <c r="C7" s="277">
        <v>17646.178810000001</v>
      </c>
      <c r="D7" s="277">
        <v>2348.49415109133</v>
      </c>
      <c r="E7" s="278">
        <v>1.153519581783</v>
      </c>
      <c r="F7" s="277">
        <v>14602.5083946823</v>
      </c>
      <c r="G7" s="277">
        <v>14602.5083946823</v>
      </c>
      <c r="H7" s="279">
        <v>1958.92220000001</v>
      </c>
      <c r="I7" s="277">
        <v>17039.72971</v>
      </c>
      <c r="J7" s="277">
        <v>2437.2213153176799</v>
      </c>
      <c r="K7" s="278">
        <v>1.166904291334</v>
      </c>
    </row>
    <row r="8" spans="1:11" ht="14.4" customHeight="1" thickBot="1" x14ac:dyDescent="0.35">
      <c r="A8" s="290" t="s">
        <v>172</v>
      </c>
      <c r="B8" s="277">
        <v>15297.6846589087</v>
      </c>
      <c r="C8" s="277">
        <v>17646.178810000001</v>
      </c>
      <c r="D8" s="277">
        <v>2348.49415109133</v>
      </c>
      <c r="E8" s="278">
        <v>1.153519581783</v>
      </c>
      <c r="F8" s="277">
        <v>14602.5083946823</v>
      </c>
      <c r="G8" s="277">
        <v>14602.5083946823</v>
      </c>
      <c r="H8" s="279">
        <v>1958.92220000001</v>
      </c>
      <c r="I8" s="277">
        <v>17039.72971</v>
      </c>
      <c r="J8" s="277">
        <v>2437.2213153176799</v>
      </c>
      <c r="K8" s="278">
        <v>1.166904291334</v>
      </c>
    </row>
    <row r="9" spans="1:11" ht="14.4" customHeight="1" thickBot="1" x14ac:dyDescent="0.35">
      <c r="A9" s="291" t="s">
        <v>173</v>
      </c>
      <c r="B9" s="280">
        <v>4.9406564584124654E-324</v>
      </c>
      <c r="C9" s="280">
        <v>4.9406564584124654E-324</v>
      </c>
      <c r="D9" s="280">
        <v>0</v>
      </c>
      <c r="E9" s="281">
        <v>1</v>
      </c>
      <c r="F9" s="280">
        <v>4.9406564584124654E-324</v>
      </c>
      <c r="G9" s="280">
        <v>0</v>
      </c>
      <c r="H9" s="282">
        <v>4.9406564584124654E-324</v>
      </c>
      <c r="I9" s="280">
        <v>-7.9999999999999898E-5</v>
      </c>
      <c r="J9" s="280">
        <v>-7.9999999999999898E-5</v>
      </c>
      <c r="K9" s="283" t="s">
        <v>174</v>
      </c>
    </row>
    <row r="10" spans="1:11" ht="14.4" customHeight="1" thickBot="1" x14ac:dyDescent="0.35">
      <c r="A10" s="292" t="s">
        <v>175</v>
      </c>
      <c r="B10" s="277">
        <v>4.9406564584124654E-324</v>
      </c>
      <c r="C10" s="277">
        <v>4.9406564584124654E-324</v>
      </c>
      <c r="D10" s="277">
        <v>0</v>
      </c>
      <c r="E10" s="278">
        <v>1</v>
      </c>
      <c r="F10" s="277">
        <v>4.9406564584124654E-324</v>
      </c>
      <c r="G10" s="277">
        <v>0</v>
      </c>
      <c r="H10" s="279">
        <v>4.9406564584124654E-324</v>
      </c>
      <c r="I10" s="277">
        <v>-7.9999999999999898E-5</v>
      </c>
      <c r="J10" s="277">
        <v>-7.9999999999999898E-5</v>
      </c>
      <c r="K10" s="284" t="s">
        <v>174</v>
      </c>
    </row>
    <row r="11" spans="1:11" ht="14.4" customHeight="1" thickBot="1" x14ac:dyDescent="0.35">
      <c r="A11" s="291" t="s">
        <v>176</v>
      </c>
      <c r="B11" s="280">
        <v>47.666637129935999</v>
      </c>
      <c r="C11" s="280">
        <v>50.5839</v>
      </c>
      <c r="D11" s="280">
        <v>2.9172628700629999</v>
      </c>
      <c r="E11" s="281">
        <v>1.0612013568750001</v>
      </c>
      <c r="F11" s="280">
        <v>49.458271022384999</v>
      </c>
      <c r="G11" s="280">
        <v>49.458271022384999</v>
      </c>
      <c r="H11" s="282">
        <v>2.5635500000000002</v>
      </c>
      <c r="I11" s="280">
        <v>58.353020000000001</v>
      </c>
      <c r="J11" s="280">
        <v>8.8947489776140003</v>
      </c>
      <c r="K11" s="281">
        <v>1.1798435083500001</v>
      </c>
    </row>
    <row r="12" spans="1:11" ht="14.4" customHeight="1" thickBot="1" x14ac:dyDescent="0.35">
      <c r="A12" s="292" t="s">
        <v>177</v>
      </c>
      <c r="B12" s="277">
        <v>41.499997501236997</v>
      </c>
      <c r="C12" s="277">
        <v>48.013860000000001</v>
      </c>
      <c r="D12" s="277">
        <v>6.5138624987630003</v>
      </c>
      <c r="E12" s="278">
        <v>1.156960551589</v>
      </c>
      <c r="F12" s="277">
        <v>45.249227044198001</v>
      </c>
      <c r="G12" s="277">
        <v>45.249227044198001</v>
      </c>
      <c r="H12" s="279">
        <v>2.3978899999999999</v>
      </c>
      <c r="I12" s="277">
        <v>45.33455</v>
      </c>
      <c r="J12" s="277">
        <v>8.5322955800999994E-2</v>
      </c>
      <c r="K12" s="278">
        <v>1.0018856223929999</v>
      </c>
    </row>
    <row r="13" spans="1:11" ht="14.4" customHeight="1" thickBot="1" x14ac:dyDescent="0.35">
      <c r="A13" s="292" t="s">
        <v>178</v>
      </c>
      <c r="B13" s="277">
        <v>6.1666396286990004</v>
      </c>
      <c r="C13" s="277">
        <v>2.5700400000000001</v>
      </c>
      <c r="D13" s="277">
        <v>-3.5965996286989999</v>
      </c>
      <c r="E13" s="278">
        <v>0.41676507056399997</v>
      </c>
      <c r="F13" s="277">
        <v>4.2090439781870002</v>
      </c>
      <c r="G13" s="277">
        <v>4.2090439781870002</v>
      </c>
      <c r="H13" s="279">
        <v>0.16566</v>
      </c>
      <c r="I13" s="277">
        <v>10.36131</v>
      </c>
      <c r="J13" s="277">
        <v>6.1522660218120002</v>
      </c>
      <c r="K13" s="278">
        <v>2.4616777714119999</v>
      </c>
    </row>
    <row r="14" spans="1:11" ht="14.4" customHeight="1" thickBot="1" x14ac:dyDescent="0.35">
      <c r="A14" s="292" t="s">
        <v>179</v>
      </c>
      <c r="B14" s="277">
        <v>4.9406564584124654E-324</v>
      </c>
      <c r="C14" s="277">
        <v>4.9406564584124654E-324</v>
      </c>
      <c r="D14" s="277">
        <v>0</v>
      </c>
      <c r="E14" s="278">
        <v>1</v>
      </c>
      <c r="F14" s="277">
        <v>4.9406564584124654E-324</v>
      </c>
      <c r="G14" s="277">
        <v>0</v>
      </c>
      <c r="H14" s="279">
        <v>4.9406564584124654E-324</v>
      </c>
      <c r="I14" s="277">
        <v>2.6571600000000002</v>
      </c>
      <c r="J14" s="277">
        <v>2.6571600000000002</v>
      </c>
      <c r="K14" s="284" t="s">
        <v>174</v>
      </c>
    </row>
    <row r="15" spans="1:11" ht="14.4" customHeight="1" thickBot="1" x14ac:dyDescent="0.35">
      <c r="A15" s="291" t="s">
        <v>180</v>
      </c>
      <c r="B15" s="280">
        <v>14996.723957029901</v>
      </c>
      <c r="C15" s="280">
        <v>17294.899979999998</v>
      </c>
      <c r="D15" s="280">
        <v>2298.1760229701399</v>
      </c>
      <c r="E15" s="281">
        <v>1.153245204056</v>
      </c>
      <c r="F15" s="280">
        <v>14265.2314158882</v>
      </c>
      <c r="G15" s="280">
        <v>14265.2314158882</v>
      </c>
      <c r="H15" s="282">
        <v>1887.3372200000099</v>
      </c>
      <c r="I15" s="280">
        <v>16727.449059999999</v>
      </c>
      <c r="J15" s="280">
        <v>2462.21764411186</v>
      </c>
      <c r="K15" s="281">
        <v>1.1726027130100001</v>
      </c>
    </row>
    <row r="16" spans="1:11" ht="14.4" customHeight="1" thickBot="1" x14ac:dyDescent="0.35">
      <c r="A16" s="292" t="s">
        <v>181</v>
      </c>
      <c r="B16" s="277">
        <v>14757.273671447399</v>
      </c>
      <c r="C16" s="277">
        <v>17064.807349999999</v>
      </c>
      <c r="D16" s="277">
        <v>2307.5336785525601</v>
      </c>
      <c r="E16" s="278">
        <v>1.1563658525230001</v>
      </c>
      <c r="F16" s="277">
        <v>14004.409454037799</v>
      </c>
      <c r="G16" s="277">
        <v>14004.409454037799</v>
      </c>
      <c r="H16" s="279">
        <v>1870.3896200000099</v>
      </c>
      <c r="I16" s="277">
        <v>16473.505819999998</v>
      </c>
      <c r="J16" s="277">
        <v>2469.0963659621998</v>
      </c>
      <c r="K16" s="278">
        <v>1.176308495839</v>
      </c>
    </row>
    <row r="17" spans="1:11" ht="14.4" customHeight="1" thickBot="1" x14ac:dyDescent="0.35">
      <c r="A17" s="292" t="s">
        <v>182</v>
      </c>
      <c r="B17" s="277">
        <v>5.9999996387329997</v>
      </c>
      <c r="C17" s="277">
        <v>50.124850000000002</v>
      </c>
      <c r="D17" s="277">
        <v>44.124850361265999</v>
      </c>
      <c r="E17" s="278">
        <v>8.3541421696789993</v>
      </c>
      <c r="F17" s="277">
        <v>47.277730391394002</v>
      </c>
      <c r="G17" s="277">
        <v>47.277730391394002</v>
      </c>
      <c r="H17" s="279">
        <v>8.1020000000000003</v>
      </c>
      <c r="I17" s="277">
        <v>93.008799999999994</v>
      </c>
      <c r="J17" s="277">
        <v>45.731069608604997</v>
      </c>
      <c r="K17" s="278">
        <v>1.967285638079</v>
      </c>
    </row>
    <row r="18" spans="1:11" ht="14.4" customHeight="1" thickBot="1" x14ac:dyDescent="0.35">
      <c r="A18" s="292" t="s">
        <v>183</v>
      </c>
      <c r="B18" s="277">
        <v>27.617038337145999</v>
      </c>
      <c r="C18" s="277">
        <v>14.045450000000001</v>
      </c>
      <c r="D18" s="277">
        <v>-13.571588337146</v>
      </c>
      <c r="E18" s="278">
        <v>0.508579154235</v>
      </c>
      <c r="F18" s="277">
        <v>20.677497167609999</v>
      </c>
      <c r="G18" s="277">
        <v>20.677497167609999</v>
      </c>
      <c r="H18" s="279">
        <v>0.82079999999999997</v>
      </c>
      <c r="I18" s="277">
        <v>16.310189999999999</v>
      </c>
      <c r="J18" s="277">
        <v>-4.3673071676099999</v>
      </c>
      <c r="K18" s="278">
        <v>0.78878937173999997</v>
      </c>
    </row>
    <row r="19" spans="1:11" ht="14.4" customHeight="1" thickBot="1" x14ac:dyDescent="0.35">
      <c r="A19" s="292" t="s">
        <v>184</v>
      </c>
      <c r="B19" s="277">
        <v>173.99998952325899</v>
      </c>
      <c r="C19" s="277">
        <v>145.38233</v>
      </c>
      <c r="D19" s="277">
        <v>-28.617659523257998</v>
      </c>
      <c r="E19" s="278">
        <v>0.83553068249200002</v>
      </c>
      <c r="F19" s="277">
        <v>164.19986869416101</v>
      </c>
      <c r="G19" s="277">
        <v>164.19986869416101</v>
      </c>
      <c r="H19" s="279">
        <v>6.0948000000000002</v>
      </c>
      <c r="I19" s="277">
        <v>122.26725</v>
      </c>
      <c r="J19" s="277">
        <v>-41.932618694159999</v>
      </c>
      <c r="K19" s="278">
        <v>0.74462452968000004</v>
      </c>
    </row>
    <row r="20" spans="1:11" ht="14.4" customHeight="1" thickBot="1" x14ac:dyDescent="0.35">
      <c r="A20" s="292" t="s">
        <v>185</v>
      </c>
      <c r="B20" s="277">
        <v>2.9166298243859998</v>
      </c>
      <c r="C20" s="277">
        <v>1.083</v>
      </c>
      <c r="D20" s="277">
        <v>-1.8336298243860001</v>
      </c>
      <c r="E20" s="278">
        <v>0.37131897608100001</v>
      </c>
      <c r="F20" s="277">
        <v>2.7711976638540001</v>
      </c>
      <c r="G20" s="277">
        <v>2.7711976638540001</v>
      </c>
      <c r="H20" s="279">
        <v>0.158</v>
      </c>
      <c r="I20" s="277">
        <v>1.0189999999999999</v>
      </c>
      <c r="J20" s="277">
        <v>-1.752197663854</v>
      </c>
      <c r="K20" s="278">
        <v>0.367711049013</v>
      </c>
    </row>
    <row r="21" spans="1:11" ht="14.4" customHeight="1" thickBot="1" x14ac:dyDescent="0.35">
      <c r="A21" s="292" t="s">
        <v>186</v>
      </c>
      <c r="B21" s="277">
        <v>28.916628258896001</v>
      </c>
      <c r="C21" s="277">
        <v>19.457000000000001</v>
      </c>
      <c r="D21" s="277">
        <v>-9.4596282588960001</v>
      </c>
      <c r="E21" s="278">
        <v>0.67286544702899997</v>
      </c>
      <c r="F21" s="277">
        <v>25.895667933317</v>
      </c>
      <c r="G21" s="277">
        <v>25.895667933317</v>
      </c>
      <c r="H21" s="279">
        <v>1.772</v>
      </c>
      <c r="I21" s="277">
        <v>21.338000000000001</v>
      </c>
      <c r="J21" s="277">
        <v>-4.557667933317</v>
      </c>
      <c r="K21" s="278">
        <v>0.82399882694399995</v>
      </c>
    </row>
    <row r="22" spans="1:11" ht="14.4" customHeight="1" thickBot="1" x14ac:dyDescent="0.35">
      <c r="A22" s="291" t="s">
        <v>187</v>
      </c>
      <c r="B22" s="280">
        <v>228.33922625143001</v>
      </c>
      <c r="C22" s="280">
        <v>291.87984999999998</v>
      </c>
      <c r="D22" s="280">
        <v>63.540623748568997</v>
      </c>
      <c r="E22" s="281">
        <v>1.2782729222289999</v>
      </c>
      <c r="F22" s="280">
        <v>279.99793378111201</v>
      </c>
      <c r="G22" s="280">
        <v>279.99793378111201</v>
      </c>
      <c r="H22" s="282">
        <v>67.052999999999997</v>
      </c>
      <c r="I22" s="280">
        <v>234.90781000000001</v>
      </c>
      <c r="J22" s="280">
        <v>-45.090123781111998</v>
      </c>
      <c r="K22" s="281">
        <v>0.83896265528699998</v>
      </c>
    </row>
    <row r="23" spans="1:11" ht="14.4" customHeight="1" thickBot="1" x14ac:dyDescent="0.35">
      <c r="A23" s="292" t="s">
        <v>188</v>
      </c>
      <c r="B23" s="277">
        <v>49.339037029239002</v>
      </c>
      <c r="C23" s="277">
        <v>45.590719999999997</v>
      </c>
      <c r="D23" s="277">
        <v>-3.7483170292389998</v>
      </c>
      <c r="E23" s="278">
        <v>0.924029384136</v>
      </c>
      <c r="F23" s="277">
        <v>43.001946534946001</v>
      </c>
      <c r="G23" s="277">
        <v>43.001946534946001</v>
      </c>
      <c r="H23" s="279">
        <v>0</v>
      </c>
      <c r="I23" s="277">
        <v>-0.20569999999999999</v>
      </c>
      <c r="J23" s="277">
        <v>-43.207646534946001</v>
      </c>
      <c r="K23" s="278">
        <v>-4.7835043889999998E-3</v>
      </c>
    </row>
    <row r="24" spans="1:11" ht="14.4" customHeight="1" thickBot="1" x14ac:dyDescent="0.35">
      <c r="A24" s="292" t="s">
        <v>189</v>
      </c>
      <c r="B24" s="277">
        <v>8.0000395183080002</v>
      </c>
      <c r="C24" s="277">
        <v>9.2299799999999994</v>
      </c>
      <c r="D24" s="277">
        <v>1.229940481691</v>
      </c>
      <c r="E24" s="278">
        <v>1.1537418007589999</v>
      </c>
      <c r="F24" s="277">
        <v>8.6696679025620007</v>
      </c>
      <c r="G24" s="277">
        <v>8.6696679025620007</v>
      </c>
      <c r="H24" s="279">
        <v>0.18695000000000001</v>
      </c>
      <c r="I24" s="277">
        <v>7.7017300000000004</v>
      </c>
      <c r="J24" s="277">
        <v>-0.96793790256199996</v>
      </c>
      <c r="K24" s="278">
        <v>0.888353520176</v>
      </c>
    </row>
    <row r="25" spans="1:11" ht="14.4" customHeight="1" thickBot="1" x14ac:dyDescent="0.35">
      <c r="A25" s="292" t="s">
        <v>190</v>
      </c>
      <c r="B25" s="277">
        <v>26.000038434507001</v>
      </c>
      <c r="C25" s="277">
        <v>24.48705</v>
      </c>
      <c r="D25" s="277">
        <v>-1.5129884345069999</v>
      </c>
      <c r="E25" s="278">
        <v>0.94180822315599999</v>
      </c>
      <c r="F25" s="277">
        <v>16.346845795995002</v>
      </c>
      <c r="G25" s="277">
        <v>16.346845795995002</v>
      </c>
      <c r="H25" s="279">
        <v>4.8171400000000002</v>
      </c>
      <c r="I25" s="277">
        <v>28.343440000000001</v>
      </c>
      <c r="J25" s="277">
        <v>11.996594204003999</v>
      </c>
      <c r="K25" s="278">
        <v>1.733878226644</v>
      </c>
    </row>
    <row r="26" spans="1:11" ht="14.4" customHeight="1" thickBot="1" x14ac:dyDescent="0.35">
      <c r="A26" s="292" t="s">
        <v>191</v>
      </c>
      <c r="B26" s="277">
        <v>36.999997772187001</v>
      </c>
      <c r="C26" s="277">
        <v>53.089030000000001</v>
      </c>
      <c r="D26" s="277">
        <v>16.089032227812002</v>
      </c>
      <c r="E26" s="278">
        <v>1.4348387350409999</v>
      </c>
      <c r="F26" s="277">
        <v>53.012786347639</v>
      </c>
      <c r="G26" s="277">
        <v>53.012786347639</v>
      </c>
      <c r="H26" s="279">
        <v>3.8389899999999999</v>
      </c>
      <c r="I26" s="277">
        <v>48.011299999999999</v>
      </c>
      <c r="J26" s="277">
        <v>-5.0014863476390001</v>
      </c>
      <c r="K26" s="278">
        <v>0.90565509394499999</v>
      </c>
    </row>
    <row r="27" spans="1:11" ht="14.4" customHeight="1" thickBot="1" x14ac:dyDescent="0.35">
      <c r="A27" s="292" t="s">
        <v>192</v>
      </c>
      <c r="B27" s="277">
        <v>20.000038795774</v>
      </c>
      <c r="C27" s="277">
        <v>11.10159</v>
      </c>
      <c r="D27" s="277">
        <v>-8.8984487957739997</v>
      </c>
      <c r="E27" s="278">
        <v>0.55507842326500001</v>
      </c>
      <c r="F27" s="277">
        <v>11.187290030052999</v>
      </c>
      <c r="G27" s="277">
        <v>11.187290030052999</v>
      </c>
      <c r="H27" s="279">
        <v>0.43559999999999999</v>
      </c>
      <c r="I27" s="277">
        <v>14.06428</v>
      </c>
      <c r="J27" s="277">
        <v>2.876989969946</v>
      </c>
      <c r="K27" s="278">
        <v>1.25716594119</v>
      </c>
    </row>
    <row r="28" spans="1:11" ht="14.4" customHeight="1" thickBot="1" x14ac:dyDescent="0.35">
      <c r="A28" s="292" t="s">
        <v>193</v>
      </c>
      <c r="B28" s="277">
        <v>8.0000395183080002</v>
      </c>
      <c r="C28" s="277">
        <v>8.843</v>
      </c>
      <c r="D28" s="277">
        <v>0.84296048169100002</v>
      </c>
      <c r="E28" s="278">
        <v>1.1053695397079999</v>
      </c>
      <c r="F28" s="277">
        <v>7.8568182527510002</v>
      </c>
      <c r="G28" s="277">
        <v>7.8568182527510002</v>
      </c>
      <c r="H28" s="279">
        <v>4.9406564584124654E-324</v>
      </c>
      <c r="I28" s="277">
        <v>9.4097500000000007</v>
      </c>
      <c r="J28" s="277">
        <v>1.552931747248</v>
      </c>
      <c r="K28" s="278">
        <v>1.1976540244780001</v>
      </c>
    </row>
    <row r="29" spans="1:11" ht="14.4" customHeight="1" thickBot="1" x14ac:dyDescent="0.35">
      <c r="A29" s="292" t="s">
        <v>194</v>
      </c>
      <c r="B29" s="277">
        <v>4.9406564584124654E-324</v>
      </c>
      <c r="C29" s="277">
        <v>4.9406564584124654E-324</v>
      </c>
      <c r="D29" s="277">
        <v>0</v>
      </c>
      <c r="E29" s="278">
        <v>1</v>
      </c>
      <c r="F29" s="277">
        <v>4.9406564584124654E-324</v>
      </c>
      <c r="G29" s="277">
        <v>0</v>
      </c>
      <c r="H29" s="279">
        <v>4.3801600000000001</v>
      </c>
      <c r="I29" s="277">
        <v>37.91771</v>
      </c>
      <c r="J29" s="277">
        <v>37.91771</v>
      </c>
      <c r="K29" s="284" t="s">
        <v>174</v>
      </c>
    </row>
    <row r="30" spans="1:11" ht="14.4" customHeight="1" thickBot="1" x14ac:dyDescent="0.35">
      <c r="A30" s="292" t="s">
        <v>195</v>
      </c>
      <c r="B30" s="277">
        <v>80.000035183104998</v>
      </c>
      <c r="C30" s="277">
        <v>139.53847999999999</v>
      </c>
      <c r="D30" s="277">
        <v>59.538444816894</v>
      </c>
      <c r="E30" s="278">
        <v>1.7442302329070001</v>
      </c>
      <c r="F30" s="277">
        <v>139.922578917164</v>
      </c>
      <c r="G30" s="277">
        <v>139.922578917164</v>
      </c>
      <c r="H30" s="279">
        <v>53.394159999999999</v>
      </c>
      <c r="I30" s="277">
        <v>89.665300000000002</v>
      </c>
      <c r="J30" s="277">
        <v>-50.257278917162999</v>
      </c>
      <c r="K30" s="278">
        <v>0.64082080743400005</v>
      </c>
    </row>
    <row r="31" spans="1:11" ht="14.4" customHeight="1" thickBot="1" x14ac:dyDescent="0.35">
      <c r="A31" s="291" t="s">
        <v>196</v>
      </c>
      <c r="B31" s="280">
        <v>0.99995993979099995</v>
      </c>
      <c r="C31" s="280">
        <v>0</v>
      </c>
      <c r="D31" s="280">
        <v>-0.99995993979099995</v>
      </c>
      <c r="E31" s="281">
        <v>0</v>
      </c>
      <c r="F31" s="280">
        <v>0</v>
      </c>
      <c r="G31" s="280">
        <v>0</v>
      </c>
      <c r="H31" s="282">
        <v>4.9406564584124654E-324</v>
      </c>
      <c r="I31" s="280">
        <v>0.28389999999999999</v>
      </c>
      <c r="J31" s="280">
        <v>0.28389999999999999</v>
      </c>
      <c r="K31" s="283" t="s">
        <v>168</v>
      </c>
    </row>
    <row r="32" spans="1:11" ht="14.4" customHeight="1" thickBot="1" x14ac:dyDescent="0.35">
      <c r="A32" s="292" t="s">
        <v>197</v>
      </c>
      <c r="B32" s="277">
        <v>0.99995993979099995</v>
      </c>
      <c r="C32" s="277">
        <v>4.9406564584124654E-324</v>
      </c>
      <c r="D32" s="277">
        <v>-0.99995993979099995</v>
      </c>
      <c r="E32" s="278">
        <v>4.9406564584124654E-324</v>
      </c>
      <c r="F32" s="277">
        <v>0</v>
      </c>
      <c r="G32" s="277">
        <v>0</v>
      </c>
      <c r="H32" s="279">
        <v>4.9406564584124654E-324</v>
      </c>
      <c r="I32" s="277">
        <v>0.28389999999999999</v>
      </c>
      <c r="J32" s="277">
        <v>0.28389999999999999</v>
      </c>
      <c r="K32" s="284" t="s">
        <v>168</v>
      </c>
    </row>
    <row r="33" spans="1:11" ht="14.4" customHeight="1" thickBot="1" x14ac:dyDescent="0.35">
      <c r="A33" s="291" t="s">
        <v>198</v>
      </c>
      <c r="B33" s="280">
        <v>23.954878557649</v>
      </c>
      <c r="C33" s="280">
        <v>8.2850800000000007</v>
      </c>
      <c r="D33" s="280">
        <v>-15.669798557649001</v>
      </c>
      <c r="E33" s="281">
        <v>0.34586190783800003</v>
      </c>
      <c r="F33" s="280">
        <v>7.8207739906829996</v>
      </c>
      <c r="G33" s="280">
        <v>7.8207739906829996</v>
      </c>
      <c r="H33" s="282">
        <v>1.9684299999999999</v>
      </c>
      <c r="I33" s="280">
        <v>18.5303</v>
      </c>
      <c r="J33" s="280">
        <v>10.709526009316001</v>
      </c>
      <c r="K33" s="281">
        <v>2.3693690703849999</v>
      </c>
    </row>
    <row r="34" spans="1:11" ht="14.4" customHeight="1" thickBot="1" x14ac:dyDescent="0.35">
      <c r="A34" s="292" t="s">
        <v>199</v>
      </c>
      <c r="B34" s="277">
        <v>20.000038795774</v>
      </c>
      <c r="C34" s="277">
        <v>7.4249999999999998</v>
      </c>
      <c r="D34" s="277">
        <v>-12.575038795774001</v>
      </c>
      <c r="E34" s="278">
        <v>0.37124927985400002</v>
      </c>
      <c r="F34" s="277">
        <v>6.9676925579200004</v>
      </c>
      <c r="G34" s="277">
        <v>6.9676925579200004</v>
      </c>
      <c r="H34" s="279">
        <v>1.9684299999999999</v>
      </c>
      <c r="I34" s="277">
        <v>17.761890000000001</v>
      </c>
      <c r="J34" s="277">
        <v>10.794197442079</v>
      </c>
      <c r="K34" s="278">
        <v>2.549178203881</v>
      </c>
    </row>
    <row r="35" spans="1:11" ht="14.4" customHeight="1" thickBot="1" x14ac:dyDescent="0.35">
      <c r="A35" s="292" t="s">
        <v>200</v>
      </c>
      <c r="B35" s="277">
        <v>3.9548397618740001</v>
      </c>
      <c r="C35" s="277">
        <v>0.86007999999999996</v>
      </c>
      <c r="D35" s="277">
        <v>-3.0947597618740001</v>
      </c>
      <c r="E35" s="278">
        <v>0.217475309187</v>
      </c>
      <c r="F35" s="277">
        <v>0.85308143276199999</v>
      </c>
      <c r="G35" s="277">
        <v>0.85308143276199999</v>
      </c>
      <c r="H35" s="279">
        <v>4.9406564584124654E-324</v>
      </c>
      <c r="I35" s="277">
        <v>0.76841000000000004</v>
      </c>
      <c r="J35" s="277">
        <v>-8.4671432761999996E-2</v>
      </c>
      <c r="K35" s="278">
        <v>0.90074636545700004</v>
      </c>
    </row>
    <row r="36" spans="1:11" ht="14.4" customHeight="1" thickBot="1" x14ac:dyDescent="0.35">
      <c r="A36" s="291" t="s">
        <v>201</v>
      </c>
      <c r="B36" s="280">
        <v>4.9406564584124654E-324</v>
      </c>
      <c r="C36" s="280">
        <v>0.53</v>
      </c>
      <c r="D36" s="280">
        <v>0.53</v>
      </c>
      <c r="E36" s="283" t="s">
        <v>174</v>
      </c>
      <c r="F36" s="280">
        <v>0</v>
      </c>
      <c r="G36" s="280">
        <v>0</v>
      </c>
      <c r="H36" s="282">
        <v>4.9406564584124654E-324</v>
      </c>
      <c r="I36" s="280">
        <v>0.20569999999999999</v>
      </c>
      <c r="J36" s="280">
        <v>0.20569999999999999</v>
      </c>
      <c r="K36" s="283" t="s">
        <v>168</v>
      </c>
    </row>
    <row r="37" spans="1:11" ht="14.4" customHeight="1" thickBot="1" x14ac:dyDescent="0.35">
      <c r="A37" s="292" t="s">
        <v>202</v>
      </c>
      <c r="B37" s="277">
        <v>4.9406564584124654E-324</v>
      </c>
      <c r="C37" s="277">
        <v>0.53</v>
      </c>
      <c r="D37" s="277">
        <v>0.53</v>
      </c>
      <c r="E37" s="284" t="s">
        <v>174</v>
      </c>
      <c r="F37" s="277">
        <v>0</v>
      </c>
      <c r="G37" s="277">
        <v>0</v>
      </c>
      <c r="H37" s="279">
        <v>4.9406564584124654E-324</v>
      </c>
      <c r="I37" s="277">
        <v>0.20569999999999999</v>
      </c>
      <c r="J37" s="277">
        <v>0.20569999999999999</v>
      </c>
      <c r="K37" s="284" t="s">
        <v>168</v>
      </c>
    </row>
    <row r="38" spans="1:11" ht="14.4" customHeight="1" thickBot="1" x14ac:dyDescent="0.35">
      <c r="A38" s="293" t="s">
        <v>203</v>
      </c>
      <c r="B38" s="280">
        <v>392.973266338624</v>
      </c>
      <c r="C38" s="280">
        <v>332.97048000000001</v>
      </c>
      <c r="D38" s="280">
        <v>-60.002786338622997</v>
      </c>
      <c r="E38" s="281">
        <v>0.84731076773299996</v>
      </c>
      <c r="F38" s="280">
        <v>300.17651906609899</v>
      </c>
      <c r="G38" s="280">
        <v>300.17651906609899</v>
      </c>
      <c r="H38" s="282">
        <v>51.040939999999999</v>
      </c>
      <c r="I38" s="280">
        <v>463.04496</v>
      </c>
      <c r="J38" s="280">
        <v>162.86844093390201</v>
      </c>
      <c r="K38" s="281">
        <v>1.5425755533459999</v>
      </c>
    </row>
    <row r="39" spans="1:11" ht="14.4" customHeight="1" thickBot="1" x14ac:dyDescent="0.35">
      <c r="A39" s="290" t="s">
        <v>48</v>
      </c>
      <c r="B39" s="277">
        <v>37.838337721709003</v>
      </c>
      <c r="C39" s="277">
        <v>53.602499999999999</v>
      </c>
      <c r="D39" s="277">
        <v>15.76416227829</v>
      </c>
      <c r="E39" s="278">
        <v>1.416618784742</v>
      </c>
      <c r="F39" s="277">
        <v>53.852671759083002</v>
      </c>
      <c r="G39" s="277">
        <v>53.852671759083002</v>
      </c>
      <c r="H39" s="279">
        <v>4.9406564584124654E-324</v>
      </c>
      <c r="I39" s="277">
        <v>34.902079999999998</v>
      </c>
      <c r="J39" s="277">
        <v>-18.950591759083</v>
      </c>
      <c r="K39" s="278">
        <v>0.64810303481499998</v>
      </c>
    </row>
    <row r="40" spans="1:11" ht="14.4" customHeight="1" thickBot="1" x14ac:dyDescent="0.35">
      <c r="A40" s="291" t="s">
        <v>204</v>
      </c>
      <c r="B40" s="280">
        <v>37.838337721709003</v>
      </c>
      <c r="C40" s="280">
        <v>53.602499999999999</v>
      </c>
      <c r="D40" s="280">
        <v>15.76416227829</v>
      </c>
      <c r="E40" s="281">
        <v>1.416618784742</v>
      </c>
      <c r="F40" s="280">
        <v>53.852671759083002</v>
      </c>
      <c r="G40" s="280">
        <v>53.852671759083002</v>
      </c>
      <c r="H40" s="282">
        <v>4.9406564584124654E-324</v>
      </c>
      <c r="I40" s="280">
        <v>34.902079999999998</v>
      </c>
      <c r="J40" s="280">
        <v>-18.950591759083</v>
      </c>
      <c r="K40" s="281">
        <v>0.64810303481499998</v>
      </c>
    </row>
    <row r="41" spans="1:11" ht="14.4" customHeight="1" thickBot="1" x14ac:dyDescent="0.35">
      <c r="A41" s="292" t="s">
        <v>205</v>
      </c>
      <c r="B41" s="277">
        <v>29.524998222265001</v>
      </c>
      <c r="C41" s="277">
        <v>33.400500000000001</v>
      </c>
      <c r="D41" s="277">
        <v>3.8755017777340002</v>
      </c>
      <c r="E41" s="278">
        <v>1.13126171079</v>
      </c>
      <c r="F41" s="277">
        <v>28.70938394197</v>
      </c>
      <c r="G41" s="277">
        <v>28.70938394197</v>
      </c>
      <c r="H41" s="279">
        <v>4.9406564584124654E-324</v>
      </c>
      <c r="I41" s="277">
        <v>20.03492</v>
      </c>
      <c r="J41" s="277">
        <v>-8.67446394197</v>
      </c>
      <c r="K41" s="278">
        <v>0.69785266171100002</v>
      </c>
    </row>
    <row r="42" spans="1:11" ht="14.4" customHeight="1" thickBot="1" x14ac:dyDescent="0.35">
      <c r="A42" s="292" t="s">
        <v>206</v>
      </c>
      <c r="B42" s="277">
        <v>0.31329998113500002</v>
      </c>
      <c r="C42" s="277">
        <v>20.202000000000002</v>
      </c>
      <c r="D42" s="277">
        <v>19.888700018864</v>
      </c>
      <c r="E42" s="278">
        <v>64.481331683324996</v>
      </c>
      <c r="F42" s="277">
        <v>17.143877893801001</v>
      </c>
      <c r="G42" s="277">
        <v>17.143877893801001</v>
      </c>
      <c r="H42" s="279">
        <v>4.9406564584124654E-324</v>
      </c>
      <c r="I42" s="277">
        <v>10.0067</v>
      </c>
      <c r="J42" s="277">
        <v>-7.1371778937999997</v>
      </c>
      <c r="K42" s="278">
        <v>0.58368941157800003</v>
      </c>
    </row>
    <row r="43" spans="1:11" ht="14.4" customHeight="1" thickBot="1" x14ac:dyDescent="0.35">
      <c r="A43" s="292" t="s">
        <v>207</v>
      </c>
      <c r="B43" s="277">
        <v>4.9406564584124654E-324</v>
      </c>
      <c r="C43" s="277">
        <v>4.9406564584124654E-324</v>
      </c>
      <c r="D43" s="277">
        <v>0</v>
      </c>
      <c r="E43" s="278">
        <v>1</v>
      </c>
      <c r="F43" s="277">
        <v>4.9406564584124654E-324</v>
      </c>
      <c r="G43" s="277">
        <v>0</v>
      </c>
      <c r="H43" s="279">
        <v>4.9406564584124654E-324</v>
      </c>
      <c r="I43" s="277">
        <v>3.89655</v>
      </c>
      <c r="J43" s="277">
        <v>3.89655</v>
      </c>
      <c r="K43" s="284" t="s">
        <v>174</v>
      </c>
    </row>
    <row r="44" spans="1:11" ht="14.4" customHeight="1" thickBot="1" x14ac:dyDescent="0.35">
      <c r="A44" s="292" t="s">
        <v>208</v>
      </c>
      <c r="B44" s="277">
        <v>8.0000395183080002</v>
      </c>
      <c r="C44" s="277">
        <v>4.9406564584124654E-324</v>
      </c>
      <c r="D44" s="277">
        <v>-8.0000395183080002</v>
      </c>
      <c r="E44" s="278">
        <v>0</v>
      </c>
      <c r="F44" s="277">
        <v>7.9994099233120002</v>
      </c>
      <c r="G44" s="277">
        <v>7.9994099233120002</v>
      </c>
      <c r="H44" s="279">
        <v>4.9406564584124654E-324</v>
      </c>
      <c r="I44" s="277">
        <v>0.96391000000000004</v>
      </c>
      <c r="J44" s="277">
        <v>-7.0354999233119999</v>
      </c>
      <c r="K44" s="278">
        <v>0.12049763785500001</v>
      </c>
    </row>
    <row r="45" spans="1:11" ht="14.4" customHeight="1" thickBot="1" x14ac:dyDescent="0.35">
      <c r="A45" s="294" t="s">
        <v>49</v>
      </c>
      <c r="B45" s="280">
        <v>48.999957049655002</v>
      </c>
      <c r="C45" s="280">
        <v>27.861999999999998</v>
      </c>
      <c r="D45" s="280">
        <v>-21.137957049655</v>
      </c>
      <c r="E45" s="281">
        <v>0.56861274330800005</v>
      </c>
      <c r="F45" s="280">
        <v>0</v>
      </c>
      <c r="G45" s="280">
        <v>0</v>
      </c>
      <c r="H45" s="282">
        <v>1.4670000000000001</v>
      </c>
      <c r="I45" s="280">
        <v>10.827999999999999</v>
      </c>
      <c r="J45" s="280">
        <v>10.827999999999999</v>
      </c>
      <c r="K45" s="283" t="s">
        <v>168</v>
      </c>
    </row>
    <row r="46" spans="1:11" ht="14.4" customHeight="1" thickBot="1" x14ac:dyDescent="0.35">
      <c r="A46" s="291" t="s">
        <v>209</v>
      </c>
      <c r="B46" s="280">
        <v>48.999957049655002</v>
      </c>
      <c r="C46" s="280">
        <v>27.861999999999998</v>
      </c>
      <c r="D46" s="280">
        <v>-21.137957049655</v>
      </c>
      <c r="E46" s="281">
        <v>0.56861274330800005</v>
      </c>
      <c r="F46" s="280">
        <v>0</v>
      </c>
      <c r="G46" s="280">
        <v>0</v>
      </c>
      <c r="H46" s="282">
        <v>1.4670000000000001</v>
      </c>
      <c r="I46" s="280">
        <v>10.827999999999999</v>
      </c>
      <c r="J46" s="280">
        <v>10.827999999999999</v>
      </c>
      <c r="K46" s="283" t="s">
        <v>168</v>
      </c>
    </row>
    <row r="47" spans="1:11" ht="14.4" customHeight="1" thickBot="1" x14ac:dyDescent="0.35">
      <c r="A47" s="292" t="s">
        <v>210</v>
      </c>
      <c r="B47" s="277">
        <v>48.999957049655002</v>
      </c>
      <c r="C47" s="277">
        <v>21.462</v>
      </c>
      <c r="D47" s="277">
        <v>-27.537957049654999</v>
      </c>
      <c r="E47" s="278">
        <v>0.438000383923</v>
      </c>
      <c r="F47" s="277">
        <v>0</v>
      </c>
      <c r="G47" s="277">
        <v>0</v>
      </c>
      <c r="H47" s="279">
        <v>0.97099999999999997</v>
      </c>
      <c r="I47" s="277">
        <v>8.7919999999999998</v>
      </c>
      <c r="J47" s="277">
        <v>8.7919999999999998</v>
      </c>
      <c r="K47" s="284" t="s">
        <v>168</v>
      </c>
    </row>
    <row r="48" spans="1:11" ht="14.4" customHeight="1" thickBot="1" x14ac:dyDescent="0.35">
      <c r="A48" s="292" t="s">
        <v>211</v>
      </c>
      <c r="B48" s="277">
        <v>4.9406564584124654E-324</v>
      </c>
      <c r="C48" s="277">
        <v>6.4</v>
      </c>
      <c r="D48" s="277">
        <v>6.4</v>
      </c>
      <c r="E48" s="284" t="s">
        <v>174</v>
      </c>
      <c r="F48" s="277">
        <v>0</v>
      </c>
      <c r="G48" s="277">
        <v>0</v>
      </c>
      <c r="H48" s="279">
        <v>0.496</v>
      </c>
      <c r="I48" s="277">
        <v>2.036</v>
      </c>
      <c r="J48" s="277">
        <v>2.036</v>
      </c>
      <c r="K48" s="284" t="s">
        <v>168</v>
      </c>
    </row>
    <row r="49" spans="1:11" ht="14.4" customHeight="1" thickBot="1" x14ac:dyDescent="0.35">
      <c r="A49" s="290" t="s">
        <v>50</v>
      </c>
      <c r="B49" s="277">
        <v>306.13497156725799</v>
      </c>
      <c r="C49" s="277">
        <v>251.50597999999999</v>
      </c>
      <c r="D49" s="277">
        <v>-54.628991567257998</v>
      </c>
      <c r="E49" s="278">
        <v>0.82155259398299996</v>
      </c>
      <c r="F49" s="277">
        <v>246.323847307015</v>
      </c>
      <c r="G49" s="277">
        <v>246.323847307015</v>
      </c>
      <c r="H49" s="279">
        <v>49.57394</v>
      </c>
      <c r="I49" s="277">
        <v>417.31488000000002</v>
      </c>
      <c r="J49" s="277">
        <v>170.99103269298499</v>
      </c>
      <c r="K49" s="278">
        <v>1.694171654764</v>
      </c>
    </row>
    <row r="50" spans="1:11" ht="14.4" customHeight="1" thickBot="1" x14ac:dyDescent="0.35">
      <c r="A50" s="291" t="s">
        <v>212</v>
      </c>
      <c r="B50" s="280">
        <v>11.999999277465999</v>
      </c>
      <c r="C50" s="280">
        <v>13.006790000000001</v>
      </c>
      <c r="D50" s="280">
        <v>1.0067907225329999</v>
      </c>
      <c r="E50" s="281">
        <v>1.083899231929</v>
      </c>
      <c r="F50" s="280">
        <v>12.476808964366001</v>
      </c>
      <c r="G50" s="280">
        <v>12.476808964366001</v>
      </c>
      <c r="H50" s="282">
        <v>1.18327</v>
      </c>
      <c r="I50" s="280">
        <v>15.68507</v>
      </c>
      <c r="J50" s="280">
        <v>3.2082610356329999</v>
      </c>
      <c r="K50" s="281">
        <v>1.2571379464720001</v>
      </c>
    </row>
    <row r="51" spans="1:11" ht="14.4" customHeight="1" thickBot="1" x14ac:dyDescent="0.35">
      <c r="A51" s="292" t="s">
        <v>213</v>
      </c>
      <c r="B51" s="277">
        <v>11.999999277465999</v>
      </c>
      <c r="C51" s="277">
        <v>13.006790000000001</v>
      </c>
      <c r="D51" s="277">
        <v>1.0067907225329999</v>
      </c>
      <c r="E51" s="278">
        <v>1.083899231929</v>
      </c>
      <c r="F51" s="277">
        <v>12.476808964366001</v>
      </c>
      <c r="G51" s="277">
        <v>12.476808964366001</v>
      </c>
      <c r="H51" s="279">
        <v>1.18327</v>
      </c>
      <c r="I51" s="277">
        <v>15.68507</v>
      </c>
      <c r="J51" s="277">
        <v>3.2082610356329999</v>
      </c>
      <c r="K51" s="278">
        <v>1.2571379464720001</v>
      </c>
    </row>
    <row r="52" spans="1:11" ht="14.4" customHeight="1" thickBot="1" x14ac:dyDescent="0.35">
      <c r="A52" s="291" t="s">
        <v>214</v>
      </c>
      <c r="B52" s="280">
        <v>20.747998750737999</v>
      </c>
      <c r="C52" s="280">
        <v>15.7737</v>
      </c>
      <c r="D52" s="280">
        <v>-4.9742987507379999</v>
      </c>
      <c r="E52" s="281">
        <v>0.76025163629000003</v>
      </c>
      <c r="F52" s="280">
        <v>14.250305164785001</v>
      </c>
      <c r="G52" s="280">
        <v>14.250305164785001</v>
      </c>
      <c r="H52" s="282">
        <v>1.0996699999999999</v>
      </c>
      <c r="I52" s="280">
        <v>15.401160000000001</v>
      </c>
      <c r="J52" s="280">
        <v>1.150854835214</v>
      </c>
      <c r="K52" s="281">
        <v>1.0807600133399999</v>
      </c>
    </row>
    <row r="53" spans="1:11" ht="14.4" customHeight="1" thickBot="1" x14ac:dyDescent="0.35">
      <c r="A53" s="292" t="s">
        <v>215</v>
      </c>
      <c r="B53" s="277">
        <v>6.7479595936969998</v>
      </c>
      <c r="C53" s="277">
        <v>4.5582000000000003</v>
      </c>
      <c r="D53" s="277">
        <v>-2.189759593697</v>
      </c>
      <c r="E53" s="278">
        <v>0.675493078568</v>
      </c>
      <c r="F53" s="277">
        <v>5.2632974826019998</v>
      </c>
      <c r="G53" s="277">
        <v>5.2632974826019998</v>
      </c>
      <c r="H53" s="279">
        <v>0.17100000000000001</v>
      </c>
      <c r="I53" s="277">
        <v>3.9188000000000001</v>
      </c>
      <c r="J53" s="277">
        <v>-1.344497482602</v>
      </c>
      <c r="K53" s="278">
        <v>0.74455225321200003</v>
      </c>
    </row>
    <row r="54" spans="1:11" ht="14.4" customHeight="1" thickBot="1" x14ac:dyDescent="0.35">
      <c r="A54" s="292" t="s">
        <v>216</v>
      </c>
      <c r="B54" s="277">
        <v>14.000039157041</v>
      </c>
      <c r="C54" s="277">
        <v>11.2155</v>
      </c>
      <c r="D54" s="277">
        <v>-2.7845391570409999</v>
      </c>
      <c r="E54" s="278">
        <v>0.80110490222099995</v>
      </c>
      <c r="F54" s="277">
        <v>8.9870076821830001</v>
      </c>
      <c r="G54" s="277">
        <v>8.9870076821830001</v>
      </c>
      <c r="H54" s="279">
        <v>0.92867</v>
      </c>
      <c r="I54" s="277">
        <v>11.48236</v>
      </c>
      <c r="J54" s="277">
        <v>2.4953523178160002</v>
      </c>
      <c r="K54" s="278">
        <v>1.277662199261</v>
      </c>
    </row>
    <row r="55" spans="1:11" ht="14.4" customHeight="1" thickBot="1" x14ac:dyDescent="0.35">
      <c r="A55" s="291" t="s">
        <v>217</v>
      </c>
      <c r="B55" s="280">
        <v>35.000037892606997</v>
      </c>
      <c r="C55" s="280">
        <v>9.8038399999989991</v>
      </c>
      <c r="D55" s="280">
        <v>-25.196197892607</v>
      </c>
      <c r="E55" s="281">
        <v>0.28010941102600001</v>
      </c>
      <c r="F55" s="280">
        <v>9.5241548506400004</v>
      </c>
      <c r="G55" s="280">
        <v>9.5241548506400004</v>
      </c>
      <c r="H55" s="282">
        <v>21.78931</v>
      </c>
      <c r="I55" s="280">
        <v>36.66968</v>
      </c>
      <c r="J55" s="280">
        <v>27.145525149358999</v>
      </c>
      <c r="K55" s="281">
        <v>3.8501767952180002</v>
      </c>
    </row>
    <row r="56" spans="1:11" ht="14.4" customHeight="1" thickBot="1" x14ac:dyDescent="0.35">
      <c r="A56" s="292" t="s">
        <v>218</v>
      </c>
      <c r="B56" s="277">
        <v>35.000037892606997</v>
      </c>
      <c r="C56" s="277">
        <v>9.8038399999989991</v>
      </c>
      <c r="D56" s="277">
        <v>-25.196197892607</v>
      </c>
      <c r="E56" s="278">
        <v>0.28010941102600001</v>
      </c>
      <c r="F56" s="277">
        <v>9.5241548506400004</v>
      </c>
      <c r="G56" s="277">
        <v>9.5241548506400004</v>
      </c>
      <c r="H56" s="279">
        <v>21.78931</v>
      </c>
      <c r="I56" s="277">
        <v>36.66968</v>
      </c>
      <c r="J56" s="277">
        <v>27.145525149358999</v>
      </c>
      <c r="K56" s="278">
        <v>3.8501767952180002</v>
      </c>
    </row>
    <row r="57" spans="1:11" ht="14.4" customHeight="1" thickBot="1" x14ac:dyDescent="0.35">
      <c r="A57" s="291" t="s">
        <v>219</v>
      </c>
      <c r="B57" s="280">
        <v>143.91995133441301</v>
      </c>
      <c r="C57" s="280">
        <v>100.10938</v>
      </c>
      <c r="D57" s="280">
        <v>-43.810571334412003</v>
      </c>
      <c r="E57" s="281">
        <v>0.69559070213499996</v>
      </c>
      <c r="F57" s="280">
        <v>100.133651663752</v>
      </c>
      <c r="G57" s="280">
        <v>100.133651663752</v>
      </c>
      <c r="H57" s="282">
        <v>7.7320700000000002</v>
      </c>
      <c r="I57" s="280">
        <v>102.77206</v>
      </c>
      <c r="J57" s="280">
        <v>2.6384083362480002</v>
      </c>
      <c r="K57" s="281">
        <v>1.0263488676620001</v>
      </c>
    </row>
    <row r="58" spans="1:11" ht="14.4" customHeight="1" thickBot="1" x14ac:dyDescent="0.35">
      <c r="A58" s="292" t="s">
        <v>220</v>
      </c>
      <c r="B58" s="277">
        <v>143.175711379224</v>
      </c>
      <c r="C58" s="277">
        <v>100.10938</v>
      </c>
      <c r="D58" s="277">
        <v>-43.066331379224003</v>
      </c>
      <c r="E58" s="278">
        <v>0.69920644385499997</v>
      </c>
      <c r="F58" s="277">
        <v>100.133651663752</v>
      </c>
      <c r="G58" s="277">
        <v>100.133651663752</v>
      </c>
      <c r="H58" s="279">
        <v>7.7320700000000002</v>
      </c>
      <c r="I58" s="277">
        <v>102.77206</v>
      </c>
      <c r="J58" s="277">
        <v>2.6384083362480002</v>
      </c>
      <c r="K58" s="278">
        <v>1.0263488676620001</v>
      </c>
    </row>
    <row r="59" spans="1:11" ht="14.4" customHeight="1" thickBot="1" x14ac:dyDescent="0.35">
      <c r="A59" s="291" t="s">
        <v>221</v>
      </c>
      <c r="B59" s="280">
        <v>58.375796485125001</v>
      </c>
      <c r="C59" s="280">
        <v>63.333869999999997</v>
      </c>
      <c r="D59" s="280">
        <v>4.9580735148740001</v>
      </c>
      <c r="E59" s="281">
        <v>1.0849337193390001</v>
      </c>
      <c r="F59" s="280">
        <v>62.712221404941999</v>
      </c>
      <c r="G59" s="280">
        <v>62.712221404941999</v>
      </c>
      <c r="H59" s="282">
        <v>17.329619999999998</v>
      </c>
      <c r="I59" s="280">
        <v>168.27190999999999</v>
      </c>
      <c r="J59" s="280">
        <v>105.55968859505801</v>
      </c>
      <c r="K59" s="281">
        <v>2.683239506274</v>
      </c>
    </row>
    <row r="60" spans="1:11" ht="14.4" customHeight="1" thickBot="1" x14ac:dyDescent="0.35">
      <c r="A60" s="292" t="s">
        <v>222</v>
      </c>
      <c r="B60" s="277">
        <v>37.419357746937003</v>
      </c>
      <c r="C60" s="277">
        <v>30.351870000000002</v>
      </c>
      <c r="D60" s="277">
        <v>-7.0674877469370001</v>
      </c>
      <c r="E60" s="278">
        <v>0.81112749730400002</v>
      </c>
      <c r="F60" s="277">
        <v>27.980742505325001</v>
      </c>
      <c r="G60" s="277">
        <v>27.980742505325001</v>
      </c>
      <c r="H60" s="279">
        <v>4.9406564584124654E-324</v>
      </c>
      <c r="I60" s="277">
        <v>58.325189999999999</v>
      </c>
      <c r="J60" s="277">
        <v>30.344447494674998</v>
      </c>
      <c r="K60" s="278">
        <v>2.0844761352879999</v>
      </c>
    </row>
    <row r="61" spans="1:11" ht="14.4" customHeight="1" thickBot="1" x14ac:dyDescent="0.35">
      <c r="A61" s="292" t="s">
        <v>223</v>
      </c>
      <c r="B61" s="277">
        <v>4.9406564584124654E-324</v>
      </c>
      <c r="C61" s="277">
        <v>9.3740000000000006</v>
      </c>
      <c r="D61" s="277">
        <v>9.3740000000000006</v>
      </c>
      <c r="E61" s="284" t="s">
        <v>174</v>
      </c>
      <c r="F61" s="277">
        <v>10.980958541073001</v>
      </c>
      <c r="G61" s="277">
        <v>10.980958541073001</v>
      </c>
      <c r="H61" s="279">
        <v>17.329619999999998</v>
      </c>
      <c r="I61" s="277">
        <v>95.233720000000005</v>
      </c>
      <c r="J61" s="277">
        <v>84.252761458926003</v>
      </c>
      <c r="K61" s="278">
        <v>8.6726235823379998</v>
      </c>
    </row>
    <row r="62" spans="1:11" ht="14.4" customHeight="1" thickBot="1" x14ac:dyDescent="0.35">
      <c r="A62" s="292" t="s">
        <v>224</v>
      </c>
      <c r="B62" s="277">
        <v>16.956478979029999</v>
      </c>
      <c r="C62" s="277">
        <v>23.608000000000001</v>
      </c>
      <c r="D62" s="277">
        <v>6.6515210209689997</v>
      </c>
      <c r="E62" s="278">
        <v>1.392270177623</v>
      </c>
      <c r="F62" s="277">
        <v>23.750520358543</v>
      </c>
      <c r="G62" s="277">
        <v>23.750520358543</v>
      </c>
      <c r="H62" s="279">
        <v>4.9406564584124654E-324</v>
      </c>
      <c r="I62" s="277">
        <v>14.712999999999999</v>
      </c>
      <c r="J62" s="277">
        <v>-9.0375203585430004</v>
      </c>
      <c r="K62" s="278">
        <v>0.61948116411200005</v>
      </c>
    </row>
    <row r="63" spans="1:11" ht="14.4" customHeight="1" thickBot="1" x14ac:dyDescent="0.35">
      <c r="A63" s="291" t="s">
        <v>225</v>
      </c>
      <c r="B63" s="280">
        <v>36.091187826907003</v>
      </c>
      <c r="C63" s="280">
        <v>49.478400000000001</v>
      </c>
      <c r="D63" s="280">
        <v>13.387212173091999</v>
      </c>
      <c r="E63" s="281">
        <v>1.3709274473669999</v>
      </c>
      <c r="F63" s="280">
        <v>47.226705258528</v>
      </c>
      <c r="G63" s="280">
        <v>47.226705258528</v>
      </c>
      <c r="H63" s="282">
        <v>0.44</v>
      </c>
      <c r="I63" s="280">
        <v>78.515000000000001</v>
      </c>
      <c r="J63" s="280">
        <v>31.288294741470999</v>
      </c>
      <c r="K63" s="281">
        <v>1.6625127577750001</v>
      </c>
    </row>
    <row r="64" spans="1:11" ht="14.4" customHeight="1" thickBot="1" x14ac:dyDescent="0.35">
      <c r="A64" s="292" t="s">
        <v>226</v>
      </c>
      <c r="B64" s="277">
        <v>4.9406564584124654E-324</v>
      </c>
      <c r="C64" s="277">
        <v>4.9406564584124654E-324</v>
      </c>
      <c r="D64" s="277">
        <v>0</v>
      </c>
      <c r="E64" s="278">
        <v>1</v>
      </c>
      <c r="F64" s="277">
        <v>4.9406564584124654E-324</v>
      </c>
      <c r="G64" s="277">
        <v>0</v>
      </c>
      <c r="H64" s="279">
        <v>4.9406564584124654E-324</v>
      </c>
      <c r="I64" s="277">
        <v>6.05</v>
      </c>
      <c r="J64" s="277">
        <v>6.05</v>
      </c>
      <c r="K64" s="284" t="s">
        <v>174</v>
      </c>
    </row>
    <row r="65" spans="1:11" ht="14.4" customHeight="1" thickBot="1" x14ac:dyDescent="0.35">
      <c r="A65" s="292" t="s">
        <v>227</v>
      </c>
      <c r="B65" s="277">
        <v>29.999998193665</v>
      </c>
      <c r="C65" s="277">
        <v>44.244</v>
      </c>
      <c r="D65" s="277">
        <v>14.244001806333999</v>
      </c>
      <c r="E65" s="278">
        <v>1.474800088799</v>
      </c>
      <c r="F65" s="277">
        <v>47.226705258528</v>
      </c>
      <c r="G65" s="277">
        <v>47.226705258528</v>
      </c>
      <c r="H65" s="279">
        <v>4.9406564584124654E-324</v>
      </c>
      <c r="I65" s="277">
        <v>5.9287877500949585E-323</v>
      </c>
      <c r="J65" s="277">
        <v>-47.226705258528</v>
      </c>
      <c r="K65" s="278">
        <v>0</v>
      </c>
    </row>
    <row r="66" spans="1:11" ht="14.4" customHeight="1" thickBot="1" x14ac:dyDescent="0.35">
      <c r="A66" s="292" t="s">
        <v>228</v>
      </c>
      <c r="B66" s="277">
        <v>6.0911896332420001</v>
      </c>
      <c r="C66" s="277">
        <v>5.2343999999999999</v>
      </c>
      <c r="D66" s="277">
        <v>-0.85678963324199997</v>
      </c>
      <c r="E66" s="278">
        <v>0.859339523996</v>
      </c>
      <c r="F66" s="277">
        <v>0</v>
      </c>
      <c r="G66" s="277">
        <v>0</v>
      </c>
      <c r="H66" s="279">
        <v>0.44</v>
      </c>
      <c r="I66" s="277">
        <v>66.179000000000002</v>
      </c>
      <c r="J66" s="277">
        <v>66.179000000000002</v>
      </c>
      <c r="K66" s="284" t="s">
        <v>168</v>
      </c>
    </row>
    <row r="67" spans="1:11" ht="14.4" customHeight="1" thickBot="1" x14ac:dyDescent="0.35">
      <c r="A67" s="292" t="s">
        <v>229</v>
      </c>
      <c r="B67" s="277">
        <v>4.9406564584124654E-324</v>
      </c>
      <c r="C67" s="277">
        <v>4.9406564584124654E-324</v>
      </c>
      <c r="D67" s="277">
        <v>0</v>
      </c>
      <c r="E67" s="278">
        <v>1</v>
      </c>
      <c r="F67" s="277">
        <v>4.9406564584124654E-324</v>
      </c>
      <c r="G67" s="277">
        <v>0</v>
      </c>
      <c r="H67" s="279">
        <v>4.9406564584124654E-324</v>
      </c>
      <c r="I67" s="277">
        <v>6.2859999999999996</v>
      </c>
      <c r="J67" s="277">
        <v>6.2859999999999996</v>
      </c>
      <c r="K67" s="284" t="s">
        <v>174</v>
      </c>
    </row>
    <row r="68" spans="1:11" ht="14.4" customHeight="1" thickBot="1" x14ac:dyDescent="0.35">
      <c r="A68" s="289" t="s">
        <v>51</v>
      </c>
      <c r="B68" s="277">
        <v>16718.9989933297</v>
      </c>
      <c r="C68" s="277">
        <v>17017.26052</v>
      </c>
      <c r="D68" s="277">
        <v>298.26152667032898</v>
      </c>
      <c r="E68" s="278">
        <v>1.0178396760940001</v>
      </c>
      <c r="F68" s="277">
        <v>16584.995517330699</v>
      </c>
      <c r="G68" s="277">
        <v>16584.995517330699</v>
      </c>
      <c r="H68" s="279">
        <v>1467.3660500000101</v>
      </c>
      <c r="I68" s="277">
        <v>16975.683219999999</v>
      </c>
      <c r="J68" s="277">
        <v>390.68770266927498</v>
      </c>
      <c r="K68" s="278">
        <v>1.023556696307</v>
      </c>
    </row>
    <row r="69" spans="1:11" ht="14.4" customHeight="1" thickBot="1" x14ac:dyDescent="0.35">
      <c r="A69" s="294" t="s">
        <v>230</v>
      </c>
      <c r="B69" s="280">
        <v>12383.999254345001</v>
      </c>
      <c r="C69" s="280">
        <v>12613.277</v>
      </c>
      <c r="D69" s="280">
        <v>229.27774565496301</v>
      </c>
      <c r="E69" s="281">
        <v>1.018514030964</v>
      </c>
      <c r="F69" s="280">
        <v>12284.9999999993</v>
      </c>
      <c r="G69" s="280">
        <v>12284.9999999993</v>
      </c>
      <c r="H69" s="282">
        <v>1086.70000000001</v>
      </c>
      <c r="I69" s="280">
        <v>12580.642</v>
      </c>
      <c r="J69" s="280">
        <v>295.64200000067802</v>
      </c>
      <c r="K69" s="281">
        <v>1.0240652828650001</v>
      </c>
    </row>
    <row r="70" spans="1:11" ht="14.4" customHeight="1" thickBot="1" x14ac:dyDescent="0.35">
      <c r="A70" s="291" t="s">
        <v>231</v>
      </c>
      <c r="B70" s="280">
        <v>12345.999216633099</v>
      </c>
      <c r="C70" s="280">
        <v>12580.012000000001</v>
      </c>
      <c r="D70" s="280">
        <v>234.01278336693801</v>
      </c>
      <c r="E70" s="281">
        <v>1.018954543837</v>
      </c>
      <c r="F70" s="280">
        <v>12284.9999999993</v>
      </c>
      <c r="G70" s="280">
        <v>12284.9999999993</v>
      </c>
      <c r="H70" s="282">
        <v>1086.70000000001</v>
      </c>
      <c r="I70" s="280">
        <v>12554.251</v>
      </c>
      <c r="J70" s="280">
        <v>269.25100000067903</v>
      </c>
      <c r="K70" s="281">
        <v>1.0219170533169999</v>
      </c>
    </row>
    <row r="71" spans="1:11" ht="14.4" customHeight="1" thickBot="1" x14ac:dyDescent="0.35">
      <c r="A71" s="292" t="s">
        <v>232</v>
      </c>
      <c r="B71" s="277">
        <v>12345.999216633099</v>
      </c>
      <c r="C71" s="277">
        <v>12580.012000000001</v>
      </c>
      <c r="D71" s="277">
        <v>234.01278336693801</v>
      </c>
      <c r="E71" s="278">
        <v>1.018954543837</v>
      </c>
      <c r="F71" s="277">
        <v>12284.9999999993</v>
      </c>
      <c r="G71" s="277">
        <v>12284.9999999993</v>
      </c>
      <c r="H71" s="279">
        <v>1086.70000000001</v>
      </c>
      <c r="I71" s="277">
        <v>12554.251</v>
      </c>
      <c r="J71" s="277">
        <v>269.25100000067903</v>
      </c>
      <c r="K71" s="278">
        <v>1.0219170533169999</v>
      </c>
    </row>
    <row r="72" spans="1:11" ht="14.4" customHeight="1" thickBot="1" x14ac:dyDescent="0.35">
      <c r="A72" s="291" t="s">
        <v>233</v>
      </c>
      <c r="B72" s="280">
        <v>4.9406564584124654E-324</v>
      </c>
      <c r="C72" s="280">
        <v>3.5000000000000003E-2</v>
      </c>
      <c r="D72" s="280">
        <v>3.5000000000000003E-2</v>
      </c>
      <c r="E72" s="283" t="s">
        <v>174</v>
      </c>
      <c r="F72" s="280">
        <v>0</v>
      </c>
      <c r="G72" s="280">
        <v>0</v>
      </c>
      <c r="H72" s="282">
        <v>4.9406564584124654E-324</v>
      </c>
      <c r="I72" s="280">
        <v>-3.5000000000000003E-2</v>
      </c>
      <c r="J72" s="280">
        <v>-3.5000000000000003E-2</v>
      </c>
      <c r="K72" s="283" t="s">
        <v>168</v>
      </c>
    </row>
    <row r="73" spans="1:11" ht="14.4" customHeight="1" thickBot="1" x14ac:dyDescent="0.35">
      <c r="A73" s="292" t="s">
        <v>234</v>
      </c>
      <c r="B73" s="277">
        <v>4.9406564584124654E-324</v>
      </c>
      <c r="C73" s="277">
        <v>3.5000000000000003E-2</v>
      </c>
      <c r="D73" s="277">
        <v>3.5000000000000003E-2</v>
      </c>
      <c r="E73" s="284" t="s">
        <v>174</v>
      </c>
      <c r="F73" s="277">
        <v>0</v>
      </c>
      <c r="G73" s="277">
        <v>0</v>
      </c>
      <c r="H73" s="279">
        <v>4.9406564584124654E-324</v>
      </c>
      <c r="I73" s="277">
        <v>-3.5000000000000003E-2</v>
      </c>
      <c r="J73" s="277">
        <v>-3.5000000000000003E-2</v>
      </c>
      <c r="K73" s="284" t="s">
        <v>168</v>
      </c>
    </row>
    <row r="74" spans="1:11" ht="14.4" customHeight="1" thickBot="1" x14ac:dyDescent="0.35">
      <c r="A74" s="291" t="s">
        <v>235</v>
      </c>
      <c r="B74" s="280">
        <v>4.9406564584124654E-324</v>
      </c>
      <c r="C74" s="280">
        <v>26.2</v>
      </c>
      <c r="D74" s="280">
        <v>26.2</v>
      </c>
      <c r="E74" s="283" t="s">
        <v>174</v>
      </c>
      <c r="F74" s="280">
        <v>0</v>
      </c>
      <c r="G74" s="280">
        <v>0</v>
      </c>
      <c r="H74" s="282">
        <v>4.9406564584124654E-324</v>
      </c>
      <c r="I74" s="280">
        <v>13.1</v>
      </c>
      <c r="J74" s="280">
        <v>13.1</v>
      </c>
      <c r="K74" s="283" t="s">
        <v>168</v>
      </c>
    </row>
    <row r="75" spans="1:11" ht="14.4" customHeight="1" thickBot="1" x14ac:dyDescent="0.35">
      <c r="A75" s="292" t="s">
        <v>236</v>
      </c>
      <c r="B75" s="277">
        <v>4.9406564584124654E-324</v>
      </c>
      <c r="C75" s="277">
        <v>26.2</v>
      </c>
      <c r="D75" s="277">
        <v>26.2</v>
      </c>
      <c r="E75" s="284" t="s">
        <v>174</v>
      </c>
      <c r="F75" s="277">
        <v>0</v>
      </c>
      <c r="G75" s="277">
        <v>0</v>
      </c>
      <c r="H75" s="279">
        <v>4.9406564584124654E-324</v>
      </c>
      <c r="I75" s="277">
        <v>13.1</v>
      </c>
      <c r="J75" s="277">
        <v>13.1</v>
      </c>
      <c r="K75" s="284" t="s">
        <v>168</v>
      </c>
    </row>
    <row r="76" spans="1:11" ht="14.4" customHeight="1" thickBot="1" x14ac:dyDescent="0.35">
      <c r="A76" s="291" t="s">
        <v>237</v>
      </c>
      <c r="B76" s="280">
        <v>38.000037711973</v>
      </c>
      <c r="C76" s="280">
        <v>7.03</v>
      </c>
      <c r="D76" s="280">
        <v>-30.970037711972999</v>
      </c>
      <c r="E76" s="281">
        <v>0.184999816402</v>
      </c>
      <c r="F76" s="280">
        <v>0</v>
      </c>
      <c r="G76" s="280">
        <v>0</v>
      </c>
      <c r="H76" s="282">
        <v>4.9406564584124654E-324</v>
      </c>
      <c r="I76" s="280">
        <v>13.326000000000001</v>
      </c>
      <c r="J76" s="280">
        <v>13.326000000000001</v>
      </c>
      <c r="K76" s="283" t="s">
        <v>168</v>
      </c>
    </row>
    <row r="77" spans="1:11" ht="14.4" customHeight="1" thickBot="1" x14ac:dyDescent="0.35">
      <c r="A77" s="292" t="s">
        <v>238</v>
      </c>
      <c r="B77" s="277">
        <v>38.000037711973</v>
      </c>
      <c r="C77" s="277">
        <v>7.03</v>
      </c>
      <c r="D77" s="277">
        <v>-30.970037711972999</v>
      </c>
      <c r="E77" s="278">
        <v>0.184999816402</v>
      </c>
      <c r="F77" s="277">
        <v>0</v>
      </c>
      <c r="G77" s="277">
        <v>0</v>
      </c>
      <c r="H77" s="279">
        <v>4.9406564584124654E-324</v>
      </c>
      <c r="I77" s="277">
        <v>13.326000000000001</v>
      </c>
      <c r="J77" s="277">
        <v>13.326000000000001</v>
      </c>
      <c r="K77" s="284" t="s">
        <v>168</v>
      </c>
    </row>
    <row r="78" spans="1:11" ht="14.4" customHeight="1" thickBot="1" x14ac:dyDescent="0.35">
      <c r="A78" s="290" t="s">
        <v>239</v>
      </c>
      <c r="B78" s="277">
        <v>4210.9997864508196</v>
      </c>
      <c r="C78" s="277">
        <v>4278.1117999999997</v>
      </c>
      <c r="D78" s="277">
        <v>67.112013549181</v>
      </c>
      <c r="E78" s="278">
        <v>1.0159373110779999</v>
      </c>
      <c r="F78" s="277">
        <v>4176.9955173314202</v>
      </c>
      <c r="G78" s="277">
        <v>4176.9955173314202</v>
      </c>
      <c r="H78" s="279">
        <v>369.798110000002</v>
      </c>
      <c r="I78" s="277">
        <v>4269.3651200000004</v>
      </c>
      <c r="J78" s="277">
        <v>92.369602668585003</v>
      </c>
      <c r="K78" s="278">
        <v>1.022113885994</v>
      </c>
    </row>
    <row r="79" spans="1:11" ht="14.4" customHeight="1" thickBot="1" x14ac:dyDescent="0.35">
      <c r="A79" s="291" t="s">
        <v>240</v>
      </c>
      <c r="B79" s="280">
        <v>1114.99997286456</v>
      </c>
      <c r="C79" s="280">
        <v>1133.10816</v>
      </c>
      <c r="D79" s="280">
        <v>18.108187135442002</v>
      </c>
      <c r="E79" s="281">
        <v>1.016240526974</v>
      </c>
      <c r="F79" s="280">
        <v>1105.9999914872101</v>
      </c>
      <c r="G79" s="280">
        <v>1105.9999914872101</v>
      </c>
      <c r="H79" s="282">
        <v>98.12312</v>
      </c>
      <c r="I79" s="280">
        <v>1130.8022900000001</v>
      </c>
      <c r="J79" s="280">
        <v>24.802298512789999</v>
      </c>
      <c r="K79" s="281">
        <v>1.022425224867</v>
      </c>
    </row>
    <row r="80" spans="1:11" ht="14.4" customHeight="1" thickBot="1" x14ac:dyDescent="0.35">
      <c r="A80" s="292" t="s">
        <v>241</v>
      </c>
      <c r="B80" s="277">
        <v>1114.99997286456</v>
      </c>
      <c r="C80" s="277">
        <v>1133.10816</v>
      </c>
      <c r="D80" s="277">
        <v>18.108187135442002</v>
      </c>
      <c r="E80" s="278">
        <v>1.016240526974</v>
      </c>
      <c r="F80" s="277">
        <v>1105.9999914872101</v>
      </c>
      <c r="G80" s="277">
        <v>1105.9999914872101</v>
      </c>
      <c r="H80" s="279">
        <v>98.12312</v>
      </c>
      <c r="I80" s="277">
        <v>1130.8022900000001</v>
      </c>
      <c r="J80" s="277">
        <v>24.802298512789999</v>
      </c>
      <c r="K80" s="278">
        <v>1.022425224867</v>
      </c>
    </row>
    <row r="81" spans="1:11" ht="14.4" customHeight="1" thickBot="1" x14ac:dyDescent="0.35">
      <c r="A81" s="291" t="s">
        <v>242</v>
      </c>
      <c r="B81" s="280">
        <v>3095.9998135862602</v>
      </c>
      <c r="C81" s="280">
        <v>3145.0036399999999</v>
      </c>
      <c r="D81" s="280">
        <v>49.003826413738999</v>
      </c>
      <c r="E81" s="281">
        <v>1.0158281102590001</v>
      </c>
      <c r="F81" s="280">
        <v>3070.9955258442101</v>
      </c>
      <c r="G81" s="280">
        <v>3070.9955258442101</v>
      </c>
      <c r="H81" s="282">
        <v>271.674990000001</v>
      </c>
      <c r="I81" s="280">
        <v>3138.5628299999998</v>
      </c>
      <c r="J81" s="280">
        <v>67.567304155794005</v>
      </c>
      <c r="K81" s="281">
        <v>1.0220017592290001</v>
      </c>
    </row>
    <row r="82" spans="1:11" ht="14.4" customHeight="1" thickBot="1" x14ac:dyDescent="0.35">
      <c r="A82" s="292" t="s">
        <v>243</v>
      </c>
      <c r="B82" s="277">
        <v>3095.9998135862602</v>
      </c>
      <c r="C82" s="277">
        <v>3145.0036399999999</v>
      </c>
      <c r="D82" s="277">
        <v>49.003826413738999</v>
      </c>
      <c r="E82" s="278">
        <v>1.0158281102590001</v>
      </c>
      <c r="F82" s="277">
        <v>3070.9955258442101</v>
      </c>
      <c r="G82" s="277">
        <v>3070.9955258442101</v>
      </c>
      <c r="H82" s="279">
        <v>271.674990000001</v>
      </c>
      <c r="I82" s="277">
        <v>3138.5628299999998</v>
      </c>
      <c r="J82" s="277">
        <v>67.567304155794005</v>
      </c>
      <c r="K82" s="278">
        <v>1.0220017592290001</v>
      </c>
    </row>
    <row r="83" spans="1:11" ht="14.4" customHeight="1" thickBot="1" x14ac:dyDescent="0.35">
      <c r="A83" s="290" t="s">
        <v>244</v>
      </c>
      <c r="B83" s="277">
        <v>123.999952533819</v>
      </c>
      <c r="C83" s="277">
        <v>125.87172</v>
      </c>
      <c r="D83" s="277">
        <v>1.871767466181</v>
      </c>
      <c r="E83" s="278">
        <v>1.0150949046990001</v>
      </c>
      <c r="F83" s="277">
        <v>122.99999999999299</v>
      </c>
      <c r="G83" s="277">
        <v>122.99999999999299</v>
      </c>
      <c r="H83" s="279">
        <v>10.867940000000001</v>
      </c>
      <c r="I83" s="277">
        <v>125.67610000000001</v>
      </c>
      <c r="J83" s="277">
        <v>2.676100000006</v>
      </c>
      <c r="K83" s="278">
        <v>1.0217569105690001</v>
      </c>
    </row>
    <row r="84" spans="1:11" ht="14.4" customHeight="1" thickBot="1" x14ac:dyDescent="0.35">
      <c r="A84" s="291" t="s">
        <v>245</v>
      </c>
      <c r="B84" s="280">
        <v>123.999952533819</v>
      </c>
      <c r="C84" s="280">
        <v>125.87172</v>
      </c>
      <c r="D84" s="280">
        <v>1.871767466181</v>
      </c>
      <c r="E84" s="281">
        <v>1.0150949046990001</v>
      </c>
      <c r="F84" s="280">
        <v>122.99999999999299</v>
      </c>
      <c r="G84" s="280">
        <v>122.99999999999299</v>
      </c>
      <c r="H84" s="282">
        <v>10.867940000000001</v>
      </c>
      <c r="I84" s="280">
        <v>125.67610000000001</v>
      </c>
      <c r="J84" s="280">
        <v>2.676100000006</v>
      </c>
      <c r="K84" s="281">
        <v>1.0217569105690001</v>
      </c>
    </row>
    <row r="85" spans="1:11" ht="14.4" customHeight="1" thickBot="1" x14ac:dyDescent="0.35">
      <c r="A85" s="292" t="s">
        <v>246</v>
      </c>
      <c r="B85" s="277">
        <v>123.999952533819</v>
      </c>
      <c r="C85" s="277">
        <v>125.87172</v>
      </c>
      <c r="D85" s="277">
        <v>1.871767466181</v>
      </c>
      <c r="E85" s="278">
        <v>1.0150949046990001</v>
      </c>
      <c r="F85" s="277">
        <v>122.99999999999299</v>
      </c>
      <c r="G85" s="277">
        <v>122.99999999999299</v>
      </c>
      <c r="H85" s="279">
        <v>10.867940000000001</v>
      </c>
      <c r="I85" s="277">
        <v>125.67610000000001</v>
      </c>
      <c r="J85" s="277">
        <v>2.676100000006</v>
      </c>
      <c r="K85" s="278">
        <v>1.0217569105690001</v>
      </c>
    </row>
    <row r="86" spans="1:11" ht="14.4" customHeight="1" thickBot="1" x14ac:dyDescent="0.35">
      <c r="A86" s="289" t="s">
        <v>247</v>
      </c>
      <c r="B86" s="277">
        <v>4.9406564584124654E-324</v>
      </c>
      <c r="C86" s="277">
        <v>33.741999999999997</v>
      </c>
      <c r="D86" s="277">
        <v>33.741999999999997</v>
      </c>
      <c r="E86" s="284" t="s">
        <v>174</v>
      </c>
      <c r="F86" s="277">
        <v>0</v>
      </c>
      <c r="G86" s="277">
        <v>0</v>
      </c>
      <c r="H86" s="279">
        <v>7.6619999999999999</v>
      </c>
      <c r="I86" s="277">
        <v>33.19</v>
      </c>
      <c r="J86" s="277">
        <v>33.19</v>
      </c>
      <c r="K86" s="284" t="s">
        <v>168</v>
      </c>
    </row>
    <row r="87" spans="1:11" ht="14.4" customHeight="1" thickBot="1" x14ac:dyDescent="0.35">
      <c r="A87" s="290" t="s">
        <v>248</v>
      </c>
      <c r="B87" s="277">
        <v>4.9406564584124654E-324</v>
      </c>
      <c r="C87" s="277">
        <v>33.741999999999997</v>
      </c>
      <c r="D87" s="277">
        <v>33.741999999999997</v>
      </c>
      <c r="E87" s="284" t="s">
        <v>174</v>
      </c>
      <c r="F87" s="277">
        <v>0</v>
      </c>
      <c r="G87" s="277">
        <v>0</v>
      </c>
      <c r="H87" s="279">
        <v>7.6619999999999999</v>
      </c>
      <c r="I87" s="277">
        <v>33.19</v>
      </c>
      <c r="J87" s="277">
        <v>33.19</v>
      </c>
      <c r="K87" s="284" t="s">
        <v>168</v>
      </c>
    </row>
    <row r="88" spans="1:11" ht="14.4" customHeight="1" thickBot="1" x14ac:dyDescent="0.35">
      <c r="A88" s="291" t="s">
        <v>249</v>
      </c>
      <c r="B88" s="280">
        <v>4.9406564584124654E-324</v>
      </c>
      <c r="C88" s="280">
        <v>27.242000000000001</v>
      </c>
      <c r="D88" s="280">
        <v>27.242000000000001</v>
      </c>
      <c r="E88" s="283" t="s">
        <v>174</v>
      </c>
      <c r="F88" s="280">
        <v>0</v>
      </c>
      <c r="G88" s="280">
        <v>0</v>
      </c>
      <c r="H88" s="282">
        <v>7.6619999999999999</v>
      </c>
      <c r="I88" s="280">
        <v>31.19</v>
      </c>
      <c r="J88" s="280">
        <v>31.19</v>
      </c>
      <c r="K88" s="283" t="s">
        <v>168</v>
      </c>
    </row>
    <row r="89" spans="1:11" ht="14.4" customHeight="1" thickBot="1" x14ac:dyDescent="0.35">
      <c r="A89" s="292" t="s">
        <v>250</v>
      </c>
      <c r="B89" s="277">
        <v>4.9406564584124654E-324</v>
      </c>
      <c r="C89" s="277">
        <v>5</v>
      </c>
      <c r="D89" s="277">
        <v>5</v>
      </c>
      <c r="E89" s="284" t="s">
        <v>174</v>
      </c>
      <c r="F89" s="277">
        <v>0</v>
      </c>
      <c r="G89" s="277">
        <v>0</v>
      </c>
      <c r="H89" s="279">
        <v>7.6619999999999999</v>
      </c>
      <c r="I89" s="277">
        <v>16.962</v>
      </c>
      <c r="J89" s="277">
        <v>16.962</v>
      </c>
      <c r="K89" s="284" t="s">
        <v>168</v>
      </c>
    </row>
    <row r="90" spans="1:11" ht="14.4" customHeight="1" thickBot="1" x14ac:dyDescent="0.35">
      <c r="A90" s="292" t="s">
        <v>251</v>
      </c>
      <c r="B90" s="277">
        <v>4.9406564584124654E-324</v>
      </c>
      <c r="C90" s="277">
        <v>21.762</v>
      </c>
      <c r="D90" s="277">
        <v>21.762</v>
      </c>
      <c r="E90" s="284" t="s">
        <v>174</v>
      </c>
      <c r="F90" s="277">
        <v>0</v>
      </c>
      <c r="G90" s="277">
        <v>0</v>
      </c>
      <c r="H90" s="279">
        <v>4.9406564584124654E-324</v>
      </c>
      <c r="I90" s="277">
        <v>14.028</v>
      </c>
      <c r="J90" s="277">
        <v>14.028</v>
      </c>
      <c r="K90" s="284" t="s">
        <v>168</v>
      </c>
    </row>
    <row r="91" spans="1:11" ht="14.4" customHeight="1" thickBot="1" x14ac:dyDescent="0.35">
      <c r="A91" s="292" t="s">
        <v>252</v>
      </c>
      <c r="B91" s="277">
        <v>4.9406564584124654E-324</v>
      </c>
      <c r="C91" s="277">
        <v>0.48</v>
      </c>
      <c r="D91" s="277">
        <v>0.48</v>
      </c>
      <c r="E91" s="284" t="s">
        <v>174</v>
      </c>
      <c r="F91" s="277">
        <v>0</v>
      </c>
      <c r="G91" s="277">
        <v>0</v>
      </c>
      <c r="H91" s="279">
        <v>4.9406564584124654E-324</v>
      </c>
      <c r="I91" s="277">
        <v>0.2</v>
      </c>
      <c r="J91" s="277">
        <v>0.2</v>
      </c>
      <c r="K91" s="284" t="s">
        <v>168</v>
      </c>
    </row>
    <row r="92" spans="1:11" ht="14.4" customHeight="1" thickBot="1" x14ac:dyDescent="0.35">
      <c r="A92" s="295" t="s">
        <v>253</v>
      </c>
      <c r="B92" s="277">
        <v>4.9406564584124654E-324</v>
      </c>
      <c r="C92" s="277">
        <v>6.5</v>
      </c>
      <c r="D92" s="277">
        <v>6.5</v>
      </c>
      <c r="E92" s="284" t="s">
        <v>174</v>
      </c>
      <c r="F92" s="277">
        <v>0</v>
      </c>
      <c r="G92" s="277">
        <v>0</v>
      </c>
      <c r="H92" s="279">
        <v>4.9406564584124654E-324</v>
      </c>
      <c r="I92" s="277">
        <v>2</v>
      </c>
      <c r="J92" s="277">
        <v>2</v>
      </c>
      <c r="K92" s="284" t="s">
        <v>168</v>
      </c>
    </row>
    <row r="93" spans="1:11" ht="14.4" customHeight="1" thickBot="1" x14ac:dyDescent="0.35">
      <c r="A93" s="292" t="s">
        <v>254</v>
      </c>
      <c r="B93" s="277">
        <v>4.9406564584124654E-324</v>
      </c>
      <c r="C93" s="277">
        <v>6.5</v>
      </c>
      <c r="D93" s="277">
        <v>6.5</v>
      </c>
      <c r="E93" s="284" t="s">
        <v>174</v>
      </c>
      <c r="F93" s="277">
        <v>0</v>
      </c>
      <c r="G93" s="277">
        <v>0</v>
      </c>
      <c r="H93" s="279">
        <v>4.9406564584124654E-324</v>
      </c>
      <c r="I93" s="277">
        <v>2</v>
      </c>
      <c r="J93" s="277">
        <v>2</v>
      </c>
      <c r="K93" s="284" t="s">
        <v>168</v>
      </c>
    </row>
    <row r="94" spans="1:11" ht="14.4" customHeight="1" thickBot="1" x14ac:dyDescent="0.35">
      <c r="A94" s="289" t="s">
        <v>255</v>
      </c>
      <c r="B94" s="277">
        <v>994.74990141454703</v>
      </c>
      <c r="C94" s="277">
        <v>244.26560000000001</v>
      </c>
      <c r="D94" s="277">
        <v>-750.48430141454696</v>
      </c>
      <c r="E94" s="278">
        <v>0.24555478683900001</v>
      </c>
      <c r="F94" s="277">
        <v>860.99999999995305</v>
      </c>
      <c r="G94" s="277">
        <v>860.99999999995305</v>
      </c>
      <c r="H94" s="279">
        <v>50.392240000000001</v>
      </c>
      <c r="I94" s="277">
        <v>546.21792000000005</v>
      </c>
      <c r="J94" s="277">
        <v>-314.78207999995197</v>
      </c>
      <c r="K94" s="278">
        <v>0.63439944250799996</v>
      </c>
    </row>
    <row r="95" spans="1:11" ht="14.4" customHeight="1" thickBot="1" x14ac:dyDescent="0.35">
      <c r="A95" s="290" t="s">
        <v>256</v>
      </c>
      <c r="B95" s="277">
        <v>972.99990141454703</v>
      </c>
      <c r="C95" s="277">
        <v>222.51599999999999</v>
      </c>
      <c r="D95" s="277">
        <v>-750.48390141454695</v>
      </c>
      <c r="E95" s="278">
        <v>0.228690670653</v>
      </c>
      <c r="F95" s="277">
        <v>860.99999999995305</v>
      </c>
      <c r="G95" s="277">
        <v>860.99999999995305</v>
      </c>
      <c r="H95" s="279">
        <v>20.558</v>
      </c>
      <c r="I95" s="277">
        <v>333.60500000000002</v>
      </c>
      <c r="J95" s="277">
        <v>-527.39499999995303</v>
      </c>
      <c r="K95" s="278">
        <v>0.38746225319299998</v>
      </c>
    </row>
    <row r="96" spans="1:11" ht="14.4" customHeight="1" thickBot="1" x14ac:dyDescent="0.35">
      <c r="A96" s="291" t="s">
        <v>257</v>
      </c>
      <c r="B96" s="280">
        <v>972.99990141454703</v>
      </c>
      <c r="C96" s="280">
        <v>222.51599999999999</v>
      </c>
      <c r="D96" s="280">
        <v>-750.48390141454695</v>
      </c>
      <c r="E96" s="281">
        <v>0.228690670653</v>
      </c>
      <c r="F96" s="280">
        <v>860.99999999995305</v>
      </c>
      <c r="G96" s="280">
        <v>860.99999999995305</v>
      </c>
      <c r="H96" s="282">
        <v>20.558</v>
      </c>
      <c r="I96" s="280">
        <v>172.76599999999999</v>
      </c>
      <c r="J96" s="280">
        <v>-688.23399999995297</v>
      </c>
      <c r="K96" s="281">
        <v>0.20065737514500001</v>
      </c>
    </row>
    <row r="97" spans="1:11" ht="14.4" customHeight="1" thickBot="1" x14ac:dyDescent="0.35">
      <c r="A97" s="292" t="s">
        <v>258</v>
      </c>
      <c r="B97" s="277">
        <v>59.99999638733</v>
      </c>
      <c r="C97" s="277">
        <v>60</v>
      </c>
      <c r="D97" s="277">
        <v>3.6126694098470601E-6</v>
      </c>
      <c r="E97" s="278">
        <v>1.000000060211</v>
      </c>
      <c r="F97" s="277">
        <v>0</v>
      </c>
      <c r="G97" s="277">
        <v>0</v>
      </c>
      <c r="H97" s="279">
        <v>7.718</v>
      </c>
      <c r="I97" s="277">
        <v>7.718</v>
      </c>
      <c r="J97" s="277">
        <v>7.718</v>
      </c>
      <c r="K97" s="284" t="s">
        <v>168</v>
      </c>
    </row>
    <row r="98" spans="1:11" ht="14.4" customHeight="1" thickBot="1" x14ac:dyDescent="0.35">
      <c r="A98" s="292" t="s">
        <v>259</v>
      </c>
      <c r="B98" s="277">
        <v>894.99990611101703</v>
      </c>
      <c r="C98" s="277">
        <v>144.816</v>
      </c>
      <c r="D98" s="277">
        <v>-750.183906111017</v>
      </c>
      <c r="E98" s="278">
        <v>0.16180560356599999</v>
      </c>
      <c r="F98" s="277">
        <v>847.99999999995305</v>
      </c>
      <c r="G98" s="277">
        <v>847.99999999995305</v>
      </c>
      <c r="H98" s="279">
        <v>11.760999999999999</v>
      </c>
      <c r="I98" s="277">
        <v>152.1</v>
      </c>
      <c r="J98" s="277">
        <v>-695.89999999995302</v>
      </c>
      <c r="K98" s="278">
        <v>0.179363207547</v>
      </c>
    </row>
    <row r="99" spans="1:11" ht="14.4" customHeight="1" thickBot="1" x14ac:dyDescent="0.35">
      <c r="A99" s="292" t="s">
        <v>260</v>
      </c>
      <c r="B99" s="277">
        <v>17.999998916199001</v>
      </c>
      <c r="C99" s="277">
        <v>17.7</v>
      </c>
      <c r="D99" s="277">
        <v>-0.29999891619899999</v>
      </c>
      <c r="E99" s="278">
        <v>0.98333339253999996</v>
      </c>
      <c r="F99" s="277">
        <v>12.999999999999</v>
      </c>
      <c r="G99" s="277">
        <v>12.999999999999</v>
      </c>
      <c r="H99" s="279">
        <v>1.079</v>
      </c>
      <c r="I99" s="277">
        <v>12.948</v>
      </c>
      <c r="J99" s="277">
        <v>-5.1999999998999999E-2</v>
      </c>
      <c r="K99" s="278">
        <v>0.996</v>
      </c>
    </row>
    <row r="100" spans="1:11" ht="14.4" customHeight="1" thickBot="1" x14ac:dyDescent="0.35">
      <c r="A100" s="291" t="s">
        <v>261</v>
      </c>
      <c r="B100" s="280">
        <v>4.9406564584124654E-324</v>
      </c>
      <c r="C100" s="280">
        <v>4.9406564584124654E-324</v>
      </c>
      <c r="D100" s="280">
        <v>0</v>
      </c>
      <c r="E100" s="281">
        <v>1</v>
      </c>
      <c r="F100" s="280">
        <v>4.9406564584124654E-324</v>
      </c>
      <c r="G100" s="280">
        <v>0</v>
      </c>
      <c r="H100" s="282">
        <v>4.9406564584124654E-324</v>
      </c>
      <c r="I100" s="280">
        <v>160.839</v>
      </c>
      <c r="J100" s="280">
        <v>160.839</v>
      </c>
      <c r="K100" s="283" t="s">
        <v>174</v>
      </c>
    </row>
    <row r="101" spans="1:11" ht="14.4" customHeight="1" thickBot="1" x14ac:dyDescent="0.35">
      <c r="A101" s="292" t="s">
        <v>262</v>
      </c>
      <c r="B101" s="277">
        <v>4.9406564584124654E-324</v>
      </c>
      <c r="C101" s="277">
        <v>4.9406564584124654E-324</v>
      </c>
      <c r="D101" s="277">
        <v>0</v>
      </c>
      <c r="E101" s="278">
        <v>1</v>
      </c>
      <c r="F101" s="277">
        <v>4.9406564584124654E-324</v>
      </c>
      <c r="G101" s="277">
        <v>0</v>
      </c>
      <c r="H101" s="279">
        <v>4.9406564584124654E-324</v>
      </c>
      <c r="I101" s="277">
        <v>160.839</v>
      </c>
      <c r="J101" s="277">
        <v>160.839</v>
      </c>
      <c r="K101" s="284" t="s">
        <v>174</v>
      </c>
    </row>
    <row r="102" spans="1:11" ht="14.4" customHeight="1" thickBot="1" x14ac:dyDescent="0.35">
      <c r="A102" s="290" t="s">
        <v>263</v>
      </c>
      <c r="B102" s="277">
        <v>21.75</v>
      </c>
      <c r="C102" s="277">
        <v>21.749600000000001</v>
      </c>
      <c r="D102" s="277">
        <v>-4.0000000000000002E-4</v>
      </c>
      <c r="E102" s="278">
        <v>0.99998160919500001</v>
      </c>
      <c r="F102" s="277">
        <v>0</v>
      </c>
      <c r="G102" s="277">
        <v>0</v>
      </c>
      <c r="H102" s="279">
        <v>29.834240000000001</v>
      </c>
      <c r="I102" s="277">
        <v>212.61292</v>
      </c>
      <c r="J102" s="277">
        <v>212.61292</v>
      </c>
      <c r="K102" s="284" t="s">
        <v>168</v>
      </c>
    </row>
    <row r="103" spans="1:11" ht="14.4" customHeight="1" thickBot="1" x14ac:dyDescent="0.35">
      <c r="A103" s="291" t="s">
        <v>264</v>
      </c>
      <c r="B103" s="280">
        <v>21.75</v>
      </c>
      <c r="C103" s="280">
        <v>21.749600000000001</v>
      </c>
      <c r="D103" s="280">
        <v>-4.0000000000000002E-4</v>
      </c>
      <c r="E103" s="281">
        <v>0.99998160919500001</v>
      </c>
      <c r="F103" s="280">
        <v>0</v>
      </c>
      <c r="G103" s="280">
        <v>0</v>
      </c>
      <c r="H103" s="282">
        <v>29.834240000000001</v>
      </c>
      <c r="I103" s="280">
        <v>207.43392</v>
      </c>
      <c r="J103" s="280">
        <v>207.43392</v>
      </c>
      <c r="K103" s="283" t="s">
        <v>168</v>
      </c>
    </row>
    <row r="104" spans="1:11" ht="14.4" customHeight="1" thickBot="1" x14ac:dyDescent="0.35">
      <c r="A104" s="292" t="s">
        <v>265</v>
      </c>
      <c r="B104" s="277">
        <v>21.75</v>
      </c>
      <c r="C104" s="277">
        <v>21.749600000000001</v>
      </c>
      <c r="D104" s="277">
        <v>-4.0000000000000002E-4</v>
      </c>
      <c r="E104" s="278">
        <v>0.99998160919500001</v>
      </c>
      <c r="F104" s="277">
        <v>0</v>
      </c>
      <c r="G104" s="277">
        <v>0</v>
      </c>
      <c r="H104" s="279">
        <v>29.834240000000001</v>
      </c>
      <c r="I104" s="277">
        <v>207.43392</v>
      </c>
      <c r="J104" s="277">
        <v>207.43392</v>
      </c>
      <c r="K104" s="284" t="s">
        <v>168</v>
      </c>
    </row>
    <row r="105" spans="1:11" ht="14.4" customHeight="1" thickBot="1" x14ac:dyDescent="0.35">
      <c r="A105" s="291" t="s">
        <v>266</v>
      </c>
      <c r="B105" s="280">
        <v>4.9406564584124654E-324</v>
      </c>
      <c r="C105" s="280">
        <v>4.9406564584124654E-324</v>
      </c>
      <c r="D105" s="280">
        <v>0</v>
      </c>
      <c r="E105" s="281">
        <v>1</v>
      </c>
      <c r="F105" s="280">
        <v>4.9406564584124654E-324</v>
      </c>
      <c r="G105" s="280">
        <v>0</v>
      </c>
      <c r="H105" s="282">
        <v>4.9406564584124654E-324</v>
      </c>
      <c r="I105" s="280">
        <v>5.1790000000000003</v>
      </c>
      <c r="J105" s="280">
        <v>5.1790000000000003</v>
      </c>
      <c r="K105" s="283" t="s">
        <v>174</v>
      </c>
    </row>
    <row r="106" spans="1:11" ht="14.4" customHeight="1" thickBot="1" x14ac:dyDescent="0.35">
      <c r="A106" s="292" t="s">
        <v>267</v>
      </c>
      <c r="B106" s="277">
        <v>4.9406564584124654E-324</v>
      </c>
      <c r="C106" s="277">
        <v>4.9406564584124654E-324</v>
      </c>
      <c r="D106" s="277">
        <v>0</v>
      </c>
      <c r="E106" s="278">
        <v>1</v>
      </c>
      <c r="F106" s="277">
        <v>4.9406564584124654E-324</v>
      </c>
      <c r="G106" s="277">
        <v>0</v>
      </c>
      <c r="H106" s="279">
        <v>4.9406564584124654E-324</v>
      </c>
      <c r="I106" s="277">
        <v>5.1790000000000003</v>
      </c>
      <c r="J106" s="277">
        <v>5.1790000000000003</v>
      </c>
      <c r="K106" s="284" t="s">
        <v>174</v>
      </c>
    </row>
    <row r="107" spans="1:11" ht="14.4" customHeight="1" thickBot="1" x14ac:dyDescent="0.35">
      <c r="A107" s="288" t="s">
        <v>268</v>
      </c>
      <c r="B107" s="277">
        <v>54977.047244128902</v>
      </c>
      <c r="C107" s="277">
        <v>50019.292537576897</v>
      </c>
      <c r="D107" s="277">
        <v>-4957.7547065519902</v>
      </c>
      <c r="E107" s="278">
        <v>0.90982137173400002</v>
      </c>
      <c r="F107" s="277">
        <v>52134.375605478599</v>
      </c>
      <c r="G107" s="277">
        <v>52134.375605478497</v>
      </c>
      <c r="H107" s="279">
        <v>3417.4580900000001</v>
      </c>
      <c r="I107" s="277">
        <v>48493.033880000003</v>
      </c>
      <c r="J107" s="277">
        <v>-3641.34172547854</v>
      </c>
      <c r="K107" s="278">
        <v>0.93015468808799995</v>
      </c>
    </row>
    <row r="108" spans="1:11" ht="14.4" customHeight="1" thickBot="1" x14ac:dyDescent="0.35">
      <c r="A108" s="289" t="s">
        <v>269</v>
      </c>
      <c r="B108" s="277">
        <v>54956.047242908797</v>
      </c>
      <c r="C108" s="277">
        <v>49958.944492339899</v>
      </c>
      <c r="D108" s="277">
        <v>-4997.1027505688298</v>
      </c>
      <c r="E108" s="278">
        <v>0.90907092119400001</v>
      </c>
      <c r="F108" s="277">
        <v>52060.668488825497</v>
      </c>
      <c r="G108" s="277">
        <v>52060.668488825497</v>
      </c>
      <c r="H108" s="279">
        <v>3303.3389299999999</v>
      </c>
      <c r="I108" s="277">
        <v>48243.863499999999</v>
      </c>
      <c r="J108" s="277">
        <v>-3816.80498882554</v>
      </c>
      <c r="K108" s="278">
        <v>0.92668544028300004</v>
      </c>
    </row>
    <row r="109" spans="1:11" ht="14.4" customHeight="1" thickBot="1" x14ac:dyDescent="0.35">
      <c r="A109" s="290" t="s">
        <v>270</v>
      </c>
      <c r="B109" s="277">
        <v>54956.047242908797</v>
      </c>
      <c r="C109" s="277">
        <v>49958.944492339899</v>
      </c>
      <c r="D109" s="277">
        <v>-4997.1027505688298</v>
      </c>
      <c r="E109" s="278">
        <v>0.90907092119400001</v>
      </c>
      <c r="F109" s="277">
        <v>52060.668488825497</v>
      </c>
      <c r="G109" s="277">
        <v>52060.668488825497</v>
      </c>
      <c r="H109" s="279">
        <v>3303.3389299999999</v>
      </c>
      <c r="I109" s="277">
        <v>48243.863499999999</v>
      </c>
      <c r="J109" s="277">
        <v>-3816.80498882554</v>
      </c>
      <c r="K109" s="278">
        <v>0.92668544028300004</v>
      </c>
    </row>
    <row r="110" spans="1:11" ht="14.4" customHeight="1" thickBot="1" x14ac:dyDescent="0.35">
      <c r="A110" s="291" t="s">
        <v>271</v>
      </c>
      <c r="B110" s="280">
        <v>375.04415178980901</v>
      </c>
      <c r="C110" s="280">
        <v>688.32190175994504</v>
      </c>
      <c r="D110" s="280">
        <v>313.27774997013699</v>
      </c>
      <c r="E110" s="281">
        <v>1.835308985555</v>
      </c>
      <c r="F110" s="280">
        <v>683.66435833791104</v>
      </c>
      <c r="G110" s="280">
        <v>683.66435833791104</v>
      </c>
      <c r="H110" s="282">
        <v>32.338500000000003</v>
      </c>
      <c r="I110" s="280">
        <v>570.33735000000001</v>
      </c>
      <c r="J110" s="280">
        <v>-113.327008337911</v>
      </c>
      <c r="K110" s="281">
        <v>0.83423589813300003</v>
      </c>
    </row>
    <row r="111" spans="1:11" ht="14.4" customHeight="1" thickBot="1" x14ac:dyDescent="0.35">
      <c r="A111" s="292" t="s">
        <v>272</v>
      </c>
      <c r="B111" s="277">
        <v>151.79592881924</v>
      </c>
      <c r="C111" s="277">
        <v>549.85376108722596</v>
      </c>
      <c r="D111" s="277">
        <v>398.05783226798599</v>
      </c>
      <c r="E111" s="278">
        <v>3.6223221885079999</v>
      </c>
      <c r="F111" s="277">
        <v>562.43806999735705</v>
      </c>
      <c r="G111" s="277">
        <v>562.43806999735705</v>
      </c>
      <c r="H111" s="279">
        <v>27.152799999999999</v>
      </c>
      <c r="I111" s="277">
        <v>429.77499999999998</v>
      </c>
      <c r="J111" s="277">
        <v>-132.66306999735701</v>
      </c>
      <c r="K111" s="278">
        <v>0.76412857330499995</v>
      </c>
    </row>
    <row r="112" spans="1:11" ht="14.4" customHeight="1" thickBot="1" x14ac:dyDescent="0.35">
      <c r="A112" s="292" t="s">
        <v>273</v>
      </c>
      <c r="B112" s="277">
        <v>4.9406564584124654E-324</v>
      </c>
      <c r="C112" s="277">
        <v>2.7057097522350002</v>
      </c>
      <c r="D112" s="277">
        <v>2.7057097522350002</v>
      </c>
      <c r="E112" s="284" t="s">
        <v>174</v>
      </c>
      <c r="F112" s="277">
        <v>2.6143082109629998</v>
      </c>
      <c r="G112" s="277">
        <v>2.6143082109629998</v>
      </c>
      <c r="H112" s="279">
        <v>4.9406564584124654E-324</v>
      </c>
      <c r="I112" s="277">
        <v>9.1356000000000002</v>
      </c>
      <c r="J112" s="277">
        <v>6.5212917890359998</v>
      </c>
      <c r="K112" s="278">
        <v>3.4944617324329998</v>
      </c>
    </row>
    <row r="113" spans="1:11" ht="14.4" customHeight="1" thickBot="1" x14ac:dyDescent="0.35">
      <c r="A113" s="292" t="s">
        <v>274</v>
      </c>
      <c r="B113" s="277">
        <v>92.378865367147995</v>
      </c>
      <c r="C113" s="277">
        <v>104.285231034875</v>
      </c>
      <c r="D113" s="277">
        <v>11.906365667726</v>
      </c>
      <c r="E113" s="278">
        <v>1.1288862514210001</v>
      </c>
      <c r="F113" s="277">
        <v>86.361922868514</v>
      </c>
      <c r="G113" s="277">
        <v>86.361922868514</v>
      </c>
      <c r="H113" s="279">
        <v>4.5716999999999999</v>
      </c>
      <c r="I113" s="277">
        <v>125.21138000000001</v>
      </c>
      <c r="J113" s="277">
        <v>38.849457131485003</v>
      </c>
      <c r="K113" s="278">
        <v>1.4498447445480001</v>
      </c>
    </row>
    <row r="114" spans="1:11" ht="14.4" customHeight="1" thickBot="1" x14ac:dyDescent="0.35">
      <c r="A114" s="292" t="s">
        <v>275</v>
      </c>
      <c r="B114" s="277">
        <v>130.86935760342001</v>
      </c>
      <c r="C114" s="277">
        <v>31.477199885609</v>
      </c>
      <c r="D114" s="277">
        <v>-99.392157717809994</v>
      </c>
      <c r="E114" s="278">
        <v>0.24052383584699999</v>
      </c>
      <c r="F114" s="277">
        <v>32.250057261075</v>
      </c>
      <c r="G114" s="277">
        <v>32.250057261075</v>
      </c>
      <c r="H114" s="279">
        <v>0.61399999999999999</v>
      </c>
      <c r="I114" s="277">
        <v>6.2153700000000001</v>
      </c>
      <c r="J114" s="277">
        <v>-26.034687261075</v>
      </c>
      <c r="K114" s="278">
        <v>0.192724308973</v>
      </c>
    </row>
    <row r="115" spans="1:11" ht="14.4" customHeight="1" thickBot="1" x14ac:dyDescent="0.35">
      <c r="A115" s="291" t="s">
        <v>276</v>
      </c>
      <c r="B115" s="280">
        <v>135.00000784340801</v>
      </c>
      <c r="C115" s="280">
        <v>75.472425188133997</v>
      </c>
      <c r="D115" s="280">
        <v>-59.527582655274003</v>
      </c>
      <c r="E115" s="281">
        <v>0.55905496891200002</v>
      </c>
      <c r="F115" s="280">
        <v>67.000578587122007</v>
      </c>
      <c r="G115" s="280">
        <v>67.000578587122007</v>
      </c>
      <c r="H115" s="282">
        <v>2.12493</v>
      </c>
      <c r="I115" s="280">
        <v>56.243299999999998</v>
      </c>
      <c r="J115" s="280">
        <v>-10.757278587122</v>
      </c>
      <c r="K115" s="281">
        <v>0.83944498967000003</v>
      </c>
    </row>
    <row r="116" spans="1:11" ht="14.4" customHeight="1" thickBot="1" x14ac:dyDescent="0.35">
      <c r="A116" s="292" t="s">
        <v>277</v>
      </c>
      <c r="B116" s="277">
        <v>84.000004880342004</v>
      </c>
      <c r="C116" s="277">
        <v>57.411526213043999</v>
      </c>
      <c r="D116" s="277">
        <v>-26.588478667297998</v>
      </c>
      <c r="E116" s="278">
        <v>0.68347051044600005</v>
      </c>
      <c r="F116" s="277">
        <v>42.000585819647</v>
      </c>
      <c r="G116" s="277">
        <v>42.000585819647</v>
      </c>
      <c r="H116" s="279">
        <v>2.12493</v>
      </c>
      <c r="I116" s="277">
        <v>47.968000000000004</v>
      </c>
      <c r="J116" s="277">
        <v>5.9674141803519998</v>
      </c>
      <c r="K116" s="278">
        <v>1.1420793082730001</v>
      </c>
    </row>
    <row r="117" spans="1:11" ht="14.4" customHeight="1" thickBot="1" x14ac:dyDescent="0.35">
      <c r="A117" s="292" t="s">
        <v>278</v>
      </c>
      <c r="B117" s="277">
        <v>51.000002963065</v>
      </c>
      <c r="C117" s="277">
        <v>18.060898975089</v>
      </c>
      <c r="D117" s="277">
        <v>-32.939103987975002</v>
      </c>
      <c r="E117" s="278">
        <v>0.354135253446</v>
      </c>
      <c r="F117" s="277">
        <v>24.999992767475</v>
      </c>
      <c r="G117" s="277">
        <v>24.999992767475</v>
      </c>
      <c r="H117" s="279">
        <v>4.9406564584124654E-324</v>
      </c>
      <c r="I117" s="277">
        <v>8.2752999999999997</v>
      </c>
      <c r="J117" s="277">
        <v>-16.724692767474998</v>
      </c>
      <c r="K117" s="278">
        <v>0.33101209576200002</v>
      </c>
    </row>
    <row r="118" spans="1:11" ht="14.4" customHeight="1" thickBot="1" x14ac:dyDescent="0.35">
      <c r="A118" s="291" t="s">
        <v>279</v>
      </c>
      <c r="B118" s="280">
        <v>33.999961975373999</v>
      </c>
      <c r="C118" s="280">
        <v>47.698625968493999</v>
      </c>
      <c r="D118" s="280">
        <v>13.698663993119</v>
      </c>
      <c r="E118" s="281">
        <v>1.4029023327450001</v>
      </c>
      <c r="F118" s="280">
        <v>32.004014811681003</v>
      </c>
      <c r="G118" s="280">
        <v>32.004014811681003</v>
      </c>
      <c r="H118" s="282">
        <v>0.50580000000000003</v>
      </c>
      <c r="I118" s="280">
        <v>11.993869999999999</v>
      </c>
      <c r="J118" s="280">
        <v>-20.010144811680998</v>
      </c>
      <c r="K118" s="281">
        <v>0.37476141885800002</v>
      </c>
    </row>
    <row r="119" spans="1:11" ht="14.4" customHeight="1" thickBot="1" x14ac:dyDescent="0.35">
      <c r="A119" s="292" t="s">
        <v>280</v>
      </c>
      <c r="B119" s="277">
        <v>18.999961103884001</v>
      </c>
      <c r="C119" s="277">
        <v>35.173626885075002</v>
      </c>
      <c r="D119" s="277">
        <v>16.17366578119</v>
      </c>
      <c r="E119" s="278">
        <v>1.851247310073</v>
      </c>
      <c r="F119" s="277">
        <v>9.9996617225200009</v>
      </c>
      <c r="G119" s="277">
        <v>9.9996617225200009</v>
      </c>
      <c r="H119" s="279">
        <v>4.9406564584124654E-324</v>
      </c>
      <c r="I119" s="277">
        <v>3.3399000000000001</v>
      </c>
      <c r="J119" s="277">
        <v>-6.6597617225199999</v>
      </c>
      <c r="K119" s="278">
        <v>0.33400129851100002</v>
      </c>
    </row>
    <row r="120" spans="1:11" ht="14.4" customHeight="1" thickBot="1" x14ac:dyDescent="0.35">
      <c r="A120" s="292" t="s">
        <v>281</v>
      </c>
      <c r="B120" s="277">
        <v>15.000000871489</v>
      </c>
      <c r="C120" s="277">
        <v>12.524999083418001</v>
      </c>
      <c r="D120" s="277">
        <v>-2.4750017880709998</v>
      </c>
      <c r="E120" s="278">
        <v>0.83499989038099998</v>
      </c>
      <c r="F120" s="277">
        <v>22.004353089159999</v>
      </c>
      <c r="G120" s="277">
        <v>22.004353089159999</v>
      </c>
      <c r="H120" s="279">
        <v>0.50580000000000003</v>
      </c>
      <c r="I120" s="277">
        <v>8.6539699999999993</v>
      </c>
      <c r="J120" s="277">
        <v>-13.350383089159999</v>
      </c>
      <c r="K120" s="278">
        <v>0.39328445444100002</v>
      </c>
    </row>
    <row r="121" spans="1:11" ht="14.4" customHeight="1" thickBot="1" x14ac:dyDescent="0.35">
      <c r="A121" s="291" t="s">
        <v>282</v>
      </c>
      <c r="B121" s="280">
        <v>4.9406564584124654E-324</v>
      </c>
      <c r="C121" s="280">
        <v>4.9406564584124654E-324</v>
      </c>
      <c r="D121" s="280">
        <v>0</v>
      </c>
      <c r="E121" s="281">
        <v>1</v>
      </c>
      <c r="F121" s="280">
        <v>4.9406564584124654E-324</v>
      </c>
      <c r="G121" s="280">
        <v>0</v>
      </c>
      <c r="H121" s="282">
        <v>4.9406564584124654E-324</v>
      </c>
      <c r="I121" s="280">
        <v>-1.19262</v>
      </c>
      <c r="J121" s="280">
        <v>-1.19262</v>
      </c>
      <c r="K121" s="283" t="s">
        <v>174</v>
      </c>
    </row>
    <row r="122" spans="1:11" ht="14.4" customHeight="1" thickBot="1" x14ac:dyDescent="0.35">
      <c r="A122" s="292" t="s">
        <v>283</v>
      </c>
      <c r="B122" s="277">
        <v>4.9406564584124654E-324</v>
      </c>
      <c r="C122" s="277">
        <v>4.9406564584124654E-324</v>
      </c>
      <c r="D122" s="277">
        <v>0</v>
      </c>
      <c r="E122" s="278">
        <v>1</v>
      </c>
      <c r="F122" s="277">
        <v>4.9406564584124654E-324</v>
      </c>
      <c r="G122" s="277">
        <v>0</v>
      </c>
      <c r="H122" s="279">
        <v>4.9406564584124654E-324</v>
      </c>
      <c r="I122" s="277">
        <v>-1.19262</v>
      </c>
      <c r="J122" s="277">
        <v>-1.19262</v>
      </c>
      <c r="K122" s="284" t="s">
        <v>174</v>
      </c>
    </row>
    <row r="123" spans="1:11" ht="14.4" customHeight="1" thickBot="1" x14ac:dyDescent="0.35">
      <c r="A123" s="291" t="s">
        <v>284</v>
      </c>
      <c r="B123" s="280">
        <v>871.00001060450495</v>
      </c>
      <c r="C123" s="280">
        <v>938.47043162437399</v>
      </c>
      <c r="D123" s="280">
        <v>67.470421019868994</v>
      </c>
      <c r="E123" s="281">
        <v>1.077463168999</v>
      </c>
      <c r="F123" s="280">
        <v>921.99970831594999</v>
      </c>
      <c r="G123" s="280">
        <v>921.99970831594999</v>
      </c>
      <c r="H123" s="282">
        <v>98.082899999999995</v>
      </c>
      <c r="I123" s="280">
        <v>927.70740000000001</v>
      </c>
      <c r="J123" s="280">
        <v>5.7076916840490002</v>
      </c>
      <c r="K123" s="281">
        <v>1.00619055693</v>
      </c>
    </row>
    <row r="124" spans="1:11" ht="14.4" customHeight="1" thickBot="1" x14ac:dyDescent="0.35">
      <c r="A124" s="292" t="s">
        <v>285</v>
      </c>
      <c r="B124" s="277">
        <v>871.00001060450495</v>
      </c>
      <c r="C124" s="277">
        <v>938.47043162437399</v>
      </c>
      <c r="D124" s="277">
        <v>67.470421019868994</v>
      </c>
      <c r="E124" s="278">
        <v>1.077463168999</v>
      </c>
      <c r="F124" s="277">
        <v>921.99970831594999</v>
      </c>
      <c r="G124" s="277">
        <v>921.99970831594999</v>
      </c>
      <c r="H124" s="279">
        <v>98.082899999999995</v>
      </c>
      <c r="I124" s="277">
        <v>927.70740000000001</v>
      </c>
      <c r="J124" s="277">
        <v>5.7076916840490002</v>
      </c>
      <c r="K124" s="278">
        <v>1.00619055693</v>
      </c>
    </row>
    <row r="125" spans="1:11" ht="14.4" customHeight="1" thickBot="1" x14ac:dyDescent="0.35">
      <c r="A125" s="291" t="s">
        <v>286</v>
      </c>
      <c r="B125" s="280">
        <v>53541.003110695703</v>
      </c>
      <c r="C125" s="280">
        <v>47569.440432019401</v>
      </c>
      <c r="D125" s="280">
        <v>-5971.5626786762996</v>
      </c>
      <c r="E125" s="281">
        <v>0.88846748600600001</v>
      </c>
      <c r="F125" s="280">
        <v>50355.999828772903</v>
      </c>
      <c r="G125" s="280">
        <v>50355.999828772903</v>
      </c>
      <c r="H125" s="282">
        <v>3170.2867999999999</v>
      </c>
      <c r="I125" s="280">
        <v>43735.209860000003</v>
      </c>
      <c r="J125" s="280">
        <v>-6620.7899687728795</v>
      </c>
      <c r="K125" s="281">
        <v>0.86852033538600004</v>
      </c>
    </row>
    <row r="126" spans="1:11" ht="14.4" customHeight="1" thickBot="1" x14ac:dyDescent="0.35">
      <c r="A126" s="292" t="s">
        <v>287</v>
      </c>
      <c r="B126" s="277">
        <v>26360.001571498098</v>
      </c>
      <c r="C126" s="277">
        <v>18125.3939518888</v>
      </c>
      <c r="D126" s="277">
        <v>-8234.6076196092909</v>
      </c>
      <c r="E126" s="278">
        <v>0.68760974473799996</v>
      </c>
      <c r="F126" s="277">
        <v>18426.999944447201</v>
      </c>
      <c r="G126" s="277">
        <v>18426.999944447201</v>
      </c>
      <c r="H126" s="279">
        <v>1122.77144</v>
      </c>
      <c r="I126" s="277">
        <v>16224.94929</v>
      </c>
      <c r="J126" s="277">
        <v>-2202.05065444715</v>
      </c>
      <c r="K126" s="278">
        <v>0.88049868882100002</v>
      </c>
    </row>
    <row r="127" spans="1:11" ht="14.4" customHeight="1" thickBot="1" x14ac:dyDescent="0.35">
      <c r="A127" s="292" t="s">
        <v>288</v>
      </c>
      <c r="B127" s="277">
        <v>27181.001539197601</v>
      </c>
      <c r="C127" s="277">
        <v>29444.046480130601</v>
      </c>
      <c r="D127" s="277">
        <v>2263.0449409330099</v>
      </c>
      <c r="E127" s="278">
        <v>1.0832583353359999</v>
      </c>
      <c r="F127" s="277">
        <v>31928.999884325702</v>
      </c>
      <c r="G127" s="277">
        <v>31928.999884325702</v>
      </c>
      <c r="H127" s="279">
        <v>2047.5153600000001</v>
      </c>
      <c r="I127" s="277">
        <v>27510.260569999999</v>
      </c>
      <c r="J127" s="277">
        <v>-4418.7393143257304</v>
      </c>
      <c r="K127" s="278">
        <v>0.86160733720600002</v>
      </c>
    </row>
    <row r="128" spans="1:11" ht="14.4" customHeight="1" thickBot="1" x14ac:dyDescent="0.35">
      <c r="A128" s="291" t="s">
        <v>289</v>
      </c>
      <c r="B128" s="280">
        <v>4.9406564584124654E-324</v>
      </c>
      <c r="C128" s="280">
        <v>639.54067577962303</v>
      </c>
      <c r="D128" s="280">
        <v>639.54067577962303</v>
      </c>
      <c r="E128" s="283" t="s">
        <v>174</v>
      </c>
      <c r="F128" s="280">
        <v>0</v>
      </c>
      <c r="G128" s="280">
        <v>0</v>
      </c>
      <c r="H128" s="282">
        <v>4.9406564584124654E-324</v>
      </c>
      <c r="I128" s="280">
        <v>2943.5643399999999</v>
      </c>
      <c r="J128" s="280">
        <v>2943.5643399999999</v>
      </c>
      <c r="K128" s="283" t="s">
        <v>168</v>
      </c>
    </row>
    <row r="129" spans="1:11" ht="14.4" customHeight="1" thickBot="1" x14ac:dyDescent="0.35">
      <c r="A129" s="292" t="s">
        <v>290</v>
      </c>
      <c r="B129" s="277">
        <v>4.9406564584124654E-324</v>
      </c>
      <c r="C129" s="277">
        <v>4.9406564584124654E-324</v>
      </c>
      <c r="D129" s="277">
        <v>0</v>
      </c>
      <c r="E129" s="278">
        <v>1</v>
      </c>
      <c r="F129" s="277">
        <v>4.9406564584124654E-324</v>
      </c>
      <c r="G129" s="277">
        <v>0</v>
      </c>
      <c r="H129" s="279">
        <v>4.9406564584124654E-324</v>
      </c>
      <c r="I129" s="277">
        <v>1716.1942799999999</v>
      </c>
      <c r="J129" s="277">
        <v>1716.1942799999999</v>
      </c>
      <c r="K129" s="284" t="s">
        <v>174</v>
      </c>
    </row>
    <row r="130" spans="1:11" ht="14.4" customHeight="1" thickBot="1" x14ac:dyDescent="0.35">
      <c r="A130" s="292" t="s">
        <v>291</v>
      </c>
      <c r="B130" s="277">
        <v>4.9406564584124654E-324</v>
      </c>
      <c r="C130" s="277">
        <v>639.54067577962303</v>
      </c>
      <c r="D130" s="277">
        <v>639.54067577962303</v>
      </c>
      <c r="E130" s="284" t="s">
        <v>174</v>
      </c>
      <c r="F130" s="277">
        <v>0</v>
      </c>
      <c r="G130" s="277">
        <v>0</v>
      </c>
      <c r="H130" s="279">
        <v>4.9406564584124654E-324</v>
      </c>
      <c r="I130" s="277">
        <v>1227.37006</v>
      </c>
      <c r="J130" s="277">
        <v>1227.37006</v>
      </c>
      <c r="K130" s="284" t="s">
        <v>168</v>
      </c>
    </row>
    <row r="131" spans="1:11" ht="14.4" customHeight="1" thickBot="1" x14ac:dyDescent="0.35">
      <c r="A131" s="289" t="s">
        <v>292</v>
      </c>
      <c r="B131" s="277">
        <v>21.000001220085</v>
      </c>
      <c r="C131" s="277">
        <v>60.348045236925998</v>
      </c>
      <c r="D131" s="277">
        <v>39.348044016841001</v>
      </c>
      <c r="E131" s="278">
        <v>2.873716272892</v>
      </c>
      <c r="F131" s="277">
        <v>73.707116653010999</v>
      </c>
      <c r="G131" s="277">
        <v>73.707116653010999</v>
      </c>
      <c r="H131" s="279">
        <v>4.9406564584124654E-324</v>
      </c>
      <c r="I131" s="277">
        <v>135.05122</v>
      </c>
      <c r="J131" s="277">
        <v>61.344103346988</v>
      </c>
      <c r="K131" s="278">
        <v>1.832268390524</v>
      </c>
    </row>
    <row r="132" spans="1:11" ht="14.4" customHeight="1" thickBot="1" x14ac:dyDescent="0.35">
      <c r="A132" s="290" t="s">
        <v>293</v>
      </c>
      <c r="B132" s="277">
        <v>21.000001220085</v>
      </c>
      <c r="C132" s="277">
        <v>39.514996381566</v>
      </c>
      <c r="D132" s="277">
        <v>18.514995161480002</v>
      </c>
      <c r="E132" s="278">
        <v>1.881666385036</v>
      </c>
      <c r="F132" s="277">
        <v>53.853400433669997</v>
      </c>
      <c r="G132" s="277">
        <v>53.853400433669997</v>
      </c>
      <c r="H132" s="279">
        <v>4.9406564584124654E-324</v>
      </c>
      <c r="I132" s="277">
        <v>35.107779999999998</v>
      </c>
      <c r="J132" s="277">
        <v>-18.745620433669998</v>
      </c>
      <c r="K132" s="278">
        <v>0.651913894336</v>
      </c>
    </row>
    <row r="133" spans="1:11" ht="14.4" customHeight="1" thickBot="1" x14ac:dyDescent="0.35">
      <c r="A133" s="291" t="s">
        <v>294</v>
      </c>
      <c r="B133" s="280">
        <v>4.9406564584124654E-324</v>
      </c>
      <c r="C133" s="280">
        <v>0.52999995146699996</v>
      </c>
      <c r="D133" s="280">
        <v>0.52999995146699996</v>
      </c>
      <c r="E133" s="283" t="s">
        <v>174</v>
      </c>
      <c r="F133" s="280">
        <v>0</v>
      </c>
      <c r="G133" s="280">
        <v>0</v>
      </c>
      <c r="H133" s="282">
        <v>4.9406564584124654E-324</v>
      </c>
      <c r="I133" s="280">
        <v>0.20569999999999999</v>
      </c>
      <c r="J133" s="280">
        <v>0.20569999999999999</v>
      </c>
      <c r="K133" s="283" t="s">
        <v>168</v>
      </c>
    </row>
    <row r="134" spans="1:11" ht="14.4" customHeight="1" thickBot="1" x14ac:dyDescent="0.35">
      <c r="A134" s="292" t="s">
        <v>295</v>
      </c>
      <c r="B134" s="277">
        <v>4.9406564584124654E-324</v>
      </c>
      <c r="C134" s="277">
        <v>0.52999995146699996</v>
      </c>
      <c r="D134" s="277">
        <v>0.52999995146699996</v>
      </c>
      <c r="E134" s="284" t="s">
        <v>174</v>
      </c>
      <c r="F134" s="277">
        <v>0</v>
      </c>
      <c r="G134" s="277">
        <v>0</v>
      </c>
      <c r="H134" s="279">
        <v>4.9406564584124654E-324</v>
      </c>
      <c r="I134" s="277">
        <v>0.20569999999999999</v>
      </c>
      <c r="J134" s="277">
        <v>0.20569999999999999</v>
      </c>
      <c r="K134" s="284" t="s">
        <v>168</v>
      </c>
    </row>
    <row r="135" spans="1:11" ht="14.4" customHeight="1" thickBot="1" x14ac:dyDescent="0.35">
      <c r="A135" s="291" t="s">
        <v>296</v>
      </c>
      <c r="B135" s="280">
        <v>21.000001220085</v>
      </c>
      <c r="C135" s="280">
        <v>38.984996430098001</v>
      </c>
      <c r="D135" s="280">
        <v>17.984995210013</v>
      </c>
      <c r="E135" s="281">
        <v>1.8564282935759999</v>
      </c>
      <c r="F135" s="280">
        <v>53.853400433669997</v>
      </c>
      <c r="G135" s="280">
        <v>53.853400433669997</v>
      </c>
      <c r="H135" s="282">
        <v>4.9406564584124654E-324</v>
      </c>
      <c r="I135" s="280">
        <v>34.902079999999998</v>
      </c>
      <c r="J135" s="280">
        <v>-18.951320433669999</v>
      </c>
      <c r="K135" s="281">
        <v>0.64809426552299998</v>
      </c>
    </row>
    <row r="136" spans="1:11" ht="14.4" customHeight="1" thickBot="1" x14ac:dyDescent="0.35">
      <c r="A136" s="292" t="s">
        <v>297</v>
      </c>
      <c r="B136" s="277">
        <v>4.9406564584124654E-324</v>
      </c>
      <c r="C136" s="277">
        <v>22.453997943861001</v>
      </c>
      <c r="D136" s="277">
        <v>22.453997943861001</v>
      </c>
      <c r="E136" s="284" t="s">
        <v>174</v>
      </c>
      <c r="F136" s="277">
        <v>0</v>
      </c>
      <c r="G136" s="277">
        <v>0</v>
      </c>
      <c r="H136" s="279">
        <v>4.9406564584124654E-324</v>
      </c>
      <c r="I136" s="277">
        <v>20.03492</v>
      </c>
      <c r="J136" s="277">
        <v>20.03492</v>
      </c>
      <c r="K136" s="284" t="s">
        <v>168</v>
      </c>
    </row>
    <row r="137" spans="1:11" ht="14.4" customHeight="1" thickBot="1" x14ac:dyDescent="0.35">
      <c r="A137" s="292" t="s">
        <v>298</v>
      </c>
      <c r="B137" s="277">
        <v>4.9406564584124654E-324</v>
      </c>
      <c r="C137" s="277">
        <v>16.530998486236999</v>
      </c>
      <c r="D137" s="277">
        <v>16.530998486236999</v>
      </c>
      <c r="E137" s="284" t="s">
        <v>174</v>
      </c>
      <c r="F137" s="277">
        <v>0</v>
      </c>
      <c r="G137" s="277">
        <v>0</v>
      </c>
      <c r="H137" s="279">
        <v>4.9406564584124654E-324</v>
      </c>
      <c r="I137" s="277">
        <v>10.0067</v>
      </c>
      <c r="J137" s="277">
        <v>10.0067</v>
      </c>
      <c r="K137" s="284" t="s">
        <v>168</v>
      </c>
    </row>
    <row r="138" spans="1:11" ht="14.4" customHeight="1" thickBot="1" x14ac:dyDescent="0.35">
      <c r="A138" s="292" t="s">
        <v>299</v>
      </c>
      <c r="B138" s="277">
        <v>4.9406564584124654E-324</v>
      </c>
      <c r="C138" s="277">
        <v>4.9406564584124654E-324</v>
      </c>
      <c r="D138" s="277">
        <v>0</v>
      </c>
      <c r="E138" s="278">
        <v>1</v>
      </c>
      <c r="F138" s="277">
        <v>4.9406564584124654E-324</v>
      </c>
      <c r="G138" s="277">
        <v>0</v>
      </c>
      <c r="H138" s="279">
        <v>4.9406564584124654E-324</v>
      </c>
      <c r="I138" s="277">
        <v>3.89655</v>
      </c>
      <c r="J138" s="277">
        <v>3.89655</v>
      </c>
      <c r="K138" s="284" t="s">
        <v>174</v>
      </c>
    </row>
    <row r="139" spans="1:11" ht="14.4" customHeight="1" thickBot="1" x14ac:dyDescent="0.35">
      <c r="A139" s="292" t="s">
        <v>300</v>
      </c>
      <c r="B139" s="277">
        <v>4.9406564584124654E-324</v>
      </c>
      <c r="C139" s="277">
        <v>4.9406564584124654E-324</v>
      </c>
      <c r="D139" s="277">
        <v>0</v>
      </c>
      <c r="E139" s="278">
        <v>1</v>
      </c>
      <c r="F139" s="277">
        <v>4.9406564584124654E-324</v>
      </c>
      <c r="G139" s="277">
        <v>0</v>
      </c>
      <c r="H139" s="279">
        <v>4.9406564584124654E-324</v>
      </c>
      <c r="I139" s="277">
        <v>0.96391000000000004</v>
      </c>
      <c r="J139" s="277">
        <v>0.96391000000000004</v>
      </c>
      <c r="K139" s="284" t="s">
        <v>174</v>
      </c>
    </row>
    <row r="140" spans="1:11" ht="14.4" customHeight="1" thickBot="1" x14ac:dyDescent="0.35">
      <c r="A140" s="294" t="s">
        <v>301</v>
      </c>
      <c r="B140" s="280">
        <v>4.9406564584124654E-324</v>
      </c>
      <c r="C140" s="280">
        <v>20.833048855360001</v>
      </c>
      <c r="D140" s="280">
        <v>20.833048855360001</v>
      </c>
      <c r="E140" s="283" t="s">
        <v>174</v>
      </c>
      <c r="F140" s="280">
        <v>19.853716219340001</v>
      </c>
      <c r="G140" s="280">
        <v>19.853716219340001</v>
      </c>
      <c r="H140" s="282">
        <v>4.9406564584124654E-324</v>
      </c>
      <c r="I140" s="280">
        <v>99.943439999999995</v>
      </c>
      <c r="J140" s="280">
        <v>80.089723780659</v>
      </c>
      <c r="K140" s="281">
        <v>5.0339915659030003</v>
      </c>
    </row>
    <row r="141" spans="1:11" ht="14.4" customHeight="1" thickBot="1" x14ac:dyDescent="0.35">
      <c r="A141" s="291" t="s">
        <v>302</v>
      </c>
      <c r="B141" s="280">
        <v>4.9406564584124654E-324</v>
      </c>
      <c r="C141" s="280">
        <v>-2.9999999899999998E-4</v>
      </c>
      <c r="D141" s="280">
        <v>-2.9999999899999998E-4</v>
      </c>
      <c r="E141" s="283" t="s">
        <v>174</v>
      </c>
      <c r="F141" s="280">
        <v>0</v>
      </c>
      <c r="G141" s="280">
        <v>0</v>
      </c>
      <c r="H141" s="282">
        <v>4.9406564584124654E-324</v>
      </c>
      <c r="I141" s="280">
        <v>-4.2999999999999999E-4</v>
      </c>
      <c r="J141" s="280">
        <v>-4.2999999999999999E-4</v>
      </c>
      <c r="K141" s="283" t="s">
        <v>168</v>
      </c>
    </row>
    <row r="142" spans="1:11" ht="14.4" customHeight="1" thickBot="1" x14ac:dyDescent="0.35">
      <c r="A142" s="292" t="s">
        <v>303</v>
      </c>
      <c r="B142" s="277">
        <v>4.9406564584124654E-324</v>
      </c>
      <c r="C142" s="277">
        <v>-2.9999999899999998E-4</v>
      </c>
      <c r="D142" s="277">
        <v>-2.9999999899999998E-4</v>
      </c>
      <c r="E142" s="284" t="s">
        <v>174</v>
      </c>
      <c r="F142" s="277">
        <v>0</v>
      </c>
      <c r="G142" s="277">
        <v>0</v>
      </c>
      <c r="H142" s="279">
        <v>4.9406564584124654E-324</v>
      </c>
      <c r="I142" s="277">
        <v>-4.2999999999999999E-4</v>
      </c>
      <c r="J142" s="277">
        <v>-4.2999999999999999E-4</v>
      </c>
      <c r="K142" s="284" t="s">
        <v>168</v>
      </c>
    </row>
    <row r="143" spans="1:11" ht="14.4" customHeight="1" thickBot="1" x14ac:dyDescent="0.35">
      <c r="A143" s="291" t="s">
        <v>304</v>
      </c>
      <c r="B143" s="280">
        <v>4.9406564584124654E-324</v>
      </c>
      <c r="C143" s="280">
        <v>20.833348855358999</v>
      </c>
      <c r="D143" s="280">
        <v>20.833348855358999</v>
      </c>
      <c r="E143" s="283" t="s">
        <v>174</v>
      </c>
      <c r="F143" s="280">
        <v>19.853716219340001</v>
      </c>
      <c r="G143" s="280">
        <v>19.853716219340001</v>
      </c>
      <c r="H143" s="282">
        <v>4.9406564584124654E-324</v>
      </c>
      <c r="I143" s="280">
        <v>99.943870000000004</v>
      </c>
      <c r="J143" s="280">
        <v>80.090153780658994</v>
      </c>
      <c r="K143" s="281">
        <v>5.0340132243170004</v>
      </c>
    </row>
    <row r="144" spans="1:11" ht="14.4" customHeight="1" thickBot="1" x14ac:dyDescent="0.35">
      <c r="A144" s="292" t="s">
        <v>305</v>
      </c>
      <c r="B144" s="277">
        <v>4.9406564584124654E-324</v>
      </c>
      <c r="C144" s="277">
        <v>20.833348855358999</v>
      </c>
      <c r="D144" s="277">
        <v>20.833348855358999</v>
      </c>
      <c r="E144" s="284" t="s">
        <v>174</v>
      </c>
      <c r="F144" s="277">
        <v>19.853716219340001</v>
      </c>
      <c r="G144" s="277">
        <v>19.853716219340001</v>
      </c>
      <c r="H144" s="279">
        <v>4.9406564584124654E-324</v>
      </c>
      <c r="I144" s="277">
        <v>10.49587</v>
      </c>
      <c r="J144" s="277">
        <v>-9.3578462193400007</v>
      </c>
      <c r="K144" s="278">
        <v>0.52866022078899999</v>
      </c>
    </row>
    <row r="145" spans="1:11" ht="14.4" customHeight="1" thickBot="1" x14ac:dyDescent="0.35">
      <c r="A145" s="292" t="s">
        <v>306</v>
      </c>
      <c r="B145" s="277">
        <v>4.9406564584124654E-324</v>
      </c>
      <c r="C145" s="277">
        <v>4.9406564584124654E-324</v>
      </c>
      <c r="D145" s="277">
        <v>0</v>
      </c>
      <c r="E145" s="278">
        <v>1</v>
      </c>
      <c r="F145" s="277">
        <v>4.9406564584124654E-324</v>
      </c>
      <c r="G145" s="277">
        <v>0</v>
      </c>
      <c r="H145" s="279">
        <v>4.9406564584124654E-324</v>
      </c>
      <c r="I145" s="277">
        <v>89.447999999999993</v>
      </c>
      <c r="J145" s="277">
        <v>89.447999999999993</v>
      </c>
      <c r="K145" s="284" t="s">
        <v>174</v>
      </c>
    </row>
    <row r="146" spans="1:11" ht="14.4" customHeight="1" thickBot="1" x14ac:dyDescent="0.35">
      <c r="A146" s="289" t="s">
        <v>307</v>
      </c>
      <c r="B146" s="277">
        <v>4.9406564584124654E-324</v>
      </c>
      <c r="C146" s="277">
        <v>4.9406564584124654E-324</v>
      </c>
      <c r="D146" s="277">
        <v>0</v>
      </c>
      <c r="E146" s="278">
        <v>1</v>
      </c>
      <c r="F146" s="277">
        <v>4.9406564584124654E-324</v>
      </c>
      <c r="G146" s="277">
        <v>0</v>
      </c>
      <c r="H146" s="279">
        <v>114.11915999999999</v>
      </c>
      <c r="I146" s="277">
        <v>114.11915999999999</v>
      </c>
      <c r="J146" s="277">
        <v>114.11915999999999</v>
      </c>
      <c r="K146" s="284" t="s">
        <v>174</v>
      </c>
    </row>
    <row r="147" spans="1:11" ht="14.4" customHeight="1" thickBot="1" x14ac:dyDescent="0.35">
      <c r="A147" s="294" t="s">
        <v>308</v>
      </c>
      <c r="B147" s="280">
        <v>4.9406564584124654E-324</v>
      </c>
      <c r="C147" s="280">
        <v>4.9406564584124654E-324</v>
      </c>
      <c r="D147" s="280">
        <v>0</v>
      </c>
      <c r="E147" s="281">
        <v>1</v>
      </c>
      <c r="F147" s="280">
        <v>4.9406564584124654E-324</v>
      </c>
      <c r="G147" s="280">
        <v>0</v>
      </c>
      <c r="H147" s="282">
        <v>114.11915999999999</v>
      </c>
      <c r="I147" s="280">
        <v>114.11915999999999</v>
      </c>
      <c r="J147" s="280">
        <v>114.11915999999999</v>
      </c>
      <c r="K147" s="283" t="s">
        <v>174</v>
      </c>
    </row>
    <row r="148" spans="1:11" ht="14.4" customHeight="1" thickBot="1" x14ac:dyDescent="0.35">
      <c r="A148" s="291" t="s">
        <v>309</v>
      </c>
      <c r="B148" s="280">
        <v>4.9406564584124654E-324</v>
      </c>
      <c r="C148" s="280">
        <v>4.9406564584124654E-324</v>
      </c>
      <c r="D148" s="280">
        <v>0</v>
      </c>
      <c r="E148" s="281">
        <v>1</v>
      </c>
      <c r="F148" s="280">
        <v>4.9406564584124654E-324</v>
      </c>
      <c r="G148" s="280">
        <v>0</v>
      </c>
      <c r="H148" s="282">
        <v>114.11915999999999</v>
      </c>
      <c r="I148" s="280">
        <v>114.11915999999999</v>
      </c>
      <c r="J148" s="280">
        <v>114.11915999999999</v>
      </c>
      <c r="K148" s="283" t="s">
        <v>174</v>
      </c>
    </row>
    <row r="149" spans="1:11" ht="14.4" customHeight="1" thickBot="1" x14ac:dyDescent="0.35">
      <c r="A149" s="292" t="s">
        <v>310</v>
      </c>
      <c r="B149" s="277">
        <v>4.9406564584124654E-324</v>
      </c>
      <c r="C149" s="277">
        <v>4.9406564584124654E-324</v>
      </c>
      <c r="D149" s="277">
        <v>0</v>
      </c>
      <c r="E149" s="278">
        <v>1</v>
      </c>
      <c r="F149" s="277">
        <v>4.9406564584124654E-324</v>
      </c>
      <c r="G149" s="277">
        <v>0</v>
      </c>
      <c r="H149" s="279">
        <v>114.11915999999999</v>
      </c>
      <c r="I149" s="277">
        <v>114.11915999999999</v>
      </c>
      <c r="J149" s="277">
        <v>114.11915999999999</v>
      </c>
      <c r="K149" s="284" t="s">
        <v>174</v>
      </c>
    </row>
    <row r="150" spans="1:11" ht="14.4" customHeight="1" thickBot="1" x14ac:dyDescent="0.35">
      <c r="A150" s="288" t="s">
        <v>311</v>
      </c>
      <c r="B150" s="277">
        <v>2374.99839505709</v>
      </c>
      <c r="C150" s="277">
        <v>2389.5515067426099</v>
      </c>
      <c r="D150" s="277">
        <v>14.553111685527</v>
      </c>
      <c r="E150" s="278">
        <v>1.006127630113</v>
      </c>
      <c r="F150" s="277">
        <v>2721.2456184256698</v>
      </c>
      <c r="G150" s="277">
        <v>2721.2456184256698</v>
      </c>
      <c r="H150" s="279">
        <v>234.56200999999999</v>
      </c>
      <c r="I150" s="277">
        <v>2194.9801900000002</v>
      </c>
      <c r="J150" s="277">
        <v>-526.26542842566903</v>
      </c>
      <c r="K150" s="278">
        <v>0.80660862626200003</v>
      </c>
    </row>
    <row r="151" spans="1:11" ht="14.4" customHeight="1" thickBot="1" x14ac:dyDescent="0.35">
      <c r="A151" s="293" t="s">
        <v>312</v>
      </c>
      <c r="B151" s="280">
        <v>2374.99839505709</v>
      </c>
      <c r="C151" s="280">
        <v>2389.5515067426099</v>
      </c>
      <c r="D151" s="280">
        <v>14.553111685527</v>
      </c>
      <c r="E151" s="281">
        <v>1.006127630113</v>
      </c>
      <c r="F151" s="280">
        <v>2721.2456184256698</v>
      </c>
      <c r="G151" s="280">
        <v>2721.2456184256698</v>
      </c>
      <c r="H151" s="282">
        <v>234.56200999999999</v>
      </c>
      <c r="I151" s="280">
        <v>2194.9801900000002</v>
      </c>
      <c r="J151" s="280">
        <v>-526.26542842566903</v>
      </c>
      <c r="K151" s="281">
        <v>0.80660862626200003</v>
      </c>
    </row>
    <row r="152" spans="1:11" ht="14.4" customHeight="1" thickBot="1" x14ac:dyDescent="0.35">
      <c r="A152" s="294" t="s">
        <v>57</v>
      </c>
      <c r="B152" s="280">
        <v>2374.99839505709</v>
      </c>
      <c r="C152" s="280">
        <v>2389.5515067426099</v>
      </c>
      <c r="D152" s="280">
        <v>14.553111685527</v>
      </c>
      <c r="E152" s="281">
        <v>1.006127630113</v>
      </c>
      <c r="F152" s="280">
        <v>2721.2456184256698</v>
      </c>
      <c r="G152" s="280">
        <v>2721.2456184256698</v>
      </c>
      <c r="H152" s="282">
        <v>234.56200999999999</v>
      </c>
      <c r="I152" s="280">
        <v>2194.9801900000002</v>
      </c>
      <c r="J152" s="280">
        <v>-526.26542842566903</v>
      </c>
      <c r="K152" s="281">
        <v>0.80660862626200003</v>
      </c>
    </row>
    <row r="153" spans="1:11" ht="14.4" customHeight="1" thickBot="1" x14ac:dyDescent="0.35">
      <c r="A153" s="291" t="s">
        <v>313</v>
      </c>
      <c r="B153" s="280">
        <v>21.999944762662</v>
      </c>
      <c r="C153" s="280">
        <v>42.243996947972001</v>
      </c>
      <c r="D153" s="280">
        <v>20.24405218531</v>
      </c>
      <c r="E153" s="281">
        <v>1.920186500634</v>
      </c>
      <c r="F153" s="280">
        <v>48.045020536617997</v>
      </c>
      <c r="G153" s="280">
        <v>48.045020536617997</v>
      </c>
      <c r="H153" s="282">
        <v>3.6659999999999999</v>
      </c>
      <c r="I153" s="280">
        <v>52.33</v>
      </c>
      <c r="J153" s="280">
        <v>4.2849794633810001</v>
      </c>
      <c r="K153" s="281">
        <v>1.0891867547459999</v>
      </c>
    </row>
    <row r="154" spans="1:11" ht="14.4" customHeight="1" thickBot="1" x14ac:dyDescent="0.35">
      <c r="A154" s="292" t="s">
        <v>314</v>
      </c>
      <c r="B154" s="277">
        <v>21.999944762662</v>
      </c>
      <c r="C154" s="277">
        <v>42.243996947972001</v>
      </c>
      <c r="D154" s="277">
        <v>20.24405218531</v>
      </c>
      <c r="E154" s="278">
        <v>1.920186500634</v>
      </c>
      <c r="F154" s="277">
        <v>48.045020536617997</v>
      </c>
      <c r="G154" s="277">
        <v>48.045020536617997</v>
      </c>
      <c r="H154" s="279">
        <v>3.6659999999999999</v>
      </c>
      <c r="I154" s="277">
        <v>52.33</v>
      </c>
      <c r="J154" s="277">
        <v>4.2849794633810001</v>
      </c>
      <c r="K154" s="278">
        <v>1.0891867547459999</v>
      </c>
    </row>
    <row r="155" spans="1:11" ht="14.4" customHeight="1" thickBot="1" x14ac:dyDescent="0.35">
      <c r="A155" s="291" t="s">
        <v>315</v>
      </c>
      <c r="B155" s="280">
        <v>56.00000121395</v>
      </c>
      <c r="C155" s="280">
        <v>58.047495957697997</v>
      </c>
      <c r="D155" s="280">
        <v>2.0474947437469999</v>
      </c>
      <c r="E155" s="281">
        <v>1.036562405345</v>
      </c>
      <c r="F155" s="280">
        <v>60.200597889084001</v>
      </c>
      <c r="G155" s="280">
        <v>60.200597889084001</v>
      </c>
      <c r="H155" s="282">
        <v>3.4803000000000002</v>
      </c>
      <c r="I155" s="280">
        <v>56.782899999999998</v>
      </c>
      <c r="J155" s="280">
        <v>-3.4176978890840002</v>
      </c>
      <c r="K155" s="281">
        <v>0.94322817365699996</v>
      </c>
    </row>
    <row r="156" spans="1:11" ht="14.4" customHeight="1" thickBot="1" x14ac:dyDescent="0.35">
      <c r="A156" s="292" t="s">
        <v>316</v>
      </c>
      <c r="B156" s="277">
        <v>56.00000121395</v>
      </c>
      <c r="C156" s="277">
        <v>58.047495957697997</v>
      </c>
      <c r="D156" s="277">
        <v>2.0474947437469999</v>
      </c>
      <c r="E156" s="278">
        <v>1.036562405345</v>
      </c>
      <c r="F156" s="277">
        <v>60.200597889084001</v>
      </c>
      <c r="G156" s="277">
        <v>60.200597889084001</v>
      </c>
      <c r="H156" s="279">
        <v>3.4803000000000002</v>
      </c>
      <c r="I156" s="277">
        <v>56.782899999999998</v>
      </c>
      <c r="J156" s="277">
        <v>-3.4176978890840002</v>
      </c>
      <c r="K156" s="278">
        <v>0.94322817365699996</v>
      </c>
    </row>
    <row r="157" spans="1:11" ht="14.4" customHeight="1" thickBot="1" x14ac:dyDescent="0.35">
      <c r="A157" s="291" t="s">
        <v>317</v>
      </c>
      <c r="B157" s="280">
        <v>4.9406564584124654E-324</v>
      </c>
      <c r="C157" s="280">
        <v>4.9406564584124654E-324</v>
      </c>
      <c r="D157" s="280">
        <v>0</v>
      </c>
      <c r="E157" s="281">
        <v>1</v>
      </c>
      <c r="F157" s="280">
        <v>4.9406564584124654E-324</v>
      </c>
      <c r="G157" s="280">
        <v>0</v>
      </c>
      <c r="H157" s="282">
        <v>4.9406564584124654E-324</v>
      </c>
      <c r="I157" s="280">
        <v>0.56000000000000005</v>
      </c>
      <c r="J157" s="280">
        <v>0.56000000000000005</v>
      </c>
      <c r="K157" s="283" t="s">
        <v>174</v>
      </c>
    </row>
    <row r="158" spans="1:11" ht="14.4" customHeight="1" thickBot="1" x14ac:dyDescent="0.35">
      <c r="A158" s="292" t="s">
        <v>318</v>
      </c>
      <c r="B158" s="277">
        <v>4.9406564584124654E-324</v>
      </c>
      <c r="C158" s="277">
        <v>4.9406564584124654E-324</v>
      </c>
      <c r="D158" s="277">
        <v>0</v>
      </c>
      <c r="E158" s="278">
        <v>1</v>
      </c>
      <c r="F158" s="277">
        <v>4.9406564584124654E-324</v>
      </c>
      <c r="G158" s="277">
        <v>0</v>
      </c>
      <c r="H158" s="279">
        <v>4.9406564584124654E-324</v>
      </c>
      <c r="I158" s="277">
        <v>0.56000000000000005</v>
      </c>
      <c r="J158" s="277">
        <v>0.56000000000000005</v>
      </c>
      <c r="K158" s="284" t="s">
        <v>174</v>
      </c>
    </row>
    <row r="159" spans="1:11" ht="14.4" customHeight="1" thickBot="1" x14ac:dyDescent="0.35">
      <c r="A159" s="291" t="s">
        <v>319</v>
      </c>
      <c r="B159" s="280">
        <v>400.999762264352</v>
      </c>
      <c r="C159" s="280">
        <v>357.47405642364498</v>
      </c>
      <c r="D159" s="280">
        <v>-43.525705840706998</v>
      </c>
      <c r="E159" s="281">
        <v>0.89145702831600004</v>
      </c>
      <c r="F159" s="280">
        <v>357.999999999995</v>
      </c>
      <c r="G159" s="280">
        <v>357.999999999995</v>
      </c>
      <c r="H159" s="282">
        <v>28.293710000000001</v>
      </c>
      <c r="I159" s="280">
        <v>317.19878</v>
      </c>
      <c r="J159" s="280">
        <v>-40.801219999994998</v>
      </c>
      <c r="K159" s="281">
        <v>0.88603011173099999</v>
      </c>
    </row>
    <row r="160" spans="1:11" ht="14.4" customHeight="1" thickBot="1" x14ac:dyDescent="0.35">
      <c r="A160" s="292" t="s">
        <v>320</v>
      </c>
      <c r="B160" s="277">
        <v>400.999762264352</v>
      </c>
      <c r="C160" s="277">
        <v>357.47405642364498</v>
      </c>
      <c r="D160" s="277">
        <v>-43.525705840706998</v>
      </c>
      <c r="E160" s="278">
        <v>0.89145702831600004</v>
      </c>
      <c r="F160" s="277">
        <v>357.999999999995</v>
      </c>
      <c r="G160" s="277">
        <v>357.999999999995</v>
      </c>
      <c r="H160" s="279">
        <v>28.293710000000001</v>
      </c>
      <c r="I160" s="277">
        <v>317.19878</v>
      </c>
      <c r="J160" s="277">
        <v>-40.801219999994998</v>
      </c>
      <c r="K160" s="278">
        <v>0.88603011173099999</v>
      </c>
    </row>
    <row r="161" spans="1:11" ht="14.4" customHeight="1" thickBot="1" x14ac:dyDescent="0.35">
      <c r="A161" s="291" t="s">
        <v>321</v>
      </c>
      <c r="B161" s="280">
        <v>4.9406564584124654E-324</v>
      </c>
      <c r="C161" s="280">
        <v>6.6399994653469996</v>
      </c>
      <c r="D161" s="280">
        <v>6.6399994653469996</v>
      </c>
      <c r="E161" s="283" t="s">
        <v>174</v>
      </c>
      <c r="F161" s="280">
        <v>0</v>
      </c>
      <c r="G161" s="280">
        <v>0</v>
      </c>
      <c r="H161" s="282">
        <v>4.9406564584124654E-324</v>
      </c>
      <c r="I161" s="280">
        <v>5.9287877500949585E-323</v>
      </c>
      <c r="J161" s="280">
        <v>5.9287877500949585E-323</v>
      </c>
      <c r="K161" s="283" t="s">
        <v>168</v>
      </c>
    </row>
    <row r="162" spans="1:11" ht="14.4" customHeight="1" thickBot="1" x14ac:dyDescent="0.35">
      <c r="A162" s="292" t="s">
        <v>322</v>
      </c>
      <c r="B162" s="277">
        <v>4.9406564584124654E-324</v>
      </c>
      <c r="C162" s="277">
        <v>6.6399994653469996</v>
      </c>
      <c r="D162" s="277">
        <v>6.6399994653469996</v>
      </c>
      <c r="E162" s="284" t="s">
        <v>174</v>
      </c>
      <c r="F162" s="277">
        <v>0</v>
      </c>
      <c r="G162" s="277">
        <v>0</v>
      </c>
      <c r="H162" s="279">
        <v>4.9406564584124654E-324</v>
      </c>
      <c r="I162" s="277">
        <v>5.9287877500949585E-323</v>
      </c>
      <c r="J162" s="277">
        <v>5.9287877500949585E-323</v>
      </c>
      <c r="K162" s="284" t="s">
        <v>168</v>
      </c>
    </row>
    <row r="163" spans="1:11" ht="14.4" customHeight="1" thickBot="1" x14ac:dyDescent="0.35">
      <c r="A163" s="291" t="s">
        <v>323</v>
      </c>
      <c r="B163" s="280">
        <v>1895.99868681612</v>
      </c>
      <c r="C163" s="280">
        <v>1925.1459579479499</v>
      </c>
      <c r="D163" s="280">
        <v>29.147271131827999</v>
      </c>
      <c r="E163" s="281">
        <v>1.0153730439440001</v>
      </c>
      <c r="F163" s="280">
        <v>2254.99999999997</v>
      </c>
      <c r="G163" s="280">
        <v>2254.99999999997</v>
      </c>
      <c r="H163" s="282">
        <v>199.12200000000001</v>
      </c>
      <c r="I163" s="280">
        <v>1768.10851</v>
      </c>
      <c r="J163" s="280">
        <v>-486.89148999997002</v>
      </c>
      <c r="K163" s="281">
        <v>0.78408359645199999</v>
      </c>
    </row>
    <row r="164" spans="1:11" ht="14.4" customHeight="1" thickBot="1" x14ac:dyDescent="0.35">
      <c r="A164" s="292" t="s">
        <v>324</v>
      </c>
      <c r="B164" s="277">
        <v>1895.99868681612</v>
      </c>
      <c r="C164" s="277">
        <v>1925.1459579479499</v>
      </c>
      <c r="D164" s="277">
        <v>29.147271131827999</v>
      </c>
      <c r="E164" s="278">
        <v>1.0153730439440001</v>
      </c>
      <c r="F164" s="277">
        <v>2254.99999999997</v>
      </c>
      <c r="G164" s="277">
        <v>2254.99999999997</v>
      </c>
      <c r="H164" s="279">
        <v>199.12200000000001</v>
      </c>
      <c r="I164" s="277">
        <v>1768.10851</v>
      </c>
      <c r="J164" s="277">
        <v>-486.89148999997002</v>
      </c>
      <c r="K164" s="278">
        <v>0.78408359645199999</v>
      </c>
    </row>
    <row r="165" spans="1:11" ht="14.4" customHeight="1" thickBot="1" x14ac:dyDescent="0.35">
      <c r="A165" s="296" t="s">
        <v>325</v>
      </c>
      <c r="B165" s="280">
        <v>4.9406564584124654E-324</v>
      </c>
      <c r="C165" s="280">
        <v>12901.8267635422</v>
      </c>
      <c r="D165" s="280">
        <v>12901.8267635422</v>
      </c>
      <c r="E165" s="283" t="s">
        <v>174</v>
      </c>
      <c r="F165" s="280">
        <v>0</v>
      </c>
      <c r="G165" s="280">
        <v>0</v>
      </c>
      <c r="H165" s="282">
        <v>868.27215000000001</v>
      </c>
      <c r="I165" s="280">
        <v>11761.84267</v>
      </c>
      <c r="J165" s="280">
        <v>11761.84267</v>
      </c>
      <c r="K165" s="283" t="s">
        <v>168</v>
      </c>
    </row>
    <row r="166" spans="1:11" ht="14.4" customHeight="1" thickBot="1" x14ac:dyDescent="0.35">
      <c r="A166" s="293" t="s">
        <v>326</v>
      </c>
      <c r="B166" s="280">
        <v>4.9406564584124654E-324</v>
      </c>
      <c r="C166" s="280">
        <v>12901.8267635422</v>
      </c>
      <c r="D166" s="280">
        <v>12901.8267635422</v>
      </c>
      <c r="E166" s="283" t="s">
        <v>174</v>
      </c>
      <c r="F166" s="280">
        <v>0</v>
      </c>
      <c r="G166" s="280">
        <v>0</v>
      </c>
      <c r="H166" s="282">
        <v>868.27215000000001</v>
      </c>
      <c r="I166" s="280">
        <v>11761.84267</v>
      </c>
      <c r="J166" s="280">
        <v>11761.84267</v>
      </c>
      <c r="K166" s="283" t="s">
        <v>168</v>
      </c>
    </row>
    <row r="167" spans="1:11" ht="14.4" customHeight="1" thickBot="1" x14ac:dyDescent="0.35">
      <c r="A167" s="294" t="s">
        <v>327</v>
      </c>
      <c r="B167" s="280">
        <v>4.9406564584124654E-324</v>
      </c>
      <c r="C167" s="280">
        <v>12901.8267635422</v>
      </c>
      <c r="D167" s="280">
        <v>12901.8267635422</v>
      </c>
      <c r="E167" s="283" t="s">
        <v>174</v>
      </c>
      <c r="F167" s="280">
        <v>0</v>
      </c>
      <c r="G167" s="280">
        <v>0</v>
      </c>
      <c r="H167" s="282">
        <v>868.27215000000001</v>
      </c>
      <c r="I167" s="280">
        <v>11761.84267</v>
      </c>
      <c r="J167" s="280">
        <v>11761.84267</v>
      </c>
      <c r="K167" s="283" t="s">
        <v>168</v>
      </c>
    </row>
    <row r="168" spans="1:11" ht="14.4" customHeight="1" thickBot="1" x14ac:dyDescent="0.35">
      <c r="A168" s="291" t="s">
        <v>328</v>
      </c>
      <c r="B168" s="280">
        <v>4.9406564584124654E-324</v>
      </c>
      <c r="C168" s="280">
        <v>12901.8267635422</v>
      </c>
      <c r="D168" s="280">
        <v>12901.8267635422</v>
      </c>
      <c r="E168" s="283" t="s">
        <v>174</v>
      </c>
      <c r="F168" s="280">
        <v>0</v>
      </c>
      <c r="G168" s="280">
        <v>0</v>
      </c>
      <c r="H168" s="282">
        <v>868.27215000000001</v>
      </c>
      <c r="I168" s="280">
        <v>11761.84267</v>
      </c>
      <c r="J168" s="280">
        <v>11761.84267</v>
      </c>
      <c r="K168" s="283" t="s">
        <v>168</v>
      </c>
    </row>
    <row r="169" spans="1:11" ht="14.4" customHeight="1" thickBot="1" x14ac:dyDescent="0.35">
      <c r="A169" s="292" t="s">
        <v>329</v>
      </c>
      <c r="B169" s="277">
        <v>4.9406564584124654E-324</v>
      </c>
      <c r="C169" s="277">
        <v>21.963998349701001</v>
      </c>
      <c r="D169" s="277">
        <v>21.963998349701001</v>
      </c>
      <c r="E169" s="284" t="s">
        <v>174</v>
      </c>
      <c r="F169" s="277">
        <v>0</v>
      </c>
      <c r="G169" s="277">
        <v>0</v>
      </c>
      <c r="H169" s="279">
        <v>6.056</v>
      </c>
      <c r="I169" s="277">
        <v>8.1549999999999994</v>
      </c>
      <c r="J169" s="277">
        <v>8.1549999999999994</v>
      </c>
      <c r="K169" s="284" t="s">
        <v>168</v>
      </c>
    </row>
    <row r="170" spans="1:11" ht="14.4" customHeight="1" thickBot="1" x14ac:dyDescent="0.35">
      <c r="A170" s="292" t="s">
        <v>330</v>
      </c>
      <c r="B170" s="277">
        <v>4.9406564584124654E-324</v>
      </c>
      <c r="C170" s="277">
        <v>12867.683766173101</v>
      </c>
      <c r="D170" s="277">
        <v>12867.683766173101</v>
      </c>
      <c r="E170" s="284" t="s">
        <v>174</v>
      </c>
      <c r="F170" s="277">
        <v>0</v>
      </c>
      <c r="G170" s="277">
        <v>0</v>
      </c>
      <c r="H170" s="279">
        <v>862.21614999999997</v>
      </c>
      <c r="I170" s="277">
        <v>11732.76577</v>
      </c>
      <c r="J170" s="277">
        <v>11732.76577</v>
      </c>
      <c r="K170" s="284" t="s">
        <v>168</v>
      </c>
    </row>
    <row r="171" spans="1:11" ht="14.4" customHeight="1" thickBot="1" x14ac:dyDescent="0.35">
      <c r="A171" s="292" t="s">
        <v>331</v>
      </c>
      <c r="B171" s="277">
        <v>4.9406564584124654E-324</v>
      </c>
      <c r="C171" s="277">
        <v>12.178999019321999</v>
      </c>
      <c r="D171" s="277">
        <v>12.178999019321999</v>
      </c>
      <c r="E171" s="284" t="s">
        <v>174</v>
      </c>
      <c r="F171" s="277">
        <v>0</v>
      </c>
      <c r="G171" s="277">
        <v>0</v>
      </c>
      <c r="H171" s="279">
        <v>4.9406564584124654E-324</v>
      </c>
      <c r="I171" s="277">
        <v>20.921900000000001</v>
      </c>
      <c r="J171" s="277">
        <v>20.921900000000001</v>
      </c>
      <c r="K171" s="284" t="s">
        <v>168</v>
      </c>
    </row>
    <row r="172" spans="1:11" ht="14.4" customHeight="1" thickBot="1" x14ac:dyDescent="0.35">
      <c r="A172" s="297"/>
      <c r="B172" s="277">
        <v>19197.6420290803</v>
      </c>
      <c r="C172" s="277">
        <v>4.9406564584124654E-324</v>
      </c>
      <c r="D172" s="277">
        <v>-19197.6420290803</v>
      </c>
      <c r="E172" s="278">
        <v>0</v>
      </c>
      <c r="F172" s="277">
        <v>17064.449555973799</v>
      </c>
      <c r="G172" s="277">
        <v>17064.449555973799</v>
      </c>
      <c r="H172" s="279">
        <v>515.78479999998103</v>
      </c>
      <c r="I172" s="277">
        <v>23002.030549999999</v>
      </c>
      <c r="J172" s="277">
        <v>5937.5809940262097</v>
      </c>
      <c r="K172" s="278">
        <v>1.3479503381889999</v>
      </c>
    </row>
    <row r="173" spans="1:11" ht="14.4" customHeight="1" thickBot="1" x14ac:dyDescent="0.35">
      <c r="A173" s="298" t="s">
        <v>76</v>
      </c>
      <c r="B173" s="285">
        <v>19197.6420290803</v>
      </c>
      <c r="C173" s="285">
        <v>25257.1503843764</v>
      </c>
      <c r="D173" s="285">
        <v>6059.5083552961596</v>
      </c>
      <c r="E173" s="286" t="s">
        <v>174</v>
      </c>
      <c r="F173" s="285">
        <v>17064.449555973799</v>
      </c>
      <c r="G173" s="285">
        <v>17064.449555973799</v>
      </c>
      <c r="H173" s="285">
        <v>515.78479999998103</v>
      </c>
      <c r="I173" s="285">
        <v>23002.030549999999</v>
      </c>
      <c r="J173" s="285">
        <v>5937.5809940262297</v>
      </c>
      <c r="K173" s="287">
        <v>1.3479503381889999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299" t="s">
        <v>332</v>
      </c>
      <c r="B4" s="300" t="s">
        <v>333</v>
      </c>
      <c r="C4" s="301" t="s">
        <v>334</v>
      </c>
      <c r="D4" s="301" t="s">
        <v>333</v>
      </c>
      <c r="E4" s="301" t="s">
        <v>333</v>
      </c>
      <c r="F4" s="302" t="s">
        <v>333</v>
      </c>
      <c r="G4" s="301" t="s">
        <v>333</v>
      </c>
      <c r="H4" s="301" t="s">
        <v>77</v>
      </c>
    </row>
    <row r="5" spans="1:8" ht="14.4" customHeight="1" x14ac:dyDescent="0.3">
      <c r="A5" s="299" t="s">
        <v>332</v>
      </c>
      <c r="B5" s="300" t="s">
        <v>335</v>
      </c>
      <c r="C5" s="301" t="s">
        <v>336</v>
      </c>
      <c r="D5" s="301">
        <v>45249.227044198509</v>
      </c>
      <c r="E5" s="301">
        <v>33518.643869402935</v>
      </c>
      <c r="F5" s="302">
        <v>0.74075616444591674</v>
      </c>
      <c r="G5" s="301">
        <v>-11730.583174795574</v>
      </c>
      <c r="H5" s="301" t="s">
        <v>2</v>
      </c>
    </row>
    <row r="6" spans="1:8" ht="14.4" customHeight="1" x14ac:dyDescent="0.3">
      <c r="A6" s="299" t="s">
        <v>332</v>
      </c>
      <c r="B6" s="300" t="s">
        <v>337</v>
      </c>
      <c r="C6" s="301" t="s">
        <v>338</v>
      </c>
      <c r="D6" s="301">
        <v>4209.0439781873902</v>
      </c>
      <c r="E6" s="301">
        <v>10195.627314992869</v>
      </c>
      <c r="F6" s="302">
        <v>2.4223142756003182</v>
      </c>
      <c r="G6" s="301">
        <v>5986.5833368054791</v>
      </c>
      <c r="H6" s="301" t="s">
        <v>2</v>
      </c>
    </row>
    <row r="7" spans="1:8" ht="14.4" customHeight="1" x14ac:dyDescent="0.3">
      <c r="A7" s="299" t="s">
        <v>332</v>
      </c>
      <c r="B7" s="300" t="s">
        <v>6</v>
      </c>
      <c r="C7" s="301" t="s">
        <v>334</v>
      </c>
      <c r="D7" s="301">
        <v>49458.271022385889</v>
      </c>
      <c r="E7" s="301">
        <v>43714.271184395802</v>
      </c>
      <c r="F7" s="302">
        <v>0.88386169351956867</v>
      </c>
      <c r="G7" s="301">
        <v>-5743.9998379900862</v>
      </c>
      <c r="H7" s="301" t="s">
        <v>339</v>
      </c>
    </row>
    <row r="9" spans="1:8" ht="14.4" customHeight="1" x14ac:dyDescent="0.3">
      <c r="A9" s="299" t="s">
        <v>332</v>
      </c>
      <c r="B9" s="300" t="s">
        <v>333</v>
      </c>
      <c r="C9" s="301" t="s">
        <v>334</v>
      </c>
      <c r="D9" s="301" t="s">
        <v>333</v>
      </c>
      <c r="E9" s="301" t="s">
        <v>333</v>
      </c>
      <c r="F9" s="302" t="s">
        <v>333</v>
      </c>
      <c r="G9" s="301" t="s">
        <v>333</v>
      </c>
      <c r="H9" s="301" t="s">
        <v>77</v>
      </c>
    </row>
    <row r="10" spans="1:8" ht="14.4" customHeight="1" x14ac:dyDescent="0.3">
      <c r="A10" s="299" t="s">
        <v>340</v>
      </c>
      <c r="B10" s="300" t="s">
        <v>335</v>
      </c>
      <c r="C10" s="301" t="s">
        <v>336</v>
      </c>
      <c r="D10" s="301">
        <v>45249.227044198509</v>
      </c>
      <c r="E10" s="301">
        <v>33518.643869402935</v>
      </c>
      <c r="F10" s="302">
        <v>0.74075616444591674</v>
      </c>
      <c r="G10" s="301">
        <v>-11730.583174795574</v>
      </c>
      <c r="H10" s="301" t="s">
        <v>2</v>
      </c>
    </row>
    <row r="11" spans="1:8" ht="14.4" customHeight="1" x14ac:dyDescent="0.3">
      <c r="A11" s="299" t="s">
        <v>340</v>
      </c>
      <c r="B11" s="300" t="s">
        <v>337</v>
      </c>
      <c r="C11" s="301" t="s">
        <v>338</v>
      </c>
      <c r="D11" s="301">
        <v>4209.0439781873902</v>
      </c>
      <c r="E11" s="301">
        <v>10195.627314992869</v>
      </c>
      <c r="F11" s="302">
        <v>2.4223142756003182</v>
      </c>
      <c r="G11" s="301">
        <v>5986.5833368054791</v>
      </c>
      <c r="H11" s="301" t="s">
        <v>2</v>
      </c>
    </row>
    <row r="12" spans="1:8" ht="14.4" customHeight="1" x14ac:dyDescent="0.3">
      <c r="A12" s="299" t="s">
        <v>340</v>
      </c>
      <c r="B12" s="300" t="s">
        <v>6</v>
      </c>
      <c r="C12" s="301" t="s">
        <v>341</v>
      </c>
      <c r="D12" s="301">
        <v>49458.271022385889</v>
      </c>
      <c r="E12" s="301">
        <v>43714.271184395802</v>
      </c>
      <c r="F12" s="302">
        <v>0.88386169351956867</v>
      </c>
      <c r="G12" s="301">
        <v>-5743.9998379900862</v>
      </c>
      <c r="H12" s="301" t="s">
        <v>342</v>
      </c>
    </row>
    <row r="13" spans="1:8" ht="14.4" customHeight="1" x14ac:dyDescent="0.3">
      <c r="A13" s="299" t="s">
        <v>333</v>
      </c>
      <c r="B13" s="300" t="s">
        <v>333</v>
      </c>
      <c r="C13" s="301" t="s">
        <v>333</v>
      </c>
      <c r="D13" s="301" t="s">
        <v>333</v>
      </c>
      <c r="E13" s="301" t="s">
        <v>333</v>
      </c>
      <c r="F13" s="302" t="s">
        <v>333</v>
      </c>
      <c r="G13" s="301" t="s">
        <v>333</v>
      </c>
      <c r="H13" s="301" t="s">
        <v>343</v>
      </c>
    </row>
    <row r="14" spans="1:8" ht="14.4" customHeight="1" x14ac:dyDescent="0.3">
      <c r="A14" s="299" t="s">
        <v>332</v>
      </c>
      <c r="B14" s="300" t="s">
        <v>6</v>
      </c>
      <c r="C14" s="301" t="s">
        <v>334</v>
      </c>
      <c r="D14" s="301">
        <v>49458.271022385889</v>
      </c>
      <c r="E14" s="301">
        <v>43714.271184395802</v>
      </c>
      <c r="F14" s="302">
        <v>0.88386169351956867</v>
      </c>
      <c r="G14" s="301">
        <v>-5743.9998379900862</v>
      </c>
      <c r="H14" s="301" t="s">
        <v>339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8.2542052840626532</v>
      </c>
      <c r="M3" s="131">
        <f>SUBTOTAL(9,M5:M1048576)</f>
        <v>5296</v>
      </c>
      <c r="N3" s="132">
        <f>SUBTOTAL(9,N5:N1048576)</f>
        <v>43714.27118439581</v>
      </c>
    </row>
    <row r="4" spans="1:14" s="84" customFormat="1" ht="14.4" customHeight="1" thickBot="1" x14ac:dyDescent="0.35">
      <c r="A4" s="303" t="s">
        <v>7</v>
      </c>
      <c r="B4" s="304" t="s">
        <v>8</v>
      </c>
      <c r="C4" s="304" t="s">
        <v>0</v>
      </c>
      <c r="D4" s="304" t="s">
        <v>9</v>
      </c>
      <c r="E4" s="304" t="s">
        <v>10</v>
      </c>
      <c r="F4" s="304" t="s">
        <v>2</v>
      </c>
      <c r="G4" s="304" t="s">
        <v>11</v>
      </c>
      <c r="H4" s="304" t="s">
        <v>12</v>
      </c>
      <c r="I4" s="304" t="s">
        <v>13</v>
      </c>
      <c r="J4" s="305" t="s">
        <v>14</v>
      </c>
      <c r="K4" s="305" t="s">
        <v>15</v>
      </c>
      <c r="L4" s="306" t="s">
        <v>155</v>
      </c>
      <c r="M4" s="306" t="s">
        <v>16</v>
      </c>
      <c r="N4" s="307" t="s">
        <v>166</v>
      </c>
    </row>
    <row r="5" spans="1:14" ht="14.4" customHeight="1" x14ac:dyDescent="0.3">
      <c r="A5" s="310" t="s">
        <v>332</v>
      </c>
      <c r="B5" s="311" t="s">
        <v>334</v>
      </c>
      <c r="C5" s="312" t="s">
        <v>340</v>
      </c>
      <c r="D5" s="313" t="s">
        <v>341</v>
      </c>
      <c r="E5" s="312" t="s">
        <v>335</v>
      </c>
      <c r="F5" s="313" t="s">
        <v>336</v>
      </c>
      <c r="G5" s="312" t="s">
        <v>344</v>
      </c>
      <c r="H5" s="312" t="s">
        <v>345</v>
      </c>
      <c r="I5" s="312" t="s">
        <v>345</v>
      </c>
      <c r="J5" s="312" t="s">
        <v>346</v>
      </c>
      <c r="K5" s="312" t="s">
        <v>347</v>
      </c>
      <c r="L5" s="314">
        <v>152.48990017372319</v>
      </c>
      <c r="M5" s="314">
        <v>1.2</v>
      </c>
      <c r="N5" s="315">
        <v>182.9878802084678</v>
      </c>
    </row>
    <row r="6" spans="1:14" ht="14.4" customHeight="1" x14ac:dyDescent="0.3">
      <c r="A6" s="316" t="s">
        <v>332</v>
      </c>
      <c r="B6" s="317" t="s">
        <v>334</v>
      </c>
      <c r="C6" s="318" t="s">
        <v>340</v>
      </c>
      <c r="D6" s="319" t="s">
        <v>341</v>
      </c>
      <c r="E6" s="318" t="s">
        <v>335</v>
      </c>
      <c r="F6" s="319" t="s">
        <v>336</v>
      </c>
      <c r="G6" s="318" t="s">
        <v>344</v>
      </c>
      <c r="H6" s="318" t="s">
        <v>348</v>
      </c>
      <c r="I6" s="318" t="s">
        <v>348</v>
      </c>
      <c r="J6" s="318" t="s">
        <v>349</v>
      </c>
      <c r="K6" s="318" t="s">
        <v>350</v>
      </c>
      <c r="L6" s="320">
        <v>72.787600963160088</v>
      </c>
      <c r="M6" s="320">
        <v>2.4000000000000004</v>
      </c>
      <c r="N6" s="321">
        <v>174.69024231158423</v>
      </c>
    </row>
    <row r="7" spans="1:14" ht="14.4" customHeight="1" x14ac:dyDescent="0.3">
      <c r="A7" s="316" t="s">
        <v>332</v>
      </c>
      <c r="B7" s="317" t="s">
        <v>334</v>
      </c>
      <c r="C7" s="318" t="s">
        <v>340</v>
      </c>
      <c r="D7" s="319" t="s">
        <v>341</v>
      </c>
      <c r="E7" s="318" t="s">
        <v>335</v>
      </c>
      <c r="F7" s="319" t="s">
        <v>336</v>
      </c>
      <c r="G7" s="318" t="s">
        <v>344</v>
      </c>
      <c r="H7" s="318" t="s">
        <v>351</v>
      </c>
      <c r="I7" s="318" t="s">
        <v>352</v>
      </c>
      <c r="J7" s="318" t="s">
        <v>353</v>
      </c>
      <c r="K7" s="318" t="s">
        <v>354</v>
      </c>
      <c r="L7" s="320">
        <v>75.05</v>
      </c>
      <c r="M7" s="320">
        <v>1</v>
      </c>
      <c r="N7" s="321">
        <v>75.05</v>
      </c>
    </row>
    <row r="8" spans="1:14" ht="14.4" customHeight="1" x14ac:dyDescent="0.3">
      <c r="A8" s="316" t="s">
        <v>332</v>
      </c>
      <c r="B8" s="317" t="s">
        <v>334</v>
      </c>
      <c r="C8" s="318" t="s">
        <v>340</v>
      </c>
      <c r="D8" s="319" t="s">
        <v>341</v>
      </c>
      <c r="E8" s="318" t="s">
        <v>335</v>
      </c>
      <c r="F8" s="319" t="s">
        <v>336</v>
      </c>
      <c r="G8" s="318" t="s">
        <v>344</v>
      </c>
      <c r="H8" s="318" t="s">
        <v>355</v>
      </c>
      <c r="I8" s="318" t="s">
        <v>356</v>
      </c>
      <c r="J8" s="318" t="s">
        <v>357</v>
      </c>
      <c r="K8" s="318"/>
      <c r="L8" s="320">
        <v>103.49969092780999</v>
      </c>
      <c r="M8" s="320">
        <v>1</v>
      </c>
      <c r="N8" s="321">
        <v>103.49969092780999</v>
      </c>
    </row>
    <row r="9" spans="1:14" ht="14.4" customHeight="1" x14ac:dyDescent="0.3">
      <c r="A9" s="316" t="s">
        <v>332</v>
      </c>
      <c r="B9" s="317" t="s">
        <v>334</v>
      </c>
      <c r="C9" s="318" t="s">
        <v>340</v>
      </c>
      <c r="D9" s="319" t="s">
        <v>341</v>
      </c>
      <c r="E9" s="318" t="s">
        <v>335</v>
      </c>
      <c r="F9" s="319" t="s">
        <v>336</v>
      </c>
      <c r="G9" s="318" t="s">
        <v>344</v>
      </c>
      <c r="H9" s="318" t="s">
        <v>358</v>
      </c>
      <c r="I9" s="318" t="s">
        <v>359</v>
      </c>
      <c r="J9" s="318" t="s">
        <v>360</v>
      </c>
      <c r="K9" s="318" t="s">
        <v>361</v>
      </c>
      <c r="L9" s="320">
        <v>42.01</v>
      </c>
      <c r="M9" s="320">
        <v>12</v>
      </c>
      <c r="N9" s="321">
        <v>504.12</v>
      </c>
    </row>
    <row r="10" spans="1:14" ht="14.4" customHeight="1" x14ac:dyDescent="0.3">
      <c r="A10" s="316" t="s">
        <v>332</v>
      </c>
      <c r="B10" s="317" t="s">
        <v>334</v>
      </c>
      <c r="C10" s="318" t="s">
        <v>340</v>
      </c>
      <c r="D10" s="319" t="s">
        <v>341</v>
      </c>
      <c r="E10" s="318" t="s">
        <v>335</v>
      </c>
      <c r="F10" s="319" t="s">
        <v>336</v>
      </c>
      <c r="G10" s="318" t="s">
        <v>344</v>
      </c>
      <c r="H10" s="318" t="s">
        <v>362</v>
      </c>
      <c r="I10" s="318" t="s">
        <v>363</v>
      </c>
      <c r="J10" s="318" t="s">
        <v>364</v>
      </c>
      <c r="K10" s="318" t="s">
        <v>365</v>
      </c>
      <c r="L10" s="320">
        <v>64.773628472222185</v>
      </c>
      <c r="M10" s="320">
        <v>4</v>
      </c>
      <c r="N10" s="321">
        <v>259.09451388888874</v>
      </c>
    </row>
    <row r="11" spans="1:14" ht="14.4" customHeight="1" x14ac:dyDescent="0.3">
      <c r="A11" s="316" t="s">
        <v>332</v>
      </c>
      <c r="B11" s="317" t="s">
        <v>334</v>
      </c>
      <c r="C11" s="318" t="s">
        <v>340</v>
      </c>
      <c r="D11" s="319" t="s">
        <v>341</v>
      </c>
      <c r="E11" s="318" t="s">
        <v>335</v>
      </c>
      <c r="F11" s="319" t="s">
        <v>336</v>
      </c>
      <c r="G11" s="318" t="s">
        <v>344</v>
      </c>
      <c r="H11" s="318" t="s">
        <v>366</v>
      </c>
      <c r="I11" s="318" t="s">
        <v>367</v>
      </c>
      <c r="J11" s="318" t="s">
        <v>364</v>
      </c>
      <c r="K11" s="318" t="s">
        <v>368</v>
      </c>
      <c r="L11" s="320">
        <v>29.519704464108202</v>
      </c>
      <c r="M11" s="320">
        <v>1</v>
      </c>
      <c r="N11" s="321">
        <v>29.519704464108202</v>
      </c>
    </row>
    <row r="12" spans="1:14" ht="14.4" customHeight="1" x14ac:dyDescent="0.3">
      <c r="A12" s="316" t="s">
        <v>332</v>
      </c>
      <c r="B12" s="317" t="s">
        <v>334</v>
      </c>
      <c r="C12" s="318" t="s">
        <v>340</v>
      </c>
      <c r="D12" s="319" t="s">
        <v>341</v>
      </c>
      <c r="E12" s="318" t="s">
        <v>335</v>
      </c>
      <c r="F12" s="319" t="s">
        <v>336</v>
      </c>
      <c r="G12" s="318" t="s">
        <v>344</v>
      </c>
      <c r="H12" s="318" t="s">
        <v>369</v>
      </c>
      <c r="I12" s="318" t="s">
        <v>370</v>
      </c>
      <c r="J12" s="318" t="s">
        <v>371</v>
      </c>
      <c r="K12" s="318" t="s">
        <v>372</v>
      </c>
      <c r="L12" s="320">
        <v>22.378426682169831</v>
      </c>
      <c r="M12" s="320">
        <v>49</v>
      </c>
      <c r="N12" s="321">
        <v>1096.5429074263218</v>
      </c>
    </row>
    <row r="13" spans="1:14" ht="14.4" customHeight="1" x14ac:dyDescent="0.3">
      <c r="A13" s="316" t="s">
        <v>332</v>
      </c>
      <c r="B13" s="317" t="s">
        <v>334</v>
      </c>
      <c r="C13" s="318" t="s">
        <v>340</v>
      </c>
      <c r="D13" s="319" t="s">
        <v>341</v>
      </c>
      <c r="E13" s="318" t="s">
        <v>335</v>
      </c>
      <c r="F13" s="319" t="s">
        <v>336</v>
      </c>
      <c r="G13" s="318" t="s">
        <v>344</v>
      </c>
      <c r="H13" s="318" t="s">
        <v>373</v>
      </c>
      <c r="I13" s="318" t="s">
        <v>374</v>
      </c>
      <c r="J13" s="318" t="s">
        <v>375</v>
      </c>
      <c r="K13" s="318"/>
      <c r="L13" s="320">
        <v>46.139862216513798</v>
      </c>
      <c r="M13" s="320">
        <v>1</v>
      </c>
      <c r="N13" s="321">
        <v>46.139862216513798</v>
      </c>
    </row>
    <row r="14" spans="1:14" ht="14.4" customHeight="1" x14ac:dyDescent="0.3">
      <c r="A14" s="316" t="s">
        <v>332</v>
      </c>
      <c r="B14" s="317" t="s">
        <v>334</v>
      </c>
      <c r="C14" s="318" t="s">
        <v>340</v>
      </c>
      <c r="D14" s="319" t="s">
        <v>341</v>
      </c>
      <c r="E14" s="318" t="s">
        <v>335</v>
      </c>
      <c r="F14" s="319" t="s">
        <v>336</v>
      </c>
      <c r="G14" s="318" t="s">
        <v>344</v>
      </c>
      <c r="H14" s="318" t="s">
        <v>376</v>
      </c>
      <c r="I14" s="318" t="s">
        <v>374</v>
      </c>
      <c r="J14" s="318" t="s">
        <v>377</v>
      </c>
      <c r="K14" s="318"/>
      <c r="L14" s="320">
        <v>394.01229017469655</v>
      </c>
      <c r="M14" s="320">
        <v>41</v>
      </c>
      <c r="N14" s="321">
        <v>16154.503897162558</v>
      </c>
    </row>
    <row r="15" spans="1:14" ht="14.4" customHeight="1" x14ac:dyDescent="0.3">
      <c r="A15" s="316" t="s">
        <v>332</v>
      </c>
      <c r="B15" s="317" t="s">
        <v>334</v>
      </c>
      <c r="C15" s="318" t="s">
        <v>340</v>
      </c>
      <c r="D15" s="319" t="s">
        <v>341</v>
      </c>
      <c r="E15" s="318" t="s">
        <v>335</v>
      </c>
      <c r="F15" s="319" t="s">
        <v>336</v>
      </c>
      <c r="G15" s="318" t="s">
        <v>344</v>
      </c>
      <c r="H15" s="318" t="s">
        <v>378</v>
      </c>
      <c r="I15" s="318" t="s">
        <v>378</v>
      </c>
      <c r="J15" s="318" t="s">
        <v>379</v>
      </c>
      <c r="K15" s="318" t="s">
        <v>380</v>
      </c>
      <c r="L15" s="320">
        <v>1079.1047286492001</v>
      </c>
      <c r="M15" s="320">
        <v>2</v>
      </c>
      <c r="N15" s="321">
        <v>2158.2094572984001</v>
      </c>
    </row>
    <row r="16" spans="1:14" ht="14.4" customHeight="1" x14ac:dyDescent="0.3">
      <c r="A16" s="316" t="s">
        <v>332</v>
      </c>
      <c r="B16" s="317" t="s">
        <v>334</v>
      </c>
      <c r="C16" s="318" t="s">
        <v>340</v>
      </c>
      <c r="D16" s="319" t="s">
        <v>341</v>
      </c>
      <c r="E16" s="318" t="s">
        <v>335</v>
      </c>
      <c r="F16" s="319" t="s">
        <v>336</v>
      </c>
      <c r="G16" s="318" t="s">
        <v>344</v>
      </c>
      <c r="H16" s="318" t="s">
        <v>381</v>
      </c>
      <c r="I16" s="318" t="s">
        <v>382</v>
      </c>
      <c r="J16" s="318" t="s">
        <v>383</v>
      </c>
      <c r="K16" s="318" t="s">
        <v>384</v>
      </c>
      <c r="L16" s="320">
        <v>8.5199745575357007</v>
      </c>
      <c r="M16" s="320">
        <v>2</v>
      </c>
      <c r="N16" s="321">
        <v>17.039949115071401</v>
      </c>
    </row>
    <row r="17" spans="1:14" ht="14.4" customHeight="1" x14ac:dyDescent="0.3">
      <c r="A17" s="316" t="s">
        <v>332</v>
      </c>
      <c r="B17" s="317" t="s">
        <v>334</v>
      </c>
      <c r="C17" s="318" t="s">
        <v>340</v>
      </c>
      <c r="D17" s="319" t="s">
        <v>341</v>
      </c>
      <c r="E17" s="318" t="s">
        <v>335</v>
      </c>
      <c r="F17" s="319" t="s">
        <v>336</v>
      </c>
      <c r="G17" s="318" t="s">
        <v>344</v>
      </c>
      <c r="H17" s="318" t="s">
        <v>385</v>
      </c>
      <c r="I17" s="318" t="s">
        <v>386</v>
      </c>
      <c r="J17" s="318" t="s">
        <v>387</v>
      </c>
      <c r="K17" s="318" t="s">
        <v>388</v>
      </c>
      <c r="L17" s="320">
        <v>10.0599699587804</v>
      </c>
      <c r="M17" s="320">
        <v>2</v>
      </c>
      <c r="N17" s="321">
        <v>20.119939917560799</v>
      </c>
    </row>
    <row r="18" spans="1:14" ht="14.4" customHeight="1" x14ac:dyDescent="0.3">
      <c r="A18" s="316" t="s">
        <v>332</v>
      </c>
      <c r="B18" s="317" t="s">
        <v>334</v>
      </c>
      <c r="C18" s="318" t="s">
        <v>340</v>
      </c>
      <c r="D18" s="319" t="s">
        <v>341</v>
      </c>
      <c r="E18" s="318" t="s">
        <v>335</v>
      </c>
      <c r="F18" s="319" t="s">
        <v>336</v>
      </c>
      <c r="G18" s="318" t="s">
        <v>344</v>
      </c>
      <c r="H18" s="318" t="s">
        <v>389</v>
      </c>
      <c r="I18" s="318" t="s">
        <v>374</v>
      </c>
      <c r="J18" s="318" t="s">
        <v>390</v>
      </c>
      <c r="K18" s="318" t="s">
        <v>391</v>
      </c>
      <c r="L18" s="320">
        <v>7.6799770659476705</v>
      </c>
      <c r="M18" s="320">
        <v>3</v>
      </c>
      <c r="N18" s="321">
        <v>23.039931197843011</v>
      </c>
    </row>
    <row r="19" spans="1:14" ht="14.4" customHeight="1" x14ac:dyDescent="0.3">
      <c r="A19" s="316" t="s">
        <v>332</v>
      </c>
      <c r="B19" s="317" t="s">
        <v>334</v>
      </c>
      <c r="C19" s="318" t="s">
        <v>340</v>
      </c>
      <c r="D19" s="319" t="s">
        <v>341</v>
      </c>
      <c r="E19" s="318" t="s">
        <v>335</v>
      </c>
      <c r="F19" s="319" t="s">
        <v>336</v>
      </c>
      <c r="G19" s="318" t="s">
        <v>344</v>
      </c>
      <c r="H19" s="318" t="s">
        <v>392</v>
      </c>
      <c r="I19" s="318" t="s">
        <v>374</v>
      </c>
      <c r="J19" s="318" t="s">
        <v>393</v>
      </c>
      <c r="K19" s="318" t="s">
        <v>394</v>
      </c>
      <c r="L19" s="320">
        <v>5.4299837849083197</v>
      </c>
      <c r="M19" s="320">
        <v>5</v>
      </c>
      <c r="N19" s="321">
        <v>27.149918924541598</v>
      </c>
    </row>
    <row r="20" spans="1:14" ht="14.4" customHeight="1" x14ac:dyDescent="0.3">
      <c r="A20" s="316" t="s">
        <v>332</v>
      </c>
      <c r="B20" s="317" t="s">
        <v>334</v>
      </c>
      <c r="C20" s="318" t="s">
        <v>340</v>
      </c>
      <c r="D20" s="319" t="s">
        <v>341</v>
      </c>
      <c r="E20" s="318" t="s">
        <v>335</v>
      </c>
      <c r="F20" s="319" t="s">
        <v>336</v>
      </c>
      <c r="G20" s="318" t="s">
        <v>344</v>
      </c>
      <c r="H20" s="318" t="s">
        <v>395</v>
      </c>
      <c r="I20" s="318" t="s">
        <v>374</v>
      </c>
      <c r="J20" s="318" t="s">
        <v>396</v>
      </c>
      <c r="K20" s="318"/>
      <c r="L20" s="320">
        <v>9.2299724373303391</v>
      </c>
      <c r="M20" s="320">
        <v>1</v>
      </c>
      <c r="N20" s="321">
        <v>9.2299724373303391</v>
      </c>
    </row>
    <row r="21" spans="1:14" ht="14.4" customHeight="1" x14ac:dyDescent="0.3">
      <c r="A21" s="316" t="s">
        <v>332</v>
      </c>
      <c r="B21" s="317" t="s">
        <v>334</v>
      </c>
      <c r="C21" s="318" t="s">
        <v>340</v>
      </c>
      <c r="D21" s="319" t="s">
        <v>341</v>
      </c>
      <c r="E21" s="318" t="s">
        <v>335</v>
      </c>
      <c r="F21" s="319" t="s">
        <v>336</v>
      </c>
      <c r="G21" s="318" t="s">
        <v>344</v>
      </c>
      <c r="H21" s="318" t="s">
        <v>397</v>
      </c>
      <c r="I21" s="318" t="s">
        <v>374</v>
      </c>
      <c r="J21" s="318" t="s">
        <v>398</v>
      </c>
      <c r="K21" s="318" t="s">
        <v>399</v>
      </c>
      <c r="L21" s="320">
        <v>556.33505403923959</v>
      </c>
      <c r="M21" s="320">
        <v>5</v>
      </c>
      <c r="N21" s="321">
        <v>2781.6752701961977</v>
      </c>
    </row>
    <row r="22" spans="1:14" ht="14.4" customHeight="1" x14ac:dyDescent="0.3">
      <c r="A22" s="316" t="s">
        <v>332</v>
      </c>
      <c r="B22" s="317" t="s">
        <v>334</v>
      </c>
      <c r="C22" s="318" t="s">
        <v>340</v>
      </c>
      <c r="D22" s="319" t="s">
        <v>341</v>
      </c>
      <c r="E22" s="318" t="s">
        <v>335</v>
      </c>
      <c r="F22" s="319" t="s">
        <v>336</v>
      </c>
      <c r="G22" s="318" t="s">
        <v>344</v>
      </c>
      <c r="H22" s="318" t="s">
        <v>400</v>
      </c>
      <c r="I22" s="318" t="s">
        <v>374</v>
      </c>
      <c r="J22" s="318" t="s">
        <v>401</v>
      </c>
      <c r="K22" s="318"/>
      <c r="L22" s="320">
        <v>142.18451244802401</v>
      </c>
      <c r="M22" s="320">
        <v>2</v>
      </c>
      <c r="N22" s="321">
        <v>284.36902489604802</v>
      </c>
    </row>
    <row r="23" spans="1:14" ht="14.4" customHeight="1" x14ac:dyDescent="0.3">
      <c r="A23" s="316" t="s">
        <v>332</v>
      </c>
      <c r="B23" s="317" t="s">
        <v>334</v>
      </c>
      <c r="C23" s="318" t="s">
        <v>340</v>
      </c>
      <c r="D23" s="319" t="s">
        <v>341</v>
      </c>
      <c r="E23" s="318" t="s">
        <v>335</v>
      </c>
      <c r="F23" s="319" t="s">
        <v>336</v>
      </c>
      <c r="G23" s="318" t="s">
        <v>344</v>
      </c>
      <c r="H23" s="318" t="s">
        <v>402</v>
      </c>
      <c r="I23" s="318" t="s">
        <v>374</v>
      </c>
      <c r="J23" s="318" t="s">
        <v>403</v>
      </c>
      <c r="K23" s="318"/>
      <c r="L23" s="320">
        <v>5.6699830682191799</v>
      </c>
      <c r="M23" s="320">
        <v>1</v>
      </c>
      <c r="N23" s="321">
        <v>5.6699830682191799</v>
      </c>
    </row>
    <row r="24" spans="1:14" ht="14.4" customHeight="1" x14ac:dyDescent="0.3">
      <c r="A24" s="316" t="s">
        <v>332</v>
      </c>
      <c r="B24" s="317" t="s">
        <v>334</v>
      </c>
      <c r="C24" s="318" t="s">
        <v>340</v>
      </c>
      <c r="D24" s="319" t="s">
        <v>341</v>
      </c>
      <c r="E24" s="318" t="s">
        <v>335</v>
      </c>
      <c r="F24" s="319" t="s">
        <v>336</v>
      </c>
      <c r="G24" s="318" t="s">
        <v>344</v>
      </c>
      <c r="H24" s="318" t="s">
        <v>404</v>
      </c>
      <c r="I24" s="318" t="s">
        <v>374</v>
      </c>
      <c r="J24" s="318" t="s">
        <v>405</v>
      </c>
      <c r="K24" s="318"/>
      <c r="L24" s="320">
        <v>9.7299709442279791</v>
      </c>
      <c r="M24" s="320">
        <v>2</v>
      </c>
      <c r="N24" s="321">
        <v>19.459941888455958</v>
      </c>
    </row>
    <row r="25" spans="1:14" ht="14.4" customHeight="1" x14ac:dyDescent="0.3">
      <c r="A25" s="316" t="s">
        <v>332</v>
      </c>
      <c r="B25" s="317" t="s">
        <v>334</v>
      </c>
      <c r="C25" s="318" t="s">
        <v>340</v>
      </c>
      <c r="D25" s="319" t="s">
        <v>341</v>
      </c>
      <c r="E25" s="318" t="s">
        <v>335</v>
      </c>
      <c r="F25" s="319" t="s">
        <v>336</v>
      </c>
      <c r="G25" s="318" t="s">
        <v>344</v>
      </c>
      <c r="H25" s="318" t="s">
        <v>406</v>
      </c>
      <c r="I25" s="318" t="s">
        <v>374</v>
      </c>
      <c r="J25" s="318" t="s">
        <v>407</v>
      </c>
      <c r="K25" s="318"/>
      <c r="L25" s="320">
        <v>0.72000000000000008</v>
      </c>
      <c r="M25" s="320">
        <v>-3</v>
      </c>
      <c r="N25" s="321">
        <v>-2.16</v>
      </c>
    </row>
    <row r="26" spans="1:14" ht="14.4" customHeight="1" x14ac:dyDescent="0.3">
      <c r="A26" s="316" t="s">
        <v>332</v>
      </c>
      <c r="B26" s="317" t="s">
        <v>334</v>
      </c>
      <c r="C26" s="318" t="s">
        <v>340</v>
      </c>
      <c r="D26" s="319" t="s">
        <v>341</v>
      </c>
      <c r="E26" s="318" t="s">
        <v>335</v>
      </c>
      <c r="F26" s="319" t="s">
        <v>336</v>
      </c>
      <c r="G26" s="318" t="s">
        <v>344</v>
      </c>
      <c r="H26" s="318" t="s">
        <v>408</v>
      </c>
      <c r="I26" s="318" t="s">
        <v>374</v>
      </c>
      <c r="J26" s="318" t="s">
        <v>409</v>
      </c>
      <c r="K26" s="318"/>
      <c r="L26" s="320">
        <v>10.549968495540099</v>
      </c>
      <c r="M26" s="320">
        <v>1</v>
      </c>
      <c r="N26" s="321">
        <v>10.549968495540099</v>
      </c>
    </row>
    <row r="27" spans="1:14" ht="14.4" customHeight="1" x14ac:dyDescent="0.3">
      <c r="A27" s="316" t="s">
        <v>332</v>
      </c>
      <c r="B27" s="317" t="s">
        <v>334</v>
      </c>
      <c r="C27" s="318" t="s">
        <v>340</v>
      </c>
      <c r="D27" s="319" t="s">
        <v>341</v>
      </c>
      <c r="E27" s="318" t="s">
        <v>335</v>
      </c>
      <c r="F27" s="319" t="s">
        <v>336</v>
      </c>
      <c r="G27" s="318" t="s">
        <v>344</v>
      </c>
      <c r="H27" s="318" t="s">
        <v>410</v>
      </c>
      <c r="I27" s="318" t="s">
        <v>411</v>
      </c>
      <c r="J27" s="318" t="s">
        <v>412</v>
      </c>
      <c r="K27" s="318" t="s">
        <v>413</v>
      </c>
      <c r="L27" s="320">
        <v>83.639750233836395</v>
      </c>
      <c r="M27" s="320">
        <v>1</v>
      </c>
      <c r="N27" s="321">
        <v>83.639750233836395</v>
      </c>
    </row>
    <row r="28" spans="1:14" ht="14.4" customHeight="1" x14ac:dyDescent="0.3">
      <c r="A28" s="316" t="s">
        <v>332</v>
      </c>
      <c r="B28" s="317" t="s">
        <v>334</v>
      </c>
      <c r="C28" s="318" t="s">
        <v>340</v>
      </c>
      <c r="D28" s="319" t="s">
        <v>341</v>
      </c>
      <c r="E28" s="318" t="s">
        <v>335</v>
      </c>
      <c r="F28" s="319" t="s">
        <v>336</v>
      </c>
      <c r="G28" s="318" t="s">
        <v>344</v>
      </c>
      <c r="H28" s="318" t="s">
        <v>414</v>
      </c>
      <c r="I28" s="318" t="s">
        <v>374</v>
      </c>
      <c r="J28" s="318" t="s">
        <v>415</v>
      </c>
      <c r="K28" s="318"/>
      <c r="L28" s="320">
        <v>8.9359041210046595</v>
      </c>
      <c r="M28" s="320">
        <v>100</v>
      </c>
      <c r="N28" s="321">
        <v>893.59041210046598</v>
      </c>
    </row>
    <row r="29" spans="1:14" ht="14.4" customHeight="1" x14ac:dyDescent="0.3">
      <c r="A29" s="316" t="s">
        <v>332</v>
      </c>
      <c r="B29" s="317" t="s">
        <v>334</v>
      </c>
      <c r="C29" s="318" t="s">
        <v>340</v>
      </c>
      <c r="D29" s="319" t="s">
        <v>341</v>
      </c>
      <c r="E29" s="318" t="s">
        <v>335</v>
      </c>
      <c r="F29" s="319" t="s">
        <v>336</v>
      </c>
      <c r="G29" s="318" t="s">
        <v>344</v>
      </c>
      <c r="H29" s="318" t="s">
        <v>416</v>
      </c>
      <c r="I29" s="318" t="s">
        <v>417</v>
      </c>
      <c r="J29" s="318" t="s">
        <v>418</v>
      </c>
      <c r="K29" s="318" t="s">
        <v>419</v>
      </c>
      <c r="L29" s="320">
        <v>11.0499670024377</v>
      </c>
      <c r="M29" s="320">
        <v>1</v>
      </c>
      <c r="N29" s="321">
        <v>11.0499670024377</v>
      </c>
    </row>
    <row r="30" spans="1:14" ht="14.4" customHeight="1" x14ac:dyDescent="0.3">
      <c r="A30" s="316" t="s">
        <v>332</v>
      </c>
      <c r="B30" s="317" t="s">
        <v>334</v>
      </c>
      <c r="C30" s="318" t="s">
        <v>340</v>
      </c>
      <c r="D30" s="319" t="s">
        <v>341</v>
      </c>
      <c r="E30" s="318" t="s">
        <v>335</v>
      </c>
      <c r="F30" s="319" t="s">
        <v>336</v>
      </c>
      <c r="G30" s="318" t="s">
        <v>344</v>
      </c>
      <c r="H30" s="318" t="s">
        <v>420</v>
      </c>
      <c r="I30" s="318" t="s">
        <v>374</v>
      </c>
      <c r="J30" s="318" t="s">
        <v>421</v>
      </c>
      <c r="K30" s="318"/>
      <c r="L30" s="320">
        <v>27.449918028680202</v>
      </c>
      <c r="M30" s="320">
        <v>1</v>
      </c>
      <c r="N30" s="321">
        <v>27.449918028680202</v>
      </c>
    </row>
    <row r="31" spans="1:14" ht="14.4" customHeight="1" x14ac:dyDescent="0.3">
      <c r="A31" s="316" t="s">
        <v>332</v>
      </c>
      <c r="B31" s="317" t="s">
        <v>334</v>
      </c>
      <c r="C31" s="318" t="s">
        <v>340</v>
      </c>
      <c r="D31" s="319" t="s">
        <v>341</v>
      </c>
      <c r="E31" s="318" t="s">
        <v>335</v>
      </c>
      <c r="F31" s="319" t="s">
        <v>336</v>
      </c>
      <c r="G31" s="318" t="s">
        <v>344</v>
      </c>
      <c r="H31" s="318" t="s">
        <v>422</v>
      </c>
      <c r="I31" s="318" t="s">
        <v>374</v>
      </c>
      <c r="J31" s="318" t="s">
        <v>423</v>
      </c>
      <c r="K31" s="318"/>
      <c r="L31" s="320">
        <v>11.719965001680601</v>
      </c>
      <c r="M31" s="320">
        <v>1</v>
      </c>
      <c r="N31" s="321">
        <v>11.719965001680601</v>
      </c>
    </row>
    <row r="32" spans="1:14" ht="14.4" customHeight="1" x14ac:dyDescent="0.3">
      <c r="A32" s="316" t="s">
        <v>332</v>
      </c>
      <c r="B32" s="317" t="s">
        <v>334</v>
      </c>
      <c r="C32" s="318" t="s">
        <v>340</v>
      </c>
      <c r="D32" s="319" t="s">
        <v>341</v>
      </c>
      <c r="E32" s="318" t="s">
        <v>335</v>
      </c>
      <c r="F32" s="319" t="s">
        <v>336</v>
      </c>
      <c r="G32" s="318" t="s">
        <v>344</v>
      </c>
      <c r="H32" s="318" t="s">
        <v>424</v>
      </c>
      <c r="I32" s="318" t="s">
        <v>374</v>
      </c>
      <c r="J32" s="318" t="s">
        <v>425</v>
      </c>
      <c r="K32" s="318" t="s">
        <v>399</v>
      </c>
      <c r="L32" s="320">
        <v>0.1202</v>
      </c>
      <c r="M32" s="320">
        <v>8001</v>
      </c>
      <c r="N32" s="321">
        <v>961.72019999999998</v>
      </c>
    </row>
    <row r="33" spans="1:14" ht="14.4" customHeight="1" x14ac:dyDescent="0.3">
      <c r="A33" s="316" t="s">
        <v>332</v>
      </c>
      <c r="B33" s="317" t="s">
        <v>334</v>
      </c>
      <c r="C33" s="318" t="s">
        <v>340</v>
      </c>
      <c r="D33" s="319" t="s">
        <v>341</v>
      </c>
      <c r="E33" s="318" t="s">
        <v>335</v>
      </c>
      <c r="F33" s="319" t="s">
        <v>336</v>
      </c>
      <c r="G33" s="318" t="s">
        <v>344</v>
      </c>
      <c r="H33" s="318" t="s">
        <v>426</v>
      </c>
      <c r="I33" s="318" t="s">
        <v>374</v>
      </c>
      <c r="J33" s="318" t="s">
        <v>427</v>
      </c>
      <c r="K33" s="318" t="s">
        <v>399</v>
      </c>
      <c r="L33" s="320">
        <v>390.94464245099948</v>
      </c>
      <c r="M33" s="320">
        <v>6</v>
      </c>
      <c r="N33" s="321">
        <v>2345.6678547059969</v>
      </c>
    </row>
    <row r="34" spans="1:14" ht="14.4" customHeight="1" x14ac:dyDescent="0.3">
      <c r="A34" s="316" t="s">
        <v>332</v>
      </c>
      <c r="B34" s="317" t="s">
        <v>334</v>
      </c>
      <c r="C34" s="318" t="s">
        <v>340</v>
      </c>
      <c r="D34" s="319" t="s">
        <v>341</v>
      </c>
      <c r="E34" s="318" t="s">
        <v>335</v>
      </c>
      <c r="F34" s="319" t="s">
        <v>336</v>
      </c>
      <c r="G34" s="318" t="s">
        <v>344</v>
      </c>
      <c r="H34" s="318" t="s">
        <v>428</v>
      </c>
      <c r="I34" s="318" t="s">
        <v>374</v>
      </c>
      <c r="J34" s="318" t="s">
        <v>429</v>
      </c>
      <c r="K34" s="318"/>
      <c r="L34" s="320">
        <v>61.779815512271803</v>
      </c>
      <c r="M34" s="320">
        <v>1</v>
      </c>
      <c r="N34" s="321">
        <v>61.779815512271803</v>
      </c>
    </row>
    <row r="35" spans="1:14" ht="14.4" customHeight="1" x14ac:dyDescent="0.3">
      <c r="A35" s="316" t="s">
        <v>332</v>
      </c>
      <c r="B35" s="317" t="s">
        <v>334</v>
      </c>
      <c r="C35" s="318" t="s">
        <v>340</v>
      </c>
      <c r="D35" s="319" t="s">
        <v>341</v>
      </c>
      <c r="E35" s="318" t="s">
        <v>335</v>
      </c>
      <c r="F35" s="319" t="s">
        <v>336</v>
      </c>
      <c r="G35" s="318" t="s">
        <v>344</v>
      </c>
      <c r="H35" s="318" t="s">
        <v>430</v>
      </c>
      <c r="I35" s="318" t="s">
        <v>374</v>
      </c>
      <c r="J35" s="318" t="s">
        <v>431</v>
      </c>
      <c r="K35" s="318"/>
      <c r="L35" s="320">
        <v>8.3261023625090296</v>
      </c>
      <c r="M35" s="320">
        <v>1</v>
      </c>
      <c r="N35" s="321">
        <v>8.3261023625090296</v>
      </c>
    </row>
    <row r="36" spans="1:14" ht="14.4" customHeight="1" x14ac:dyDescent="0.3">
      <c r="A36" s="316" t="s">
        <v>332</v>
      </c>
      <c r="B36" s="317" t="s">
        <v>334</v>
      </c>
      <c r="C36" s="318" t="s">
        <v>340</v>
      </c>
      <c r="D36" s="319" t="s">
        <v>341</v>
      </c>
      <c r="E36" s="318" t="s">
        <v>335</v>
      </c>
      <c r="F36" s="319" t="s">
        <v>336</v>
      </c>
      <c r="G36" s="318" t="s">
        <v>344</v>
      </c>
      <c r="H36" s="318" t="s">
        <v>432</v>
      </c>
      <c r="I36" s="318" t="s">
        <v>374</v>
      </c>
      <c r="J36" s="318" t="s">
        <v>433</v>
      </c>
      <c r="K36" s="318"/>
      <c r="L36" s="320">
        <v>15.8299527283791</v>
      </c>
      <c r="M36" s="320">
        <v>1</v>
      </c>
      <c r="N36" s="321">
        <v>15.8299527283791</v>
      </c>
    </row>
    <row r="37" spans="1:14" ht="14.4" customHeight="1" x14ac:dyDescent="0.3">
      <c r="A37" s="316" t="s">
        <v>332</v>
      </c>
      <c r="B37" s="317" t="s">
        <v>334</v>
      </c>
      <c r="C37" s="318" t="s">
        <v>340</v>
      </c>
      <c r="D37" s="319" t="s">
        <v>341</v>
      </c>
      <c r="E37" s="318" t="s">
        <v>335</v>
      </c>
      <c r="F37" s="319" t="s">
        <v>336</v>
      </c>
      <c r="G37" s="318" t="s">
        <v>344</v>
      </c>
      <c r="H37" s="318" t="s">
        <v>434</v>
      </c>
      <c r="I37" s="318" t="s">
        <v>374</v>
      </c>
      <c r="J37" s="318" t="s">
        <v>435</v>
      </c>
      <c r="K37" s="318"/>
      <c r="L37" s="320">
        <v>242.47257139719648</v>
      </c>
      <c r="M37" s="320">
        <v>18</v>
      </c>
      <c r="N37" s="321">
        <v>4364.5062851495368</v>
      </c>
    </row>
    <row r="38" spans="1:14" ht="14.4" customHeight="1" x14ac:dyDescent="0.3">
      <c r="A38" s="316" t="s">
        <v>332</v>
      </c>
      <c r="B38" s="317" t="s">
        <v>334</v>
      </c>
      <c r="C38" s="318" t="s">
        <v>340</v>
      </c>
      <c r="D38" s="319" t="s">
        <v>341</v>
      </c>
      <c r="E38" s="318" t="s">
        <v>335</v>
      </c>
      <c r="F38" s="319" t="s">
        <v>336</v>
      </c>
      <c r="G38" s="318" t="s">
        <v>344</v>
      </c>
      <c r="H38" s="318" t="s">
        <v>436</v>
      </c>
      <c r="I38" s="318" t="s">
        <v>374</v>
      </c>
      <c r="J38" s="318" t="s">
        <v>437</v>
      </c>
      <c r="K38" s="318"/>
      <c r="L38" s="320">
        <v>0.12529999999999999</v>
      </c>
      <c r="M38" s="320">
        <v>-3000</v>
      </c>
      <c r="N38" s="321">
        <v>-375.9</v>
      </c>
    </row>
    <row r="39" spans="1:14" ht="14.4" customHeight="1" x14ac:dyDescent="0.3">
      <c r="A39" s="316" t="s">
        <v>332</v>
      </c>
      <c r="B39" s="317" t="s">
        <v>334</v>
      </c>
      <c r="C39" s="318" t="s">
        <v>340</v>
      </c>
      <c r="D39" s="319" t="s">
        <v>341</v>
      </c>
      <c r="E39" s="318" t="s">
        <v>335</v>
      </c>
      <c r="F39" s="319" t="s">
        <v>336</v>
      </c>
      <c r="G39" s="318" t="s">
        <v>344</v>
      </c>
      <c r="H39" s="318" t="s">
        <v>438</v>
      </c>
      <c r="I39" s="318" t="s">
        <v>374</v>
      </c>
      <c r="J39" s="318" t="s">
        <v>439</v>
      </c>
      <c r="K39" s="318"/>
      <c r="L39" s="320">
        <v>348.53979526783996</v>
      </c>
      <c r="M39" s="320">
        <v>2</v>
      </c>
      <c r="N39" s="321">
        <v>697.07959053567993</v>
      </c>
    </row>
    <row r="40" spans="1:14" ht="14.4" customHeight="1" x14ac:dyDescent="0.3">
      <c r="A40" s="316" t="s">
        <v>332</v>
      </c>
      <c r="B40" s="317" t="s">
        <v>334</v>
      </c>
      <c r="C40" s="318" t="s">
        <v>340</v>
      </c>
      <c r="D40" s="319" t="s">
        <v>341</v>
      </c>
      <c r="E40" s="318" t="s">
        <v>335</v>
      </c>
      <c r="F40" s="319" t="s">
        <v>336</v>
      </c>
      <c r="G40" s="318" t="s">
        <v>440</v>
      </c>
      <c r="H40" s="318" t="s">
        <v>441</v>
      </c>
      <c r="I40" s="318" t="s">
        <v>441</v>
      </c>
      <c r="J40" s="318" t="s">
        <v>442</v>
      </c>
      <c r="K40" s="318" t="s">
        <v>443</v>
      </c>
      <c r="L40" s="320">
        <v>2158.41</v>
      </c>
      <c r="M40" s="320">
        <v>0.2</v>
      </c>
      <c r="N40" s="321">
        <v>431.68200000000002</v>
      </c>
    </row>
    <row r="41" spans="1:14" ht="14.4" customHeight="1" x14ac:dyDescent="0.3">
      <c r="A41" s="316" t="s">
        <v>332</v>
      </c>
      <c r="B41" s="317" t="s">
        <v>334</v>
      </c>
      <c r="C41" s="318" t="s">
        <v>340</v>
      </c>
      <c r="D41" s="319" t="s">
        <v>341</v>
      </c>
      <c r="E41" s="318" t="s">
        <v>337</v>
      </c>
      <c r="F41" s="319" t="s">
        <v>338</v>
      </c>
      <c r="G41" s="318" t="s">
        <v>344</v>
      </c>
      <c r="H41" s="318" t="s">
        <v>444</v>
      </c>
      <c r="I41" s="318" t="s">
        <v>445</v>
      </c>
      <c r="J41" s="318" t="s">
        <v>446</v>
      </c>
      <c r="K41" s="318" t="s">
        <v>447</v>
      </c>
      <c r="L41" s="320">
        <v>38.36</v>
      </c>
      <c r="M41" s="320">
        <v>2</v>
      </c>
      <c r="N41" s="321">
        <v>76.72</v>
      </c>
    </row>
    <row r="42" spans="1:14" ht="14.4" customHeight="1" x14ac:dyDescent="0.3">
      <c r="A42" s="316" t="s">
        <v>332</v>
      </c>
      <c r="B42" s="317" t="s">
        <v>334</v>
      </c>
      <c r="C42" s="318" t="s">
        <v>340</v>
      </c>
      <c r="D42" s="319" t="s">
        <v>341</v>
      </c>
      <c r="E42" s="318" t="s">
        <v>337</v>
      </c>
      <c r="F42" s="319" t="s">
        <v>338</v>
      </c>
      <c r="G42" s="318" t="s">
        <v>344</v>
      </c>
      <c r="H42" s="318" t="s">
        <v>448</v>
      </c>
      <c r="I42" s="318" t="s">
        <v>449</v>
      </c>
      <c r="J42" s="318" t="s">
        <v>450</v>
      </c>
      <c r="K42" s="318" t="s">
        <v>451</v>
      </c>
      <c r="L42" s="320">
        <v>33.4099640988495</v>
      </c>
      <c r="M42" s="320">
        <v>1</v>
      </c>
      <c r="N42" s="321">
        <v>33.4099640988495</v>
      </c>
    </row>
    <row r="43" spans="1:14" ht="14.4" customHeight="1" x14ac:dyDescent="0.3">
      <c r="A43" s="316" t="s">
        <v>332</v>
      </c>
      <c r="B43" s="317" t="s">
        <v>334</v>
      </c>
      <c r="C43" s="318" t="s">
        <v>340</v>
      </c>
      <c r="D43" s="319" t="s">
        <v>341</v>
      </c>
      <c r="E43" s="318" t="s">
        <v>337</v>
      </c>
      <c r="F43" s="319" t="s">
        <v>338</v>
      </c>
      <c r="G43" s="318" t="s">
        <v>344</v>
      </c>
      <c r="H43" s="318" t="s">
        <v>452</v>
      </c>
      <c r="I43" s="318" t="s">
        <v>453</v>
      </c>
      <c r="J43" s="318" t="s">
        <v>454</v>
      </c>
      <c r="K43" s="318" t="s">
        <v>455</v>
      </c>
      <c r="L43" s="320">
        <v>2750.697408515</v>
      </c>
      <c r="M43" s="320">
        <v>0.4</v>
      </c>
      <c r="N43" s="321">
        <v>1100.278963406</v>
      </c>
    </row>
    <row r="44" spans="1:14" ht="14.4" customHeight="1" x14ac:dyDescent="0.3">
      <c r="A44" s="316" t="s">
        <v>332</v>
      </c>
      <c r="B44" s="317" t="s">
        <v>334</v>
      </c>
      <c r="C44" s="318" t="s">
        <v>340</v>
      </c>
      <c r="D44" s="319" t="s">
        <v>341</v>
      </c>
      <c r="E44" s="318" t="s">
        <v>337</v>
      </c>
      <c r="F44" s="319" t="s">
        <v>338</v>
      </c>
      <c r="G44" s="318" t="s">
        <v>344</v>
      </c>
      <c r="H44" s="318" t="s">
        <v>456</v>
      </c>
      <c r="I44" s="318" t="s">
        <v>457</v>
      </c>
      <c r="J44" s="318" t="s">
        <v>458</v>
      </c>
      <c r="K44" s="318" t="s">
        <v>459</v>
      </c>
      <c r="L44" s="320">
        <v>37.549999999999997</v>
      </c>
      <c r="M44" s="320">
        <v>1</v>
      </c>
      <c r="N44" s="321">
        <v>37.549999999999997</v>
      </c>
    </row>
    <row r="45" spans="1:14" ht="14.4" customHeight="1" x14ac:dyDescent="0.3">
      <c r="A45" s="316" t="s">
        <v>332</v>
      </c>
      <c r="B45" s="317" t="s">
        <v>334</v>
      </c>
      <c r="C45" s="318" t="s">
        <v>340</v>
      </c>
      <c r="D45" s="319" t="s">
        <v>341</v>
      </c>
      <c r="E45" s="318" t="s">
        <v>337</v>
      </c>
      <c r="F45" s="319" t="s">
        <v>338</v>
      </c>
      <c r="G45" s="318" t="s">
        <v>344</v>
      </c>
      <c r="H45" s="318" t="s">
        <v>460</v>
      </c>
      <c r="I45" s="318" t="s">
        <v>461</v>
      </c>
      <c r="J45" s="318" t="s">
        <v>446</v>
      </c>
      <c r="K45" s="318" t="s">
        <v>462</v>
      </c>
      <c r="L45" s="320">
        <v>46.630119819167099</v>
      </c>
      <c r="M45" s="320">
        <v>1</v>
      </c>
      <c r="N45" s="321">
        <v>46.630119819167099</v>
      </c>
    </row>
    <row r="46" spans="1:14" ht="14.4" customHeight="1" x14ac:dyDescent="0.3">
      <c r="A46" s="316" t="s">
        <v>332</v>
      </c>
      <c r="B46" s="317" t="s">
        <v>334</v>
      </c>
      <c r="C46" s="318" t="s">
        <v>340</v>
      </c>
      <c r="D46" s="319" t="s">
        <v>341</v>
      </c>
      <c r="E46" s="318" t="s">
        <v>337</v>
      </c>
      <c r="F46" s="319" t="s">
        <v>338</v>
      </c>
      <c r="G46" s="318" t="s">
        <v>344</v>
      </c>
      <c r="H46" s="318" t="s">
        <v>463</v>
      </c>
      <c r="I46" s="318" t="s">
        <v>464</v>
      </c>
      <c r="J46" s="318" t="s">
        <v>465</v>
      </c>
      <c r="K46" s="318" t="s">
        <v>466</v>
      </c>
      <c r="L46" s="320">
        <v>63.16</v>
      </c>
      <c r="M46" s="320">
        <v>2</v>
      </c>
      <c r="N46" s="321">
        <v>126.32</v>
      </c>
    </row>
    <row r="47" spans="1:14" ht="14.4" customHeight="1" x14ac:dyDescent="0.3">
      <c r="A47" s="316" t="s">
        <v>332</v>
      </c>
      <c r="B47" s="317" t="s">
        <v>334</v>
      </c>
      <c r="C47" s="318" t="s">
        <v>340</v>
      </c>
      <c r="D47" s="319" t="s">
        <v>341</v>
      </c>
      <c r="E47" s="318" t="s">
        <v>337</v>
      </c>
      <c r="F47" s="319" t="s">
        <v>338</v>
      </c>
      <c r="G47" s="318" t="s">
        <v>344</v>
      </c>
      <c r="H47" s="318" t="s">
        <v>467</v>
      </c>
      <c r="I47" s="318" t="s">
        <v>468</v>
      </c>
      <c r="J47" s="318" t="s">
        <v>446</v>
      </c>
      <c r="K47" s="318" t="s">
        <v>469</v>
      </c>
      <c r="L47" s="320">
        <v>36.699920952517303</v>
      </c>
      <c r="M47" s="320">
        <v>1</v>
      </c>
      <c r="N47" s="321">
        <v>36.699920952517303</v>
      </c>
    </row>
    <row r="48" spans="1:14" ht="14.4" customHeight="1" x14ac:dyDescent="0.3">
      <c r="A48" s="316" t="s">
        <v>332</v>
      </c>
      <c r="B48" s="317" t="s">
        <v>334</v>
      </c>
      <c r="C48" s="318" t="s">
        <v>340</v>
      </c>
      <c r="D48" s="319" t="s">
        <v>341</v>
      </c>
      <c r="E48" s="318" t="s">
        <v>337</v>
      </c>
      <c r="F48" s="319" t="s">
        <v>338</v>
      </c>
      <c r="G48" s="318" t="s">
        <v>344</v>
      </c>
      <c r="H48" s="318" t="s">
        <v>470</v>
      </c>
      <c r="I48" s="318" t="s">
        <v>471</v>
      </c>
      <c r="J48" s="318" t="s">
        <v>472</v>
      </c>
      <c r="K48" s="318" t="s">
        <v>473</v>
      </c>
      <c r="L48" s="320">
        <v>135.87000000000006</v>
      </c>
      <c r="M48" s="320">
        <v>0.29999999999999993</v>
      </c>
      <c r="N48" s="321">
        <v>40.76100000000001</v>
      </c>
    </row>
    <row r="49" spans="1:14" ht="14.4" customHeight="1" x14ac:dyDescent="0.3">
      <c r="A49" s="316" t="s">
        <v>332</v>
      </c>
      <c r="B49" s="317" t="s">
        <v>334</v>
      </c>
      <c r="C49" s="318" t="s">
        <v>340</v>
      </c>
      <c r="D49" s="319" t="s">
        <v>341</v>
      </c>
      <c r="E49" s="318" t="s">
        <v>337</v>
      </c>
      <c r="F49" s="319" t="s">
        <v>338</v>
      </c>
      <c r="G49" s="318" t="s">
        <v>344</v>
      </c>
      <c r="H49" s="318" t="s">
        <v>474</v>
      </c>
      <c r="I49" s="318" t="s">
        <v>475</v>
      </c>
      <c r="J49" s="318" t="s">
        <v>476</v>
      </c>
      <c r="K49" s="318" t="s">
        <v>477</v>
      </c>
      <c r="L49" s="320">
        <v>236.11</v>
      </c>
      <c r="M49" s="320">
        <v>1</v>
      </c>
      <c r="N49" s="321">
        <v>236.11</v>
      </c>
    </row>
    <row r="50" spans="1:14" ht="14.4" customHeight="1" x14ac:dyDescent="0.3">
      <c r="A50" s="316" t="s">
        <v>332</v>
      </c>
      <c r="B50" s="317" t="s">
        <v>334</v>
      </c>
      <c r="C50" s="318" t="s">
        <v>340</v>
      </c>
      <c r="D50" s="319" t="s">
        <v>341</v>
      </c>
      <c r="E50" s="318" t="s">
        <v>337</v>
      </c>
      <c r="F50" s="319" t="s">
        <v>338</v>
      </c>
      <c r="G50" s="318" t="s">
        <v>440</v>
      </c>
      <c r="H50" s="318" t="s">
        <v>478</v>
      </c>
      <c r="I50" s="318" t="s">
        <v>479</v>
      </c>
      <c r="J50" s="318" t="s">
        <v>480</v>
      </c>
      <c r="K50" s="318" t="s">
        <v>481</v>
      </c>
      <c r="L50" s="320">
        <v>45.850038131473575</v>
      </c>
      <c r="M50" s="320">
        <v>4</v>
      </c>
      <c r="N50" s="321">
        <v>183.4001525258943</v>
      </c>
    </row>
    <row r="51" spans="1:14" ht="14.4" customHeight="1" x14ac:dyDescent="0.3">
      <c r="A51" s="316" t="s">
        <v>332</v>
      </c>
      <c r="B51" s="317" t="s">
        <v>334</v>
      </c>
      <c r="C51" s="318" t="s">
        <v>340</v>
      </c>
      <c r="D51" s="319" t="s">
        <v>341</v>
      </c>
      <c r="E51" s="318" t="s">
        <v>337</v>
      </c>
      <c r="F51" s="319" t="s">
        <v>338</v>
      </c>
      <c r="G51" s="318" t="s">
        <v>440</v>
      </c>
      <c r="H51" s="318" t="s">
        <v>482</v>
      </c>
      <c r="I51" s="318" t="s">
        <v>483</v>
      </c>
      <c r="J51" s="318" t="s">
        <v>484</v>
      </c>
      <c r="K51" s="318" t="s">
        <v>485</v>
      </c>
      <c r="L51" s="320">
        <v>75.300058885722706</v>
      </c>
      <c r="M51" s="320">
        <v>1</v>
      </c>
      <c r="N51" s="321">
        <v>75.300058885722706</v>
      </c>
    </row>
    <row r="52" spans="1:14" ht="14.4" customHeight="1" x14ac:dyDescent="0.3">
      <c r="A52" s="316" t="s">
        <v>332</v>
      </c>
      <c r="B52" s="317" t="s">
        <v>334</v>
      </c>
      <c r="C52" s="318" t="s">
        <v>340</v>
      </c>
      <c r="D52" s="319" t="s">
        <v>341</v>
      </c>
      <c r="E52" s="318" t="s">
        <v>337</v>
      </c>
      <c r="F52" s="319" t="s">
        <v>338</v>
      </c>
      <c r="G52" s="318" t="s">
        <v>440</v>
      </c>
      <c r="H52" s="318" t="s">
        <v>486</v>
      </c>
      <c r="I52" s="318" t="s">
        <v>487</v>
      </c>
      <c r="J52" s="318" t="s">
        <v>488</v>
      </c>
      <c r="K52" s="318" t="s">
        <v>489</v>
      </c>
      <c r="L52" s="320">
        <v>160.97999999999999</v>
      </c>
      <c r="M52" s="320">
        <v>3</v>
      </c>
      <c r="N52" s="321">
        <v>482.93999999999994</v>
      </c>
    </row>
    <row r="53" spans="1:14" ht="14.4" customHeight="1" x14ac:dyDescent="0.3">
      <c r="A53" s="316" t="s">
        <v>332</v>
      </c>
      <c r="B53" s="317" t="s">
        <v>334</v>
      </c>
      <c r="C53" s="318" t="s">
        <v>340</v>
      </c>
      <c r="D53" s="319" t="s">
        <v>341</v>
      </c>
      <c r="E53" s="318" t="s">
        <v>337</v>
      </c>
      <c r="F53" s="319" t="s">
        <v>338</v>
      </c>
      <c r="G53" s="318" t="s">
        <v>440</v>
      </c>
      <c r="H53" s="318" t="s">
        <v>490</v>
      </c>
      <c r="I53" s="318" t="s">
        <v>491</v>
      </c>
      <c r="J53" s="318" t="s">
        <v>492</v>
      </c>
      <c r="K53" s="318" t="s">
        <v>477</v>
      </c>
      <c r="L53" s="320">
        <v>153.58541494360651</v>
      </c>
      <c r="M53" s="320">
        <v>2</v>
      </c>
      <c r="N53" s="321">
        <v>307.17082988721302</v>
      </c>
    </row>
    <row r="54" spans="1:14" ht="14.4" customHeight="1" x14ac:dyDescent="0.3">
      <c r="A54" s="316" t="s">
        <v>332</v>
      </c>
      <c r="B54" s="317" t="s">
        <v>334</v>
      </c>
      <c r="C54" s="318" t="s">
        <v>340</v>
      </c>
      <c r="D54" s="319" t="s">
        <v>341</v>
      </c>
      <c r="E54" s="318" t="s">
        <v>337</v>
      </c>
      <c r="F54" s="319" t="s">
        <v>338</v>
      </c>
      <c r="G54" s="318" t="s">
        <v>440</v>
      </c>
      <c r="H54" s="318" t="s">
        <v>493</v>
      </c>
      <c r="I54" s="318" t="s">
        <v>494</v>
      </c>
      <c r="J54" s="318" t="s">
        <v>495</v>
      </c>
      <c r="K54" s="318" t="s">
        <v>496</v>
      </c>
      <c r="L54" s="320">
        <v>74.002600000000399</v>
      </c>
      <c r="M54" s="320">
        <v>2</v>
      </c>
      <c r="N54" s="321">
        <v>148.0052000000008</v>
      </c>
    </row>
    <row r="55" spans="1:14" ht="14.4" customHeight="1" x14ac:dyDescent="0.3">
      <c r="A55" s="316" t="s">
        <v>332</v>
      </c>
      <c r="B55" s="317" t="s">
        <v>334</v>
      </c>
      <c r="C55" s="318" t="s">
        <v>340</v>
      </c>
      <c r="D55" s="319" t="s">
        <v>341</v>
      </c>
      <c r="E55" s="318" t="s">
        <v>337</v>
      </c>
      <c r="F55" s="319" t="s">
        <v>338</v>
      </c>
      <c r="G55" s="318" t="s">
        <v>440</v>
      </c>
      <c r="H55" s="318" t="s">
        <v>497</v>
      </c>
      <c r="I55" s="318" t="s">
        <v>498</v>
      </c>
      <c r="J55" s="318" t="s">
        <v>499</v>
      </c>
      <c r="K55" s="318" t="s">
        <v>500</v>
      </c>
      <c r="L55" s="320">
        <v>12592.511477648601</v>
      </c>
      <c r="M55" s="320">
        <v>0.5</v>
      </c>
      <c r="N55" s="321">
        <v>6296.2557388243004</v>
      </c>
    </row>
    <row r="56" spans="1:14" ht="14.4" customHeight="1" x14ac:dyDescent="0.3">
      <c r="A56" s="316" t="s">
        <v>332</v>
      </c>
      <c r="B56" s="317" t="s">
        <v>334</v>
      </c>
      <c r="C56" s="318" t="s">
        <v>340</v>
      </c>
      <c r="D56" s="319" t="s">
        <v>341</v>
      </c>
      <c r="E56" s="318" t="s">
        <v>337</v>
      </c>
      <c r="F56" s="319" t="s">
        <v>338</v>
      </c>
      <c r="G56" s="318" t="s">
        <v>440</v>
      </c>
      <c r="H56" s="318" t="s">
        <v>501</v>
      </c>
      <c r="I56" s="318" t="s">
        <v>502</v>
      </c>
      <c r="J56" s="318" t="s">
        <v>503</v>
      </c>
      <c r="K56" s="318" t="s">
        <v>504</v>
      </c>
      <c r="L56" s="320">
        <v>448.672683296603</v>
      </c>
      <c r="M56" s="320">
        <v>2</v>
      </c>
      <c r="N56" s="321">
        <v>897.34536659320599</v>
      </c>
    </row>
    <row r="57" spans="1:14" ht="14.4" customHeight="1" thickBot="1" x14ac:dyDescent="0.35">
      <c r="A57" s="322" t="s">
        <v>332</v>
      </c>
      <c r="B57" s="323" t="s">
        <v>334</v>
      </c>
      <c r="C57" s="324" t="s">
        <v>340</v>
      </c>
      <c r="D57" s="325" t="s">
        <v>341</v>
      </c>
      <c r="E57" s="324" t="s">
        <v>337</v>
      </c>
      <c r="F57" s="325" t="s">
        <v>338</v>
      </c>
      <c r="G57" s="324" t="s">
        <v>440</v>
      </c>
      <c r="H57" s="324" t="s">
        <v>505</v>
      </c>
      <c r="I57" s="324" t="s">
        <v>506</v>
      </c>
      <c r="J57" s="324" t="s">
        <v>507</v>
      </c>
      <c r="K57" s="324" t="s">
        <v>508</v>
      </c>
      <c r="L57" s="326">
        <v>70.73</v>
      </c>
      <c r="M57" s="326">
        <v>1</v>
      </c>
      <c r="N57" s="327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510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28" t="s">
        <v>156</v>
      </c>
      <c r="B4" s="329" t="s">
        <v>17</v>
      </c>
      <c r="C4" s="330" t="s">
        <v>5</v>
      </c>
      <c r="D4" s="329" t="s">
        <v>17</v>
      </c>
      <c r="E4" s="330" t="s">
        <v>5</v>
      </c>
      <c r="F4" s="331" t="s">
        <v>17</v>
      </c>
    </row>
    <row r="5" spans="1:6" ht="14.4" customHeight="1" thickBot="1" x14ac:dyDescent="0.35">
      <c r="A5" s="340" t="s">
        <v>509</v>
      </c>
      <c r="B5" s="308"/>
      <c r="C5" s="332">
        <v>0</v>
      </c>
      <c r="D5" s="308">
        <v>9440.5513467163382</v>
      </c>
      <c r="E5" s="332">
        <v>1</v>
      </c>
      <c r="F5" s="309">
        <v>9440.5513467163382</v>
      </c>
    </row>
    <row r="6" spans="1:6" ht="14.4" customHeight="1" thickBot="1" x14ac:dyDescent="0.35">
      <c r="A6" s="336" t="s">
        <v>6</v>
      </c>
      <c r="B6" s="337"/>
      <c r="C6" s="338">
        <v>0</v>
      </c>
      <c r="D6" s="337">
        <v>9440.5513467163382</v>
      </c>
      <c r="E6" s="338">
        <v>1</v>
      </c>
      <c r="F6" s="339">
        <v>9440.5513467163382</v>
      </c>
    </row>
    <row r="7" spans="1:6" ht="14.4" customHeight="1" thickBot="1" x14ac:dyDescent="0.35"/>
    <row r="8" spans="1:6" ht="14.4" customHeight="1" x14ac:dyDescent="0.3">
      <c r="A8" s="345" t="s">
        <v>511</v>
      </c>
      <c r="B8" s="314"/>
      <c r="C8" s="333">
        <v>0</v>
      </c>
      <c r="D8" s="314">
        <v>482.93999999999994</v>
      </c>
      <c r="E8" s="333">
        <v>1</v>
      </c>
      <c r="F8" s="315">
        <v>482.93999999999994</v>
      </c>
    </row>
    <row r="9" spans="1:6" ht="14.4" customHeight="1" x14ac:dyDescent="0.3">
      <c r="A9" s="346" t="s">
        <v>512</v>
      </c>
      <c r="B9" s="320"/>
      <c r="C9" s="341">
        <v>0</v>
      </c>
      <c r="D9" s="320">
        <v>431.68200000000002</v>
      </c>
      <c r="E9" s="341">
        <v>1</v>
      </c>
      <c r="F9" s="321">
        <v>431.68200000000002</v>
      </c>
    </row>
    <row r="10" spans="1:6" ht="14.4" customHeight="1" x14ac:dyDescent="0.3">
      <c r="A10" s="346" t="s">
        <v>513</v>
      </c>
      <c r="B10" s="320"/>
      <c r="C10" s="341">
        <v>0</v>
      </c>
      <c r="D10" s="320">
        <v>6296.2557388243004</v>
      </c>
      <c r="E10" s="341">
        <v>1</v>
      </c>
      <c r="F10" s="321">
        <v>6296.2557388243004</v>
      </c>
    </row>
    <row r="11" spans="1:6" ht="14.4" customHeight="1" x14ac:dyDescent="0.3">
      <c r="A11" s="346" t="s">
        <v>514</v>
      </c>
      <c r="B11" s="320"/>
      <c r="C11" s="341">
        <v>0</v>
      </c>
      <c r="D11" s="320">
        <v>183.4001525258943</v>
      </c>
      <c r="E11" s="341">
        <v>1</v>
      </c>
      <c r="F11" s="321">
        <v>183.4001525258943</v>
      </c>
    </row>
    <row r="12" spans="1:6" ht="14.4" customHeight="1" x14ac:dyDescent="0.3">
      <c r="A12" s="346" t="s">
        <v>515</v>
      </c>
      <c r="B12" s="320"/>
      <c r="C12" s="341">
        <v>0</v>
      </c>
      <c r="D12" s="320">
        <v>218.73520000000082</v>
      </c>
      <c r="E12" s="341">
        <v>1</v>
      </c>
      <c r="F12" s="321">
        <v>218.73520000000082</v>
      </c>
    </row>
    <row r="13" spans="1:6" ht="14.4" customHeight="1" x14ac:dyDescent="0.3">
      <c r="A13" s="346" t="s">
        <v>516</v>
      </c>
      <c r="B13" s="320"/>
      <c r="C13" s="341">
        <v>0</v>
      </c>
      <c r="D13" s="320">
        <v>75.300058885722706</v>
      </c>
      <c r="E13" s="341">
        <v>1</v>
      </c>
      <c r="F13" s="321">
        <v>75.300058885722706</v>
      </c>
    </row>
    <row r="14" spans="1:6" ht="14.4" customHeight="1" x14ac:dyDescent="0.3">
      <c r="A14" s="346" t="s">
        <v>517</v>
      </c>
      <c r="B14" s="320"/>
      <c r="C14" s="341">
        <v>0</v>
      </c>
      <c r="D14" s="320">
        <v>897.34536659320599</v>
      </c>
      <c r="E14" s="341">
        <v>1</v>
      </c>
      <c r="F14" s="321">
        <v>897.34536659320599</v>
      </c>
    </row>
    <row r="15" spans="1:6" ht="14.4" customHeight="1" x14ac:dyDescent="0.3">
      <c r="A15" s="346" t="s">
        <v>518</v>
      </c>
      <c r="B15" s="320"/>
      <c r="C15" s="341">
        <v>0</v>
      </c>
      <c r="D15" s="320">
        <v>307.17082988721302</v>
      </c>
      <c r="E15" s="341">
        <v>1</v>
      </c>
      <c r="F15" s="321">
        <v>307.17082988721302</v>
      </c>
    </row>
    <row r="16" spans="1:6" ht="14.4" customHeight="1" thickBot="1" x14ac:dyDescent="0.35">
      <c r="A16" s="347" t="s">
        <v>519</v>
      </c>
      <c r="B16" s="342"/>
      <c r="C16" s="343">
        <v>0</v>
      </c>
      <c r="D16" s="342">
        <v>547.72200000000009</v>
      </c>
      <c r="E16" s="343">
        <v>1</v>
      </c>
      <c r="F16" s="344">
        <v>547.72200000000009</v>
      </c>
    </row>
    <row r="17" spans="1:6" ht="14.4" customHeight="1" thickBot="1" x14ac:dyDescent="0.35">
      <c r="A17" s="336" t="s">
        <v>6</v>
      </c>
      <c r="B17" s="337"/>
      <c r="C17" s="338">
        <v>0</v>
      </c>
      <c r="D17" s="337">
        <v>9440.5513467163382</v>
      </c>
      <c r="E17" s="338">
        <v>1</v>
      </c>
      <c r="F17" s="339">
        <v>9440.5513467163382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2014-01-27T13:15:04Z</dcterms:modified>
</cp:coreProperties>
</file>