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5" i="419"/>
  <c r="F26" i="419"/>
  <c r="J28" i="419" l="1"/>
  <c r="J27" i="419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J6" i="419"/>
  <c r="I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<sst xmlns="http://schemas.openxmlformats.org/spreadsheetml/2006/main" count="6701" uniqueCount="1266">
  <si>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</si>
  <si>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</si>
  <si>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</si>
  <si>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</si>
  <si>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</si>
  <si>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</si>
  <si>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</si>
  <si>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</si>
  <si>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</si>
  <si>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</si>
  <si>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</si>
  <si>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</si>
  <si>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</si>
  <si>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</si>
  <si>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</si>
  <si>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</si>
  <si>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</si>
  <si>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</si>
  <si>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</si>
  <si>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</si>
  <si>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</si>
  <si>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</si>
  <si>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</si>
  <si>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</si>
  <si>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</si>
  <si>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</si>
  <si>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</si>
  <si>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</si>
  <si>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</si>
  <si>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</si>
  <si>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</si>
  <si>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</si>
  <si>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</si>
  <si>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</si>
  <si>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</si>
  <si>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</si>
  <si>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</si>
  <si>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</si>
  <si>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</si>
  <si>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</si>
  <si>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</si>
  <si>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</si>
  <si>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</si>
  <si>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</si>
  <si>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</si>
  <si>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</si>
  <si>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</si>
  <si>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</si>
  <si>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</si>
  <si>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</si>
  <si>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</si>
  <si>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</si>
  <si>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</si>
  <si>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</si>
  <si>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</si>
  <si>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</si>
  <si>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</si>
  <si>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</si>
  <si>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</si>
  <si>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</si>
  <si>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</si>
  <si>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</si>
  <si>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</si>
  <si>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</si>
  <si>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</si>
  <si>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</si>
  <si>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</si>
  <si>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</si>
  <si>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</si>
  <si>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</si>
  <si>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</si>
  <si>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</si>
  <si>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</si>
  <si>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</si>
  <si>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</si>
  <si>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</si>
  <si>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</si>
  <si>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</si>
  <si>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</si>
  <si>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</si>
  <si>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</si>
  <si>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</si>
  <si>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</si>
  <si>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</si>
  <si>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</si>
  <si>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</si>
  <si>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</si>
  <si>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</si>
  <si>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</si>
  <si>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</si>
  <si>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</si>
  <si>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</si>
  <si>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</si>
  <si>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</si>
  <si>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</si>
  <si>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</si>
  <si>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</si>
  <si>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</si>
  <si>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</si>
  <si>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</si>
  <si>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</si>
  <si>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</si>
  <si>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</si>
  <si>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</si>
  <si>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</si>
  <si>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</si>
  <si>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</si>
  <si>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</si>
  <si>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</si>
  <si>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</si>
  <si>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</si>
  <si>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</si>
  <si>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</si>
  <si>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</si>
  <si>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</si>
  <si>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</si>
  <si>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</si>
  <si>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</si>
  <si>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</si>
  <si>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</si>
  <si>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</si>
  <si>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</si>
  <si>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</si>
  <si>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</si>
  <si>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</si>
  <si>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</si>
  <si>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</si>
  <si>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</si>
  <si>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</si>
  <si>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</si>
  <si>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</si>
  <si>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</si>
  <si>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</si>
  <si>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</si>
  <si>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</si>
  <si>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</si>
  <si>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</si>
  <si>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</si>
  <si>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</si>
  <si>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</si>
  <si>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</si>
  <si>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</si>
  <si>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</si>
  <si>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</si>
  <si>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</si>
  <si>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</si>
  <si>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</si>
  <si>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</si>
  <si>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</si>
  <si>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</si>
  <si>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</si>
  <si>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</si>
  <si>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</si>
  <si>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</si>
  <si>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</si>
  <si>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</si>
  <si>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</si>
  <si>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</si>
  <si>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</si>
  <si>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</si>
  <si>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</si>
  <si>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</si>
  <si>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</si>
  <si>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</si>
  <si>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</si>
  <si>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</si>
  <si>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</si>
  <si>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</si>
  <si>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</si>
  <si>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</si>
  <si>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</si>
  <si>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</si>
  <si>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</si>
  <si>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</si>
  <si>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</si>
  <si>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</si>
  <si>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</si>
  <si>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</si>
  <si>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</si>
  <si>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</si>
  <si>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</si>
  <si>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</si>
  <si>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</si>
  <si>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</si>
  <si>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</si>
  <si>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</si>
  <si>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</si>
  <si>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</si>
  <si>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</si>
  <si>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</si>
  <si>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</si>
  <si>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</si>
  <si>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</si>
  <si>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</si>
  <si>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</si>
  <si>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</si>
  <si>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</si>
  <si>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</si>
  <si>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</si>
  <si>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</si>
  <si>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</si>
  <si>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</si>
  <si>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</si>
  <si>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</si>
  <si>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</si>
  <si>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</si>
  <si>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</si>
  <si>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</si>
  <si>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</si>
  <si>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</si>
  <si>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</si>
  <si>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</si>
  <si>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</si>
  <si>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</si>
  <si>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</si>
  <si>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</si>
  <si>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</si>
  <si>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</si>
  <si>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</si>
  <si>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</si>
  <si>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</si>
  <si>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</si>
  <si>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</si>
  <si>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</si>
  <si>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</si>
  <si>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</si>
  <si>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</si>
  <si>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</si>
  <si>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</si>
  <si>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</si>
  <si>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</si>
  <si>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</si>
  <si>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</si>
  <si>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</si>
  <si>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</si>
  <si>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</si>
  <si>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</si>
  <si>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</si>
  <si>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</si>
  <si>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</si>
  <si>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</si>
  <si>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</si>
  <si>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</si>
  <si>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</si>
  <si>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</si>
  <si>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</si>
  <si>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</si>
  <si>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</si>
  <si>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</si>
  <si>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</si>
  <si>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</si>
  <si>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</si>
  <si>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</si>
  <si>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</si>
  <si>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</si>
  <si>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</si>
  <si>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</si>
  <si>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</si>
  <si>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</si>
  <si>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50117201     obaly ostatní - LEK (sk.Z519)</t>
  </si>
  <si>
    <t>--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</si>
  <si>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</si>
  <si>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</si>
  <si>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</si>
  <si>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</si>
  <si>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</si>
  <si>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</si>
  <si>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</si>
  <si>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</si>
  <si>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</si>
  <si>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</si>
  <si>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</si>
  <si>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</si>
  <si>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</si>
  <si>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</si>
  <si>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</si>
  <si>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</si>
  <si>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</si>
  <si>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</si>
  <si>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</si>
  <si>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</si>
  <si>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</si>
  <si>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</si>
  <si>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</si>
  <si>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</si>
  <si>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</si>
  <si>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</si>
  <si>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</si>
  <si>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</si>
  <si>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</si>
  <si>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</si>
  <si>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</si>
  <si>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</si>
  <si>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</si>
  <si>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</si>
  <si>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</si>
  <si>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</si>
  <si>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</si>
  <si>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</si>
  <si>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</si>
  <si>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</si>
  <si>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</si>
  <si>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</si>
  <si>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</si>
  <si>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</si>
  <si>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</si>
  <si>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</si>
  <si>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</si>
  <si>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</si>
  <si>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</si>
  <si>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</si>
  <si>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</si>
  <si>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</si>
  <si>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</si>
  <si>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</si>
  <si>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</si>
  <si>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</si>
  <si>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</si>
  <si>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</si>
  <si>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</si>
  <si>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</si>
  <si>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</si>
  <si>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</si>
  <si>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</si>
  <si>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</si>
  <si>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</si>
  <si>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</si>
  <si>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</si>
  <si>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</si>
  <si>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</si>
  <si>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</si>
  <si>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</si>
  <si>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</si>
  <si>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</si>
  <si>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</si>
  <si>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</si>
  <si>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</si>
  <si>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</si>
  <si>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</si>
  <si>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</si>
  <si>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</si>
  <si>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</si>
  <si>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</si>
  <si>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</si>
  <si>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</si>
  <si>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</si>
  <si>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</si>
  <si>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</si>
  <si>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</si>
  <si>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</si>
  <si>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</si>
  <si>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</si>
  <si>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</si>
  <si>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</si>
  <si>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</si>
  <si>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</si>
  <si>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</si>
  <si>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</si>
  <si>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</si>
  <si>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</si>
  <si>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</si>
  <si>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</si>
  <si>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</si>
  <si>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</si>
  <si>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</si>
  <si>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</si>
  <si>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</si>
  <si>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</si>
  <si>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</si>
  <si>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</si>
  <si>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</si>
  <si>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</si>
  <si>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</si>
  <si>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</si>
  <si>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</si>
  <si>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</si>
  <si>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</si>
  <si>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</si>
  <si>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</si>
  <si>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</si>
  <si>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</si>
  <si>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</si>
  <si>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</si>
  <si>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</si>
  <si>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</si>
  <si>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</si>
  <si>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</si>
  <si>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</si>
  <si>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</si>
  <si>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</si>
  <si>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</si>
  <si>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</si>
  <si>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</si>
  <si>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</si>
  <si>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</si>
  <si>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</si>
  <si>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</si>
  <si>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</si>
  <si>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</si>
  <si>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</si>
  <si>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</si>
  <si>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</si>
  <si>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</si>
  <si>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</si>
  <si>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</si>
  <si>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</si>
  <si>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</si>
  <si>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</si>
  <si>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</si>
  <si>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</si>
  <si>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</si>
  <si>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</si>
  <si>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</si>
  <si>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</si>
  <si>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</si>
  <si>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</si>
  <si>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</si>
  <si>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</si>
  <si>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</si>
  <si>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102963</t>
  </si>
  <si>
    <t>2963</t>
  </si>
  <si>
    <t>PREDNISON 20 LECIVA</t>
  </si>
  <si>
    <t>TBL 20X20MG(BLISTR)</t>
  </si>
  <si>
    <t>900321</t>
  </si>
  <si>
    <t>0</t>
  </si>
  <si>
    <t>KL PRIPRAVEK</t>
  </si>
  <si>
    <t>155911</t>
  </si>
  <si>
    <t>55911</t>
  </si>
  <si>
    <t>PEROXID VODÍKU 3% COO</t>
  </si>
  <si>
    <t>DRM SOL 1X100ML 3%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</si>
  <si>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</si>
  <si>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</si>
  <si>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</si>
  <si>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</si>
  <si>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</si>
  <si>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</si>
  <si>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</si>
  <si>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</si>
  <si>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</si>
  <si>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</si>
  <si>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</si>
  <si>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</si>
  <si>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</si>
  <si>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</si>
  <si>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</si>
  <si>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</si>
  <si>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</si>
  <si>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</si>
  <si>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</si>
  <si>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</si>
  <si>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</si>
  <si>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</si>
  <si>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</si>
  <si>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</si>
  <si>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</si>
  <si>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</si>
  <si>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</si>
  <si>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</si>
  <si>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</si>
  <si>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</si>
  <si>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</si>
  <si>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</si>
  <si>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</si>
  <si>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</si>
  <si>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</si>
  <si>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</si>
  <si>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</si>
  <si>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</si>
  <si>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</si>
  <si>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151458</t>
  </si>
  <si>
    <t>CEFUROXIM KABI 1500 MG</t>
  </si>
  <si>
    <t>INJ+INF PLV SOL 10X1.5GM</t>
  </si>
  <si>
    <t>207280</t>
  </si>
  <si>
    <t>FUROLIN TABLETY</t>
  </si>
  <si>
    <t>POR TBL NOB 30X100MG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</si>
  <si>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</si>
  <si>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</si>
  <si>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</si>
  <si>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</si>
  <si>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J01DC02 - Cefuroxim</t>
  </si>
  <si>
    <t>J01CF04 - Oxacilin</t>
  </si>
  <si>
    <t>J01CF04</t>
  </si>
  <si>
    <t>PROSTAPHLIN 1000 MG</t>
  </si>
  <si>
    <t>IVN INJ PLV SOL 1X1GM</t>
  </si>
  <si>
    <t>J01DC02</t>
  </si>
  <si>
    <t>IMS+IVN INJ+INF PLV SOL 10X1.5</t>
  </si>
  <si>
    <t>XORIMAX 500 MG POTAHOVANÉ TABLETY</t>
  </si>
  <si>
    <t>POR TBL FLM 10X500MG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</si>
  <si>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</si>
  <si>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</si>
  <si>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</si>
  <si>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</si>
  <si>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</si>
  <si>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</si>
  <si>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</si>
  <si>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</si>
  <si>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</si>
  <si>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</si>
  <si>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</si>
  <si>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</si>
  <si>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</si>
  <si>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</si>
  <si>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</si>
  <si>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</si>
  <si>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</si>
  <si>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</si>
  <si>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</si>
  <si>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</si>
  <si>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</si>
  <si>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</si>
  <si>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</si>
  <si>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</si>
  <si>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</si>
  <si>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</si>
  <si>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</si>
  <si>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</si>
  <si>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</si>
  <si>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</si>
  <si>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</si>
  <si>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</si>
  <si>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</si>
  <si>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</si>
  <si>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</si>
  <si>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ZD624</t>
  </si>
  <si>
    <t>Kazeta SlideFile na 200/400 sklíček U700100.Z</t>
  </si>
  <si>
    <t>ZB808</t>
  </si>
  <si>
    <t>Mikrozkumavka 1,5 ml 72.692.105</t>
  </si>
  <si>
    <t>ZB290</t>
  </si>
  <si>
    <t>Špička žlutá 2-100ul 70.760.002</t>
  </si>
  <si>
    <t>ZC774</t>
  </si>
  <si>
    <t>Sklo podložní řezané, čiré 76 x 26 mm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</si>
  <si>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</si>
  <si>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</si>
  <si>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</si>
  <si>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</si>
  <si>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</si>
  <si>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</si>
  <si>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</si>
  <si>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</si>
  <si>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</si>
  <si>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</si>
  <si>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</si>
  <si>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</si>
  <si>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</si>
  <si>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</si>
  <si>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</si>
  <si>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</si>
  <si>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</si>
  <si>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</si>
  <si>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</si>
  <si>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</si>
  <si>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</si>
  <si>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</si>
  <si>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</si>
  <si>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</si>
  <si>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</si>
  <si>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</si>
  <si>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</si>
  <si>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</si>
  <si>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</si>
  <si>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</si>
  <si>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</si>
  <si>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</si>
  <si>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</si>
  <si>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</si>
  <si>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</si>
  <si>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</si>
  <si>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</si>
  <si>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</si>
  <si>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</si>
  <si>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</si>
  <si>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</si>
  <si>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</si>
  <si>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</si>
  <si>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</si>
  <si>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</si>
  <si>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</si>
  <si>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</si>
  <si>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</si>
  <si>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</si>
  <si>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</si>
  <si>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</si>
  <si>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</si>
  <si>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</si>
  <si>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</si>
  <si>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</si>
  <si>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</si>
  <si>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</si>
  <si>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</si>
  <si>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</si>
  <si>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</si>
  <si>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</si>
  <si>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</si>
  <si>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</si>
  <si>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</si>
  <si>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</si>
  <si>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</si>
  <si>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</si>
  <si>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</si>
  <si>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</si>
  <si>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</si>
  <si>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</si>
  <si>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</si>
  <si>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</si>
  <si>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</si>
  <si>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</si>
  <si>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</si>
  <si>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</si>
  <si>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</si>
  <si>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</si>
  <si>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</si>
  <si>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</si>
  <si>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</si>
  <si>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</si>
  <si>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</si>
  <si>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</si>
  <si>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</si>
  <si>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</si>
  <si>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</si>
  <si>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</si>
  <si>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</si>
  <si>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</si>
  <si>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</si>
  <si>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</si>
  <si>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</si>
  <si>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</si>
  <si>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</si>
  <si>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</si>
  <si>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</si>
  <si>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</si>
  <si>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</si>
  <si>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</si>
  <si>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</si>
  <si>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</si>
  <si>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</si>
  <si>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</si>
  <si>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</si>
  <si>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</si>
  <si>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</si>
  <si>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</si>
  <si>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</si>
  <si>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</si>
  <si>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</si>
  <si>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</si>
  <si>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</si>
  <si>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</si>
  <si>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</si>
  <si>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</si>
  <si>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</si>
  <si>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</si>
  <si>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</si>
  <si>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</si>
  <si>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</si>
  <si>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</si>
  <si>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</si>
  <si>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</si>
  <si>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</si>
  <si>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</si>
  <si>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</si>
  <si>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</si>
  <si>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</si>
  <si>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</si>
  <si>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</si>
  <si>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</si>
  <si>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</si>
  <si>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</si>
  <si>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</si>
  <si>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</si>
  <si>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</si>
  <si>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</si>
  <si>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</si>
  <si>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</si>
  <si>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</si>
  <si>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</si>
  <si>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</si>
  <si>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</si>
  <si>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</si>
  <si>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</si>
  <si>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</si>
  <si>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</si>
  <si>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</si>
  <si>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</si>
  <si>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</si>
  <si>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</si>
  <si>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</si>
  <si>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</si>
  <si>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</si>
  <si>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</si>
  <si>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</si>
  <si>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</si>
  <si>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</si>
  <si>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</si>
  <si>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</si>
  <si>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</si>
  <si>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</si>
  <si>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</si>
  <si>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</si>
  <si>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</si>
  <si>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</si>
  <si>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</si>
  <si>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</si>
  <si>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</si>
  <si>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</si>
  <si>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</si>
  <si>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</si>
  <si>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</si>
  <si>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</si>
  <si>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</si>
  <si>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</si>
  <si>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</si>
  <si>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</si>
  <si>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</si>
  <si>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</si>
  <si>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</si>
  <si>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</si>
  <si>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</si>
  <si>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</si>
  <si>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</si>
  <si>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</si>
  <si>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</si>
  <si>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</si>
  <si>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</si>
  <si>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</si>
  <si>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</si>
  <si>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</si>
  <si>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</si>
  <si>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</si>
  <si>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</si>
  <si>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</si>
  <si>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</si>
  <si>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</si>
  <si>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</si>
  <si>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</si>
  <si>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</si>
  <si>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</si>
  <si>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</si>
  <si>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</si>
  <si>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</si>
  <si>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</si>
  <si>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</si>
  <si>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</si>
  <si>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</si>
  <si>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</si>
  <si>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</si>
  <si>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</si>
  <si>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</si>
  <si>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</si>
  <si>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</si>
  <si>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</si>
  <si>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</si>
  <si>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</si>
  <si>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</si>
  <si>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</si>
  <si>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</si>
  <si>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</si>
  <si>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</si>
  <si>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</si>
  <si>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</si>
  <si>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</si>
  <si>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</si>
  <si>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</si>
  <si>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</si>
  <si>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</si>
  <si>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</si>
  <si>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</si>
  <si>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</si>
  <si>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</si>
  <si>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</si>
  <si>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</si>
  <si>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</si>
  <si>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</si>
  <si>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</si>
  <si>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</si>
  <si>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</si>
  <si>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</si>
  <si>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</si>
  <si>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</si>
  <si>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</si>
  <si>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</si>
  <si>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</si>
  <si>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</si>
  <si>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</si>
  <si>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</si>
  <si>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</si>
  <si>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</si>
  <si>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</si>
  <si>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</si>
  <si>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</si>
  <si>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</si>
  <si>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</si>
  <si>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</si>
  <si>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</si>
  <si>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</si>
  <si>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</si>
  <si>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</si>
  <si>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</si>
  <si>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</si>
  <si>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</si>
  <si>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</si>
  <si>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</si>
  <si>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</si>
  <si>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</si>
  <si>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</si>
  <si>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</si>
  <si>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</si>
  <si>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</si>
  <si>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</si>
  <si>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</si>
  <si>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</si>
  <si>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</si>
  <si>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</si>
  <si>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</si>
  <si>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</si>
  <si>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</si>
  <si>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</si>
  <si>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</si>
  <si>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</si>
  <si>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</si>
  <si>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</si>
  <si>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</si>
  <si>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</si>
  <si>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</si>
  <si>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</si>
  <si>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</si>
  <si>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</si>
  <si>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</si>
  <si>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</si>
  <si>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</si>
  <si>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</si>
  <si>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</si>
  <si>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</si>
  <si>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</si>
  <si>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</si>
  <si>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</si>
  <si>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</si>
  <si>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</si>
  <si>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</si>
  <si>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</si>
  <si>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</si>
  <si>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</si>
  <si>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</si>
  <si>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</si>
  <si>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</si>
  <si>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</si>
  <si>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</si>
  <si>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DG600</t>
  </si>
  <si>
    <t>Brilliance™ ESBL Agar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</si>
  <si>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</si>
  <si>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</si>
  <si>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</si>
  <si>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</si>
  <si>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</si>
  <si>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</si>
  <si>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</si>
  <si>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</si>
  <si>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</si>
  <si>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</si>
  <si>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</si>
  <si>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</si>
  <si>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</si>
  <si>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</si>
  <si>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</si>
  <si>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</si>
  <si>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</si>
  <si>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</si>
  <si>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</si>
  <si>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</si>
  <si>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</si>
  <si>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</si>
  <si>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</si>
  <si>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</si>
  <si>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</si>
  <si>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</si>
  <si>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</si>
  <si>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</si>
  <si>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</si>
  <si>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</si>
  <si>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</si>
  <si>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</si>
  <si>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</si>
  <si>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</si>
  <si>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</si>
  <si>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</si>
  <si>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</si>
  <si>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</si>
  <si>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</si>
  <si>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</si>
  <si>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</si>
  <si>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</si>
  <si>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</si>
  <si>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</si>
  <si>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</si>
  <si>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</si>
  <si>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</si>
  <si>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</si>
  <si>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</si>
  <si>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</si>
  <si>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</si>
  <si>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</si>
  <si>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</si>
  <si>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</si>
  <si>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</si>
  <si>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</si>
  <si>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</si>
  <si>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</si>
  <si>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</si>
  <si>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</si>
  <si>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</si>
  <si>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</si>
  <si>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</si>
  <si>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</si>
  <si>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</si>
  <si>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</si>
  <si>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</si>
  <si>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</si>
  <si>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</si>
  <si>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</si>
  <si>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DC063</t>
  </si>
  <si>
    <t>CEFOXITIN</t>
  </si>
  <si>
    <t>DA187</t>
  </si>
  <si>
    <t>Piperacillin sodium salt 1 g</t>
  </si>
  <si>
    <t>DG977</t>
  </si>
  <si>
    <t>GeneProof PathogenFree DNA isol 250 rc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</si>
  <si>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</si>
  <si>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</si>
  <si>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</si>
  <si>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</si>
  <si>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</si>
  <si>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</si>
  <si>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</si>
  <si>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</si>
  <si>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</si>
  <si>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</si>
  <si>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</si>
  <si>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</si>
  <si>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</si>
  <si>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</si>
  <si>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</si>
  <si>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</si>
  <si>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</si>
  <si>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</si>
  <si>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</si>
  <si>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</si>
  <si>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</si>
  <si>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</si>
  <si>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</si>
  <si>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</si>
  <si>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</si>
  <si>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</si>
  <si>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</si>
  <si>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</si>
  <si>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</si>
  <si>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</si>
  <si>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</si>
  <si>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</si>
  <si>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</si>
  <si>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</si>
  <si>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</si>
  <si>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</si>
  <si>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</si>
  <si>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</si>
  <si>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</si>
  <si>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</si>
  <si>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</si>
  <si>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</si>
  <si>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</si>
  <si>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</si>
  <si>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</si>
  <si>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</si>
  <si>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</si>
  <si>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</si>
  <si>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</si>
  <si>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</si>
  <si>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</si>
  <si>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</si>
  <si>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</si>
  <si>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</si>
  <si>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</si>
  <si>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</si>
  <si>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</si>
  <si>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</si>
  <si>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</si>
  <si>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</si>
  <si>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</si>
  <si>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</si>
  <si>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</si>
  <si>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</si>
  <si>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</si>
  <si>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</si>
  <si>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</si>
  <si>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</si>
  <si>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</si>
  <si>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</si>
  <si>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801325</t>
  </si>
  <si>
    <t>-KYS.SULFOSALICYLOVA 20%,LEK 200 G</t>
  </si>
  <si>
    <t>DF400</t>
  </si>
  <si>
    <t>ZR Fungal/Bacterial DNA Kit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</si>
  <si>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</si>
  <si>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</si>
  <si>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</si>
  <si>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</si>
  <si>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</si>
  <si>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</si>
  <si>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</si>
  <si>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</si>
  <si>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</si>
  <si>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</si>
  <si>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</si>
  <si>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</si>
  <si>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</si>
  <si>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</si>
  <si>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</si>
  <si>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</si>
  <si>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</si>
  <si>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</si>
  <si>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</si>
  <si>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</si>
  <si>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</si>
  <si>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</si>
  <si>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</si>
  <si>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</si>
  <si>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</si>
  <si>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</si>
  <si>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</si>
  <si>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</si>
  <si>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</si>
  <si>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</si>
  <si>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</si>
  <si>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</si>
  <si>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</si>
  <si>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</si>
  <si>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</si>
  <si>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</si>
  <si>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</si>
  <si>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</si>
  <si>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</si>
  <si>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</si>
  <si>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</si>
  <si>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</si>
  <si>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</si>
  <si>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</si>
  <si>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</si>
  <si>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</si>
  <si>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</si>
  <si>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</si>
  <si>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</si>
  <si>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</si>
  <si>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</si>
  <si>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</si>
  <si>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</si>
  <si>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</si>
  <si>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</si>
  <si>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</si>
  <si>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</si>
  <si>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</si>
  <si>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</si>
  <si>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</si>
  <si>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</si>
  <si>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</si>
  <si>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</si>
  <si>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</si>
  <si>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</si>
  <si>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</si>
  <si>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</si>
  <si>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</si>
  <si>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</si>
  <si>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</si>
  <si>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</si>
  <si>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</si>
  <si>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</si>
  <si>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</si>
  <si>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</si>
  <si>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</si>
  <si>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</si>
  <si>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</si>
  <si>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</si>
  <si>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</si>
  <si>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</si>
  <si>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</si>
  <si>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</si>
  <si>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</si>
  <si>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</si>
  <si>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</si>
  <si>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</si>
  <si>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</si>
  <si>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</si>
  <si>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</si>
  <si>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</si>
  <si>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</si>
  <si>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</si>
  <si>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</si>
  <si>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</si>
  <si>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</si>
  <si>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</si>
  <si>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</si>
  <si>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</si>
  <si>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</si>
  <si>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</si>
  <si>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</si>
  <si>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</si>
  <si>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</si>
  <si>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</si>
  <si>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</si>
  <si>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</si>
  <si>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</si>
  <si>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</si>
  <si>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</si>
  <si>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</si>
  <si>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</si>
  <si>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</si>
  <si>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</si>
  <si>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</si>
  <si>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</si>
  <si>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</si>
  <si>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</si>
  <si>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</si>
  <si>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</si>
  <si>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</si>
  <si>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</si>
  <si>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</si>
  <si>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</si>
  <si>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</si>
  <si>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</si>
  <si>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</si>
  <si>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</si>
  <si>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</si>
  <si>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</si>
  <si>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</si>
  <si>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</si>
  <si>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</si>
  <si>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</si>
  <si>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</si>
  <si>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</si>
  <si>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</si>
  <si>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</si>
  <si>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</si>
  <si>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</si>
  <si>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</si>
  <si>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</si>
  <si>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</si>
  <si>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</si>
  <si>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</si>
  <si>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</si>
  <si>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</si>
  <si>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</si>
  <si>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</si>
  <si>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</si>
  <si>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</si>
  <si>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</si>
  <si>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</si>
  <si>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</si>
  <si>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</si>
  <si>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</si>
  <si>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</si>
  <si>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</si>
  <si>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</si>
  <si>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</si>
  <si>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</si>
  <si>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</si>
  <si>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</si>
  <si>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</si>
  <si>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</si>
  <si>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</si>
  <si>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</si>
  <si>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</si>
  <si>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</si>
  <si>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</si>
  <si>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</si>
  <si>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</si>
  <si>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</si>
  <si>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</si>
  <si>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</si>
  <si>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</si>
  <si>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</si>
  <si>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</si>
  <si>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</si>
  <si>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</si>
  <si>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</si>
  <si>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</si>
  <si>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</si>
  <si>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</si>
  <si>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</si>
  <si>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</si>
  <si>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</si>
  <si>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</si>
  <si>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</si>
  <si>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</si>
  <si>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</si>
  <si>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</si>
  <si>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</si>
  <si>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</si>
  <si>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</si>
  <si>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</si>
  <si>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</si>
  <si>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</si>
  <si>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</si>
  <si>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</si>
  <si>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</si>
  <si>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</si>
  <si>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</si>
  <si>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</si>
  <si>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</si>
  <si>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</si>
  <si>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</si>
  <si>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</si>
  <si>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</si>
  <si>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</si>
  <si>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</si>
  <si>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</si>
  <si>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</si>
  <si>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</si>
  <si>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</si>
  <si>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</si>
  <si>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</si>
  <si>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</si>
  <si>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</si>
  <si>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</si>
  <si>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</si>
  <si>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</si>
  <si>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</si>
  <si>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</si>
  <si>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</si>
  <si>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</si>
  <si>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</si>
  <si>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</si>
  <si>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</si>
  <si>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</si>
  <si>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</si>
  <si>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</si>
  <si>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</si>
  <si>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</si>
  <si>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</si>
  <si>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</si>
  <si>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</si>
  <si>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</si>
  <si>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82123</t>
  </si>
  <si>
    <t>PRŮKAZ  BAKTERIÁLNÍHO, VIROVÉHO, PARAZITÁRNÍHO EV.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</si>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</sst>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76" xfId="0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0.91607785633296568</c:v>
                </c:pt>
                <c:pt idx="1">
                  <c:v>0.97485200403119865</c:v>
                </c:pt>
                <c:pt idx="2">
                  <c:v>0.94220437285877678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637968"/>
        <c:axId val="-16676336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0.76952555682259205</c:v>
                </c:pt>
                <c:pt idx="1">
                  <c:v>0.76952555682259205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67632528"/>
        <c:axId val="-1667639056"/>
      </c:scatterChart>
      <c:catAx>
        <c:axId val="-166763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6763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33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67637968"/>
        <c:crosses val="autoZero"/>
        <c:crossBetween val="between"/>
      </c:valAx>
      <c:valAx>
        <c:axId val="-1667632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67639056"/>
        <c:crosses val="max"/>
        <c:crossBetween val="midCat"/>
      </c:valAx>
      <c:valAx>
        <c:axId val="-1667639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67632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488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1081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1084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1089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1206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1265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9954.805181039701</v>
      </c>
      <c r="D4" s="145">
        <f ca="1">IF(ISERROR(VLOOKUP("Náklady celkem",INDIRECT("HI!$A:$G"),5,0)),0,VLOOKUP("Náklady celkem",INDIRECT("HI!$A:$G"),5,0))</f>
        <v>10936.033940000001</v>
      </c>
      <c r="E4" s="146">
        <f ca="1">IF(C4=0,0,D4/C4)</f>
        <v>1.0985683537864894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14.985954130962</v>
      </c>
      <c r="D7" s="153">
        <f>IF(ISERROR(HI!E5),"",HI!E5)</f>
        <v>9.0470299999999995</v>
      </c>
      <c r="E7" s="150">
        <f t="shared" ref="E7:E13" si="0">IF(C7=0,0,D7/C7)</f>
        <v>0.60370063333559931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0.47036929820933787</v>
      </c>
      <c r="E8" s="150">
        <f t="shared" si="0"/>
        <v>0.52263255356593097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4738.2513061254749</v>
      </c>
      <c r="D13" s="153">
        <f>IF(ISERROR(HI!E6),"",HI!E6)</f>
        <v>5578.3313500000004</v>
      </c>
      <c r="E13" s="150">
        <f t="shared" si="0"/>
        <v>1.1772974858443017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4548.751253888775</v>
      </c>
      <c r="D14" s="149">
        <f ca="1">IF(ISERROR(VLOOKUP("Osobní náklady (Kč) *",INDIRECT("HI!$A:$G"),5,0)),0,VLOOKUP("Osobní náklady (Kč) *",INDIRECT("HI!$A:$G"),5,0))</f>
        <v>4583.33007</v>
      </c>
      <c r="E14" s="150">
        <f ca="1">IF(C14=0,0,D14/C14)</f>
        <v>1.0076018261235242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7660.4769999999999</v>
      </c>
      <c r="D16" s="168">
        <f ca="1">IF(ISERROR(VLOOKUP("Výnosy celkem",INDIRECT("HI!$A:$G"),5,0)),0,VLOOKUP("Výnosy celkem",INDIRECT("HI!$A:$G"),5,0))</f>
        <v>10303.978999999999</v>
      </c>
      <c r="E16" s="169">
        <f t="shared" ref="E16:E19" ca="1" si="1">IF(C16=0,0,D16/C16)</f>
        <v>1.3450832108757718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7660.4769999999999</v>
      </c>
      <c r="D17" s="149">
        <f ca="1">IF(ISERROR(VLOOKUP("Ambulance *",INDIRECT("HI!$A:$G"),5,0)),0,VLOOKUP("Ambulance *",INDIRECT("HI!$A:$G"),5,0))</f>
        <v>10303.978999999999</v>
      </c>
      <c r="E17" s="150">
        <f t="shared" ca="1" si="1"/>
        <v>1.3450832108757718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1.3450832108757718</v>
      </c>
      <c r="E18" s="150">
        <f t="shared" si="1"/>
        <v>1.3450832108757718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1.3791652912982899</v>
      </c>
      <c r="E19" s="150">
        <f t="shared" si="1"/>
        <v>1.6225474015274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15.256589999999999</v>
      </c>
      <c r="C5" s="29">
        <v>12.19497</v>
      </c>
      <c r="D5" s="8"/>
      <c r="E5" s="103">
        <v>9.0470299999999995</v>
      </c>
      <c r="F5" s="28">
        <v>14.985954130962</v>
      </c>
      <c r="G5" s="102">
        <f>E5-F5</f>
        <v>-5.9389241309620004</v>
      </c>
      <c r="H5" s="108">
        <f>IF(F5&lt;0.00000001,"",E5/F5)</f>
        <v>0.60370063333559931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4029.0837799999999</v>
      </c>
      <c r="C6" s="31">
        <v>4720.1194000000005</v>
      </c>
      <c r="D6" s="8"/>
      <c r="E6" s="104">
        <v>5578.3313500000004</v>
      </c>
      <c r="F6" s="30">
        <v>4738.2513061254749</v>
      </c>
      <c r="G6" s="105">
        <f>E6-F6</f>
        <v>840.08004387452547</v>
      </c>
      <c r="H6" s="109">
        <f>IF(F6&lt;0.00000001,"",E6/F6)</f>
        <v>1.1772974858443017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4128.9785600000096</v>
      </c>
      <c r="C7" s="31">
        <v>4417.2491799999998</v>
      </c>
      <c r="D7" s="8"/>
      <c r="E7" s="104">
        <v>4583.33007</v>
      </c>
      <c r="F7" s="30">
        <v>4548.751253888775</v>
      </c>
      <c r="G7" s="105">
        <f>E7-F7</f>
        <v>34.578816111225024</v>
      </c>
      <c r="H7" s="109">
        <f>IF(F7&lt;0.00000001,"",E7/F7)</f>
        <v>1.0076018261235242</v>
      </c>
    </row>
    <row r="8" spans="1:8" ht="14.4" customHeight="1" thickBot="1" x14ac:dyDescent="0.35">
      <c r="A8" s="1" t="s">
        <v>63</v>
      </c>
      <c r="B8" s="11">
        <v>302.70059999999921</v>
      </c>
      <c r="C8" s="33">
        <v>589.78676000000905</v>
      </c>
      <c r="D8" s="8"/>
      <c r="E8" s="106">
        <v>765.32549000000108</v>
      </c>
      <c r="F8" s="32">
        <v>652.81666689448775</v>
      </c>
      <c r="G8" s="107">
        <f>E8-F8</f>
        <v>112.50882310551333</v>
      </c>
      <c r="H8" s="110">
        <f>IF(F8&lt;0.00000001,"",E8/F8)</f>
        <v>1.172343674435778</v>
      </c>
    </row>
    <row r="9" spans="1:8" ht="14.4" customHeight="1" thickBot="1" x14ac:dyDescent="0.35">
      <c r="A9" s="2" t="s">
        <v>64</v>
      </c>
      <c r="B9" s="3">
        <v>8476.0195300000087</v>
      </c>
      <c r="C9" s="35">
        <v>9739.3503100000089</v>
      </c>
      <c r="D9" s="8"/>
      <c r="E9" s="3">
        <v>10936.033940000001</v>
      </c>
      <c r="F9" s="34">
        <v>9954.805181039701</v>
      </c>
      <c r="G9" s="34">
        <f>E9-F9</f>
        <v>981.22875896030018</v>
      </c>
      <c r="H9" s="111">
        <f>IF(F9&lt;0.00000001,"",E9/F9)</f>
        <v>1.0985683537864894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7660.4769999999999</v>
      </c>
      <c r="C11" s="29">
        <f>IF(ISERROR(VLOOKUP("Celkem:",'ZV Vykáz.-A'!A:F,4,0)),0,VLOOKUP("Celkem:",'ZV Vykáz.-A'!A:F,4,0)/1000)</f>
        <v>8412.7669999999998</v>
      </c>
      <c r="D11" s="8"/>
      <c r="E11" s="103">
        <f>IF(ISERROR(VLOOKUP("Celkem:",'ZV Vykáz.-A'!A:F,6,0)),0,VLOOKUP("Celkem:",'ZV Vykáz.-A'!A:F,6,0)/1000)</f>
        <v>10303.978999999999</v>
      </c>
      <c r="F11" s="28">
        <f>B11</f>
        <v>7660.4769999999999</v>
      </c>
      <c r="G11" s="102">
        <f>E11-F11</f>
        <v>2643.5019999999995</v>
      </c>
      <c r="H11" s="108">
        <f>IF(F11&lt;0.00000001,"",E11/F11)</f>
        <v>1.3450832108757718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7660.4769999999999</v>
      </c>
      <c r="C13" s="37">
        <f>SUM(C11:C12)</f>
        <v>8412.7669999999998</v>
      </c>
      <c r="D13" s="8"/>
      <c r="E13" s="5">
        <f>SUM(E11:E12)</f>
        <v>10303.978999999999</v>
      </c>
      <c r="F13" s="36">
        <f>SUM(F11:F12)</f>
        <v>7660.4769999999999</v>
      </c>
      <c r="G13" s="36">
        <f>E13-F13</f>
        <v>2643.5019999999995</v>
      </c>
      <c r="H13" s="112">
        <f>IF(F13&lt;0.00000001,"",E13/F13)</f>
        <v>1.3450832108757718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0.90378236775959764</v>
      </c>
      <c r="C15" s="39">
        <f>IF(C9=0,"",C13/C9)</f>
        <v>0.86379139595811416</v>
      </c>
      <c r="D15" s="8"/>
      <c r="E15" s="6">
        <f>IF(E9=0,"",E13/E9)</f>
        <v>0.94220437285877678</v>
      </c>
      <c r="F15" s="38">
        <f>IF(F9=0,"",F13/F9)</f>
        <v>0.76952555682259205</v>
      </c>
      <c r="G15" s="38">
        <f>IF(ISERROR(F15-E15),"",E15-F15)</f>
        <v>0.17267881603618473</v>
      </c>
      <c r="H15" s="113">
        <f>IF(ISERROR(F15-E15),"",IF(F15&lt;0.00000001,"",E15/F15))</f>
        <v>1.2243964667647738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0.91607785633296568</v>
      </c>
      <c r="C4" s="185">
        <f t="shared" ref="C4:M4" si="0">(C10+C8)/C6</f>
        <v>0.97485200403119865</v>
      </c>
      <c r="D4" s="185">
        <f t="shared" si="0"/>
        <v>0.94220437285877678</v>
      </c>
      <c r="E4" s="185">
        <f t="shared" si="0"/>
        <v>0.94220437285877678</v>
      </c>
      <c r="F4" s="185">
        <f t="shared" si="0"/>
        <v>0.94220437285877678</v>
      </c>
      <c r="G4" s="185">
        <f t="shared" si="0"/>
        <v>0.94220437285877678</v>
      </c>
      <c r="H4" s="185">
        <f t="shared" si="0"/>
        <v>0.94220437285877678</v>
      </c>
      <c r="I4" s="185">
        <f t="shared" si="0"/>
        <v>0.94220437285877678</v>
      </c>
      <c r="J4" s="185">
        <f t="shared" si="0"/>
        <v>0.94220437285877678</v>
      </c>
      <c r="K4" s="185">
        <f t="shared" si="0"/>
        <v>0.94220437285877678</v>
      </c>
      <c r="L4" s="185">
        <f t="shared" si="0"/>
        <v>0.94220437285877678</v>
      </c>
      <c r="M4" s="185">
        <f t="shared" si="0"/>
        <v>0.94220437285877678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0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10936.033940000001</v>
      </c>
      <c r="F6" s="187">
        <f t="shared" si="1"/>
        <v>10936.033940000001</v>
      </c>
      <c r="G6" s="187">
        <f t="shared" si="1"/>
        <v>10936.033940000001</v>
      </c>
      <c r="H6" s="187">
        <f t="shared" si="1"/>
        <v>10936.033940000001</v>
      </c>
      <c r="I6" s="187">
        <f t="shared" si="1"/>
        <v>10936.033940000001</v>
      </c>
      <c r="J6" s="187">
        <f t="shared" si="1"/>
        <v>10936.033940000001</v>
      </c>
      <c r="K6" s="187">
        <f t="shared" si="1"/>
        <v>10936.033940000001</v>
      </c>
      <c r="L6" s="187">
        <f t="shared" si="1"/>
        <v>10936.033940000001</v>
      </c>
      <c r="M6" s="187">
        <f t="shared" si="1"/>
        <v>10936.033940000001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3238616</v>
      </c>
      <c r="C9" s="186">
        <v>3618413</v>
      </c>
      <c r="D9" s="186">
        <v>3446950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3238.616</v>
      </c>
      <c r="C10" s="187">
        <f t="shared" ref="C10:M10" si="3">C9/1000+B10</f>
        <v>6857.0290000000005</v>
      </c>
      <c r="D10" s="187">
        <f t="shared" si="3"/>
        <v>10303.978999999999</v>
      </c>
      <c r="E10" s="187">
        <f t="shared" si="3"/>
        <v>10303.978999999999</v>
      </c>
      <c r="F10" s="187">
        <f t="shared" si="3"/>
        <v>10303.978999999999</v>
      </c>
      <c r="G10" s="187">
        <f t="shared" si="3"/>
        <v>10303.978999999999</v>
      </c>
      <c r="H10" s="187">
        <f t="shared" si="3"/>
        <v>10303.978999999999</v>
      </c>
      <c r="I10" s="187">
        <f t="shared" si="3"/>
        <v>10303.978999999999</v>
      </c>
      <c r="J10" s="187">
        <f t="shared" si="3"/>
        <v>10303.978999999999</v>
      </c>
      <c r="K10" s="187">
        <f t="shared" si="3"/>
        <v>10303.978999999999</v>
      </c>
      <c r="L10" s="187">
        <f t="shared" si="3"/>
        <v>10303.978999999999</v>
      </c>
      <c r="M10" s="187">
        <f t="shared" si="3"/>
        <v>10303.978999999999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3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0.76952555682259205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0.76952555682259205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59.943816523848</v>
      </c>
      <c r="C7" s="52">
        <v>4.9953180436539997</v>
      </c>
      <c r="D7" s="52">
        <v>2.9134699999999998</v>
      </c>
      <c r="E7" s="52">
        <v>2.0285500000000001</v>
      </c>
      <c r="F7" s="52">
        <v>4.10501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9.0470299999999995</v>
      </c>
      <c r="Q7" s="81">
        <v>0.60370063333500001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18953.0052245019</v>
      </c>
      <c r="C9" s="52">
        <v>1579.41710204183</v>
      </c>
      <c r="D9" s="52">
        <v>1700.2692</v>
      </c>
      <c r="E9" s="52">
        <v>1773.5816600000001</v>
      </c>
      <c r="F9" s="52">
        <v>2104.4804899999999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5578.3313500000004</v>
      </c>
      <c r="Q9" s="81">
        <v>1.177297485844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210.770183964729</v>
      </c>
      <c r="C11" s="52">
        <v>17.56418199706</v>
      </c>
      <c r="D11" s="52">
        <v>9.5602499999999999</v>
      </c>
      <c r="E11" s="52">
        <v>63.069209999999998</v>
      </c>
      <c r="F11" s="52">
        <v>13.36182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85.991280000000003</v>
      </c>
      <c r="Q11" s="81">
        <v>1.6319439188680001</v>
      </c>
    </row>
    <row r="12" spans="1:17" ht="14.4" customHeight="1" x14ac:dyDescent="0.3">
      <c r="A12" s="15" t="s">
        <v>27</v>
      </c>
      <c r="B12" s="51">
        <v>1.0275206441789999</v>
      </c>
      <c r="C12" s="52">
        <v>8.5626720347999993E-2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3.7779387340859998</v>
      </c>
      <c r="C13" s="52">
        <v>0.31482822783999997</v>
      </c>
      <c r="D13" s="52">
        <v>0.65700000000000003</v>
      </c>
      <c r="E13" s="52">
        <v>1.40205</v>
      </c>
      <c r="F13" s="52">
        <v>0.55193000000000003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2.6109800000000001</v>
      </c>
      <c r="Q13" s="81">
        <v>2.7644492764719999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36.362718081305999</v>
      </c>
      <c r="C17" s="52">
        <v>3.0302265067750001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4.6796699999999998</v>
      </c>
      <c r="Q17" s="81">
        <v>0.51477669953399996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6.5289999999999999</v>
      </c>
      <c r="Q18" s="81" t="s">
        <v>232</v>
      </c>
    </row>
    <row r="19" spans="1:17" ht="14.4" customHeight="1" x14ac:dyDescent="0.3">
      <c r="A19" s="15" t="s">
        <v>34</v>
      </c>
      <c r="B19" s="51">
        <v>542.68650498872103</v>
      </c>
      <c r="C19" s="52">
        <v>45.223875415725999</v>
      </c>
      <c r="D19" s="52">
        <v>46.867370000000001</v>
      </c>
      <c r="E19" s="52">
        <v>-0.341229999999</v>
      </c>
      <c r="F19" s="52">
        <v>123.7247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170.25084000000001</v>
      </c>
      <c r="Q19" s="81">
        <v>1.2548743219880001</v>
      </c>
    </row>
    <row r="20" spans="1:17" ht="14.4" customHeight="1" x14ac:dyDescent="0.3">
      <c r="A20" s="15" t="s">
        <v>35</v>
      </c>
      <c r="B20" s="51">
        <v>18195.0050155551</v>
      </c>
      <c r="C20" s="52">
        <v>1516.25041796293</v>
      </c>
      <c r="D20" s="52">
        <v>1580.3928699999999</v>
      </c>
      <c r="E20" s="52">
        <v>1501.8677499999999</v>
      </c>
      <c r="F20" s="52">
        <v>1501.06945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4583.33007</v>
      </c>
      <c r="Q20" s="81">
        <v>1.007601826123</v>
      </c>
    </row>
    <row r="21" spans="1:17" ht="14.4" customHeight="1" x14ac:dyDescent="0.3">
      <c r="A21" s="16" t="s">
        <v>36</v>
      </c>
      <c r="B21" s="51">
        <v>1775.0044279793501</v>
      </c>
      <c r="C21" s="52">
        <v>147.91703566494601</v>
      </c>
      <c r="D21" s="52">
        <v>148.60499999999999</v>
      </c>
      <c r="E21" s="52">
        <v>156.02199999999999</v>
      </c>
      <c r="F21" s="52">
        <v>148.47200000000001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453.09899999999999</v>
      </c>
      <c r="Q21" s="81">
        <v>1.0210656218259999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41.361669999999997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41.361669999999997</v>
      </c>
      <c r="Q22" s="81" t="s">
        <v>232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232</v>
      </c>
    </row>
    <row r="24" spans="1:17" ht="14.4" customHeight="1" x14ac:dyDescent="0.3">
      <c r="A24" s="16" t="s">
        <v>39</v>
      </c>
      <c r="B24" s="51">
        <v>41.637373185584998</v>
      </c>
      <c r="C24" s="52">
        <v>3.4697810987979998</v>
      </c>
      <c r="D24" s="52">
        <v>-9.0949470177292804E-13</v>
      </c>
      <c r="E24" s="52">
        <v>0.50044999999999995</v>
      </c>
      <c r="F24" s="52">
        <v>0.302599999999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0.80304999999899995</v>
      </c>
      <c r="Q24" s="81">
        <v>7.7147037725999998E-2</v>
      </c>
    </row>
    <row r="25" spans="1:17" ht="14.4" customHeight="1" x14ac:dyDescent="0.3">
      <c r="A25" s="17" t="s">
        <v>40</v>
      </c>
      <c r="B25" s="54">
        <v>39819.220724158797</v>
      </c>
      <c r="C25" s="55">
        <v>3318.2683936798999</v>
      </c>
      <c r="D25" s="55">
        <v>3535.3065000000001</v>
      </c>
      <c r="E25" s="55">
        <v>3498.6114400000001</v>
      </c>
      <c r="F25" s="55">
        <v>3902.116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10936.033939999999</v>
      </c>
      <c r="Q25" s="82">
        <v>1.098568353786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236.10416000000001</v>
      </c>
      <c r="E26" s="52">
        <v>206.57416000000001</v>
      </c>
      <c r="F26" s="52">
        <v>221.27249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663.95081000000005</v>
      </c>
      <c r="Q26" s="81" t="s">
        <v>232</v>
      </c>
    </row>
    <row r="27" spans="1:17" ht="14.4" customHeight="1" x14ac:dyDescent="0.3">
      <c r="A27" s="18" t="s">
        <v>42</v>
      </c>
      <c r="B27" s="54">
        <v>39819.220724158797</v>
      </c>
      <c r="C27" s="55">
        <v>3318.2683936798999</v>
      </c>
      <c r="D27" s="55">
        <v>3771.41066</v>
      </c>
      <c r="E27" s="55">
        <v>3705.1855999999998</v>
      </c>
      <c r="F27" s="55">
        <v>4123.3884900000003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11599.98475</v>
      </c>
      <c r="Q27" s="82">
        <v>1.1652648684769999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74.894220000000004</v>
      </c>
      <c r="Q28" s="81">
        <v>0.58970124665699997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39819.220724158797</v>
      </c>
      <c r="G6" s="384">
        <v>9954.8051810397101</v>
      </c>
      <c r="H6" s="386">
        <v>3902.116</v>
      </c>
      <c r="I6" s="383">
        <v>10936.033939999999</v>
      </c>
      <c r="J6" s="384">
        <v>981.22875896029097</v>
      </c>
      <c r="K6" s="387">
        <v>0.27464208844600002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19228.5246843688</v>
      </c>
      <c r="G7" s="384">
        <v>4807.1311710922</v>
      </c>
      <c r="H7" s="386">
        <v>2122.49935</v>
      </c>
      <c r="I7" s="383">
        <v>5675.9811900000004</v>
      </c>
      <c r="J7" s="384">
        <v>868.85001890780495</v>
      </c>
      <c r="K7" s="387">
        <v>0.29518547486899999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19228.5246843688</v>
      </c>
      <c r="G8" s="384">
        <v>4807.1311710922</v>
      </c>
      <c r="H8" s="386">
        <v>2122.49935</v>
      </c>
      <c r="I8" s="383">
        <v>5675.9811900000004</v>
      </c>
      <c r="J8" s="384">
        <v>868.85001890780495</v>
      </c>
      <c r="K8" s="387">
        <v>0.29518547486899999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1E-4</v>
      </c>
      <c r="I9" s="388">
        <v>5.5000000000000003E-4</v>
      </c>
      <c r="J9" s="389">
        <v>5.5000000000000003E-4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1E-4</v>
      </c>
      <c r="I10" s="383">
        <v>5.5000000000000003E-4</v>
      </c>
      <c r="J10" s="384">
        <v>5.5000000000000003E-4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59.943816523848</v>
      </c>
      <c r="G11" s="389">
        <v>14.985954130962</v>
      </c>
      <c r="H11" s="391">
        <v>4.10501</v>
      </c>
      <c r="I11" s="388">
        <v>9.0470299999999995</v>
      </c>
      <c r="J11" s="389">
        <v>-5.9389241309619996</v>
      </c>
      <c r="K11" s="396">
        <v>0.15092515833299999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37.000010199259002</v>
      </c>
      <c r="G12" s="384">
        <v>9.2500025498140008</v>
      </c>
      <c r="H12" s="386">
        <v>4.10501</v>
      </c>
      <c r="I12" s="383">
        <v>8.5125899999999994</v>
      </c>
      <c r="J12" s="384">
        <v>-0.73741254981399995</v>
      </c>
      <c r="K12" s="387">
        <v>0.23006993657899999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22.000006064423999</v>
      </c>
      <c r="G13" s="384">
        <v>5.5000015161059999</v>
      </c>
      <c r="H13" s="386">
        <v>0</v>
      </c>
      <c r="I13" s="383">
        <v>0.53444000000000003</v>
      </c>
      <c r="J13" s="384">
        <v>-4.9655615161059998</v>
      </c>
      <c r="K13" s="387">
        <v>2.4292720576000001E-2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0.943800260163</v>
      </c>
      <c r="G14" s="384">
        <v>0.23595006503999999</v>
      </c>
      <c r="H14" s="386">
        <v>0</v>
      </c>
      <c r="I14" s="383">
        <v>0</v>
      </c>
      <c r="J14" s="384">
        <v>-0.23595006503999999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18953.0052245019</v>
      </c>
      <c r="G15" s="389">
        <v>4738.2513061254804</v>
      </c>
      <c r="H15" s="391">
        <v>2104.4804899999999</v>
      </c>
      <c r="I15" s="388">
        <v>5578.3313500000004</v>
      </c>
      <c r="J15" s="389">
        <v>840.08004387451695</v>
      </c>
      <c r="K15" s="396">
        <v>0.29432437146099999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18700.0051547611</v>
      </c>
      <c r="G16" s="384">
        <v>4675.0012886902596</v>
      </c>
      <c r="H16" s="386">
        <v>2087.3192199999999</v>
      </c>
      <c r="I16" s="383">
        <v>5528.1486699999996</v>
      </c>
      <c r="J16" s="384">
        <v>853.14738130973706</v>
      </c>
      <c r="K16" s="387">
        <v>0.29562284203900002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100.000027565567</v>
      </c>
      <c r="G17" s="384">
        <v>25.000006891390999</v>
      </c>
      <c r="H17" s="386">
        <v>11.065899999999999</v>
      </c>
      <c r="I17" s="383">
        <v>31.76003</v>
      </c>
      <c r="J17" s="384">
        <v>6.7600231086080003</v>
      </c>
      <c r="K17" s="387">
        <v>0.31760021245100001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18.000004961801999</v>
      </c>
      <c r="G18" s="384">
        <v>4.5000012404499996</v>
      </c>
      <c r="H18" s="386">
        <v>1.1496</v>
      </c>
      <c r="I18" s="383">
        <v>3.5703200000000002</v>
      </c>
      <c r="J18" s="384">
        <v>-0.92968124045</v>
      </c>
      <c r="K18" s="387">
        <v>0.198351056434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106.000029219501</v>
      </c>
      <c r="G19" s="384">
        <v>26.500007304874998</v>
      </c>
      <c r="H19" s="386">
        <v>3.5407700000000002</v>
      </c>
      <c r="I19" s="383">
        <v>10.85833</v>
      </c>
      <c r="J19" s="384">
        <v>-15.641677304875</v>
      </c>
      <c r="K19" s="387">
        <v>0.102437047234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1.0000002756549999</v>
      </c>
      <c r="G20" s="384">
        <v>0.25000006891299997</v>
      </c>
      <c r="H20" s="386">
        <v>0.127</v>
      </c>
      <c r="I20" s="383">
        <v>0.30199999999999999</v>
      </c>
      <c r="J20" s="384">
        <v>5.1999931085999998E-2</v>
      </c>
      <c r="K20" s="387">
        <v>0.301999916752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28.000007718357999</v>
      </c>
      <c r="G21" s="384">
        <v>7.0000019295889997</v>
      </c>
      <c r="H21" s="386">
        <v>1.278</v>
      </c>
      <c r="I21" s="383">
        <v>3.6920000000000002</v>
      </c>
      <c r="J21" s="384">
        <v>-3.308001929589</v>
      </c>
      <c r="K21" s="387">
        <v>0.13185710650900001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210.770183964729</v>
      </c>
      <c r="G22" s="389">
        <v>52.692545991182001</v>
      </c>
      <c r="H22" s="391">
        <v>13.36182</v>
      </c>
      <c r="I22" s="388">
        <v>85.991280000000003</v>
      </c>
      <c r="J22" s="389">
        <v>33.298734008817</v>
      </c>
      <c r="K22" s="396">
        <v>0.40798597971700001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2.242393622721</v>
      </c>
      <c r="G23" s="384">
        <v>0.56059840567999997</v>
      </c>
      <c r="H23" s="386">
        <v>1.996</v>
      </c>
      <c r="I23" s="383">
        <v>1.996</v>
      </c>
      <c r="J23" s="384">
        <v>1.4354015943189999</v>
      </c>
      <c r="K23" s="387">
        <v>0.89012026246200004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8.7394265805139995</v>
      </c>
      <c r="G24" s="384">
        <v>2.1848566451279998</v>
      </c>
      <c r="H24" s="386">
        <v>0.3226</v>
      </c>
      <c r="I24" s="383">
        <v>0.82584999999999997</v>
      </c>
      <c r="J24" s="384">
        <v>-1.3590066451280001</v>
      </c>
      <c r="K24" s="387">
        <v>9.4497046503999996E-2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26.634708339357999</v>
      </c>
      <c r="G25" s="384">
        <v>6.6586770848389998</v>
      </c>
      <c r="H25" s="386">
        <v>3.6803400000000002</v>
      </c>
      <c r="I25" s="383">
        <v>5.5961299999999996</v>
      </c>
      <c r="J25" s="384">
        <v>-1.062547084839</v>
      </c>
      <c r="K25" s="387">
        <v>0.21010667466999999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49.888543330144998</v>
      </c>
      <c r="G26" s="384">
        <v>12.472135832536001</v>
      </c>
      <c r="H26" s="386">
        <v>2.6025499999999999</v>
      </c>
      <c r="I26" s="383">
        <v>10.99685</v>
      </c>
      <c r="J26" s="384">
        <v>-1.4752858325360001</v>
      </c>
      <c r="K26" s="387">
        <v>0.220428364228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5.6591210039410003</v>
      </c>
      <c r="G27" s="384">
        <v>1.414780250985</v>
      </c>
      <c r="H27" s="386">
        <v>0</v>
      </c>
      <c r="I27" s="383">
        <v>1.7665999999999999</v>
      </c>
      <c r="J27" s="384">
        <v>0.35181974901399998</v>
      </c>
      <c r="K27" s="387">
        <v>0.31216862102199999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4.5830146610340003</v>
      </c>
      <c r="G28" s="384">
        <v>1.145753665258</v>
      </c>
      <c r="H28" s="386">
        <v>0.19117999999999999</v>
      </c>
      <c r="I28" s="383">
        <v>0.99704000000000004</v>
      </c>
      <c r="J28" s="384">
        <v>-0.14871366525800001</v>
      </c>
      <c r="K28" s="387">
        <v>0.217551126003</v>
      </c>
    </row>
    <row r="29" spans="1:11" ht="14.4" customHeight="1" thickBot="1" x14ac:dyDescent="0.35">
      <c r="A29" s="405" t="s">
        <v>257</v>
      </c>
      <c r="B29" s="383">
        <v>44</v>
      </c>
      <c r="C29" s="383">
        <v>31.05124</v>
      </c>
      <c r="D29" s="384">
        <v>-12.94876</v>
      </c>
      <c r="E29" s="385">
        <v>0.70570999999999995</v>
      </c>
      <c r="F29" s="383">
        <v>20.198070504512</v>
      </c>
      <c r="G29" s="384">
        <v>5.0495176261279999</v>
      </c>
      <c r="H29" s="386">
        <v>1.8950499999999999</v>
      </c>
      <c r="I29" s="383">
        <v>7.4510100000000001</v>
      </c>
      <c r="J29" s="384">
        <v>2.4014923738710001</v>
      </c>
      <c r="K29" s="387">
        <v>0.36889711808499998</v>
      </c>
    </row>
    <row r="30" spans="1:11" ht="14.4" customHeight="1" thickBot="1" x14ac:dyDescent="0.35">
      <c r="A30" s="405" t="s">
        <v>258</v>
      </c>
      <c r="B30" s="383">
        <v>49.999998425120999</v>
      </c>
      <c r="C30" s="383">
        <v>57.020040000000002</v>
      </c>
      <c r="D30" s="384">
        <v>7.0200415748780003</v>
      </c>
      <c r="E30" s="385">
        <v>1.1404008359190001</v>
      </c>
      <c r="F30" s="383">
        <v>92.824905922498999</v>
      </c>
      <c r="G30" s="384">
        <v>23.206226480624998</v>
      </c>
      <c r="H30" s="386">
        <v>1.8633999999999999</v>
      </c>
      <c r="I30" s="383">
        <v>55.551099999999998</v>
      </c>
      <c r="J30" s="384">
        <v>32.344873519375</v>
      </c>
      <c r="K30" s="387">
        <v>0.59845037759899999</v>
      </c>
    </row>
    <row r="31" spans="1:11" ht="14.4" customHeight="1" thickBot="1" x14ac:dyDescent="0.35">
      <c r="A31" s="405" t="s">
        <v>259</v>
      </c>
      <c r="B31" s="383">
        <v>0</v>
      </c>
      <c r="C31" s="383">
        <v>0</v>
      </c>
      <c r="D31" s="384">
        <v>0</v>
      </c>
      <c r="E31" s="385">
        <v>1</v>
      </c>
      <c r="F31" s="383">
        <v>0</v>
      </c>
      <c r="G31" s="384">
        <v>0</v>
      </c>
      <c r="H31" s="386">
        <v>0.81069999999999998</v>
      </c>
      <c r="I31" s="383">
        <v>0.81069999999999998</v>
      </c>
      <c r="J31" s="384">
        <v>0.81069999999999998</v>
      </c>
      <c r="K31" s="394" t="s">
        <v>260</v>
      </c>
    </row>
    <row r="32" spans="1:11" ht="14.4" customHeight="1" thickBot="1" x14ac:dyDescent="0.35">
      <c r="A32" s="404" t="s">
        <v>261</v>
      </c>
      <c r="B32" s="388">
        <v>0</v>
      </c>
      <c r="C32" s="388">
        <v>0.66549999999999998</v>
      </c>
      <c r="D32" s="389">
        <v>0.66549999999999998</v>
      </c>
      <c r="E32" s="390" t="s">
        <v>260</v>
      </c>
      <c r="F32" s="388">
        <v>1.0275206441789999</v>
      </c>
      <c r="G32" s="389">
        <v>0.25688016104400002</v>
      </c>
      <c r="H32" s="391">
        <v>0</v>
      </c>
      <c r="I32" s="388">
        <v>0</v>
      </c>
      <c r="J32" s="389">
        <v>-0.25688016104400002</v>
      </c>
      <c r="K32" s="396">
        <v>0</v>
      </c>
    </row>
    <row r="33" spans="1:11" ht="14.4" customHeight="1" thickBot="1" x14ac:dyDescent="0.35">
      <c r="A33" s="405" t="s">
        <v>262</v>
      </c>
      <c r="B33" s="383">
        <v>0</v>
      </c>
      <c r="C33" s="383">
        <v>0.36058000000000001</v>
      </c>
      <c r="D33" s="384">
        <v>0.36058000000000001</v>
      </c>
      <c r="E33" s="393" t="s">
        <v>260</v>
      </c>
      <c r="F33" s="383">
        <v>0.43569758767200001</v>
      </c>
      <c r="G33" s="384">
        <v>0.108924396918</v>
      </c>
      <c r="H33" s="386">
        <v>0</v>
      </c>
      <c r="I33" s="383">
        <v>0</v>
      </c>
      <c r="J33" s="384">
        <v>-0.108924396918</v>
      </c>
      <c r="K33" s="387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0.30492000000000002</v>
      </c>
      <c r="D34" s="384">
        <v>0.30492000000000002</v>
      </c>
      <c r="E34" s="393" t="s">
        <v>260</v>
      </c>
      <c r="F34" s="383">
        <v>0.59182305650599998</v>
      </c>
      <c r="G34" s="384">
        <v>0.14795576412600001</v>
      </c>
      <c r="H34" s="386">
        <v>0</v>
      </c>
      <c r="I34" s="383">
        <v>0</v>
      </c>
      <c r="J34" s="384">
        <v>-0.14795576412600001</v>
      </c>
      <c r="K34" s="387">
        <v>0</v>
      </c>
    </row>
    <row r="35" spans="1:11" ht="14.4" customHeight="1" thickBot="1" x14ac:dyDescent="0.35">
      <c r="A35" s="404" t="s">
        <v>264</v>
      </c>
      <c r="B35" s="388">
        <v>17.999999433043001</v>
      </c>
      <c r="C35" s="388">
        <v>16.6021</v>
      </c>
      <c r="D35" s="389">
        <v>-1.3978994330429999</v>
      </c>
      <c r="E35" s="395">
        <v>0.92233891794</v>
      </c>
      <c r="F35" s="388">
        <v>3.7779387340859998</v>
      </c>
      <c r="G35" s="389">
        <v>0.94448468352100001</v>
      </c>
      <c r="H35" s="391">
        <v>0.55193000000000003</v>
      </c>
      <c r="I35" s="388">
        <v>2.6109800000000001</v>
      </c>
      <c r="J35" s="389">
        <v>1.6664953164780001</v>
      </c>
      <c r="K35" s="396">
        <v>0.69111231911799997</v>
      </c>
    </row>
    <row r="36" spans="1:11" ht="14.4" customHeight="1" thickBot="1" x14ac:dyDescent="0.35">
      <c r="A36" s="405" t="s">
        <v>265</v>
      </c>
      <c r="B36" s="383">
        <v>11.999999622028</v>
      </c>
      <c r="C36" s="383">
        <v>13.804930000000001</v>
      </c>
      <c r="D36" s="384">
        <v>1.804930377971</v>
      </c>
      <c r="E36" s="385">
        <v>1.150410869568</v>
      </c>
      <c r="F36" s="383">
        <v>0</v>
      </c>
      <c r="G36" s="384">
        <v>0</v>
      </c>
      <c r="H36" s="386">
        <v>0.26378000000000001</v>
      </c>
      <c r="I36" s="383">
        <v>1.8427899999999999</v>
      </c>
      <c r="J36" s="384">
        <v>1.8427899999999999</v>
      </c>
      <c r="K36" s="394" t="s">
        <v>232</v>
      </c>
    </row>
    <row r="37" spans="1:11" ht="14.4" customHeight="1" thickBot="1" x14ac:dyDescent="0.35">
      <c r="A37" s="405" t="s">
        <v>266</v>
      </c>
      <c r="B37" s="383">
        <v>0.99999996850200001</v>
      </c>
      <c r="C37" s="383">
        <v>0</v>
      </c>
      <c r="D37" s="384">
        <v>-0.99999996850200001</v>
      </c>
      <c r="E37" s="385">
        <v>0</v>
      </c>
      <c r="F37" s="383">
        <v>0</v>
      </c>
      <c r="G37" s="384">
        <v>0</v>
      </c>
      <c r="H37" s="386">
        <v>0</v>
      </c>
      <c r="I37" s="383">
        <v>0</v>
      </c>
      <c r="J37" s="384">
        <v>0</v>
      </c>
      <c r="K37" s="387">
        <v>3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0.29520000000000002</v>
      </c>
      <c r="D38" s="384">
        <v>-0.704799968502</v>
      </c>
      <c r="E38" s="385">
        <v>0.295200009298</v>
      </c>
      <c r="F38" s="383">
        <v>0.29614417518300001</v>
      </c>
      <c r="G38" s="384">
        <v>7.4036043795000006E-2</v>
      </c>
      <c r="H38" s="386">
        <v>0</v>
      </c>
      <c r="I38" s="383">
        <v>9.5839999999999995E-2</v>
      </c>
      <c r="J38" s="384">
        <v>2.1803956204E-2</v>
      </c>
      <c r="K38" s="387">
        <v>0.32362615249900001</v>
      </c>
    </row>
    <row r="39" spans="1:11" ht="14.4" customHeight="1" thickBot="1" x14ac:dyDescent="0.35">
      <c r="A39" s="405" t="s">
        <v>268</v>
      </c>
      <c r="B39" s="383">
        <v>2.9999999055069999</v>
      </c>
      <c r="C39" s="383">
        <v>1.7926599999999999</v>
      </c>
      <c r="D39" s="384">
        <v>-1.207339905507</v>
      </c>
      <c r="E39" s="385">
        <v>0.59755335215399996</v>
      </c>
      <c r="F39" s="383">
        <v>3.4508888946540002</v>
      </c>
      <c r="G39" s="384">
        <v>0.862722223663</v>
      </c>
      <c r="H39" s="386">
        <v>0.28815000000000002</v>
      </c>
      <c r="I39" s="383">
        <v>0.67235</v>
      </c>
      <c r="J39" s="384">
        <v>-0.190372223663</v>
      </c>
      <c r="K39" s="387">
        <v>0.19483385890499999</v>
      </c>
    </row>
    <row r="40" spans="1:11" ht="14.4" customHeight="1" thickBot="1" x14ac:dyDescent="0.35">
      <c r="A40" s="405" t="s">
        <v>269</v>
      </c>
      <c r="B40" s="383">
        <v>0.99999996850200001</v>
      </c>
      <c r="C40" s="383">
        <v>0.70931</v>
      </c>
      <c r="D40" s="384">
        <v>-0.29068996850200002</v>
      </c>
      <c r="E40" s="385">
        <v>0.70931002234100005</v>
      </c>
      <c r="F40" s="383">
        <v>3.0905664247E-2</v>
      </c>
      <c r="G40" s="384">
        <v>7.726416061E-3</v>
      </c>
      <c r="H40" s="386">
        <v>0</v>
      </c>
      <c r="I40" s="383">
        <v>0</v>
      </c>
      <c r="J40" s="384">
        <v>-7.726416061E-3</v>
      </c>
      <c r="K40" s="387">
        <v>0</v>
      </c>
    </row>
    <row r="41" spans="1:11" ht="14.4" customHeight="1" thickBot="1" x14ac:dyDescent="0.35">
      <c r="A41" s="404" t="s">
        <v>270</v>
      </c>
      <c r="B41" s="388">
        <v>0</v>
      </c>
      <c r="C41" s="388">
        <v>2.0877699999999999</v>
      </c>
      <c r="D41" s="389">
        <v>2.0877699999999999</v>
      </c>
      <c r="E41" s="390" t="s">
        <v>232</v>
      </c>
      <c r="F41" s="388">
        <v>0</v>
      </c>
      <c r="G41" s="389">
        <v>0</v>
      </c>
      <c r="H41" s="391">
        <v>0</v>
      </c>
      <c r="I41" s="388">
        <v>0</v>
      </c>
      <c r="J41" s="389">
        <v>0</v>
      </c>
      <c r="K41" s="392" t="s">
        <v>232</v>
      </c>
    </row>
    <row r="42" spans="1:11" ht="14.4" customHeight="1" thickBot="1" x14ac:dyDescent="0.35">
      <c r="A42" s="405" t="s">
        <v>271</v>
      </c>
      <c r="B42" s="383">
        <v>0</v>
      </c>
      <c r="C42" s="383">
        <v>2.0877699999999999</v>
      </c>
      <c r="D42" s="384">
        <v>2.0877699999999999</v>
      </c>
      <c r="E42" s="393" t="s">
        <v>232</v>
      </c>
      <c r="F42" s="383">
        <v>0</v>
      </c>
      <c r="G42" s="384">
        <v>0</v>
      </c>
      <c r="H42" s="386">
        <v>0</v>
      </c>
      <c r="I42" s="383">
        <v>0</v>
      </c>
      <c r="J42" s="384">
        <v>0</v>
      </c>
      <c r="K42" s="394" t="s">
        <v>232</v>
      </c>
    </row>
    <row r="43" spans="1:11" ht="14.4" customHeight="1" thickBot="1" x14ac:dyDescent="0.35">
      <c r="A43" s="406" t="s">
        <v>272</v>
      </c>
      <c r="B43" s="388">
        <v>519.39345651222902</v>
      </c>
      <c r="C43" s="388">
        <v>605.35109</v>
      </c>
      <c r="D43" s="389">
        <v>85.957633487769996</v>
      </c>
      <c r="E43" s="395">
        <v>1.1654961809969999</v>
      </c>
      <c r="F43" s="388">
        <v>579.04922307002801</v>
      </c>
      <c r="G43" s="389">
        <v>144.762305767507</v>
      </c>
      <c r="H43" s="391">
        <v>129.77269999999999</v>
      </c>
      <c r="I43" s="388">
        <v>181.45950999999999</v>
      </c>
      <c r="J43" s="389">
        <v>36.697204232493</v>
      </c>
      <c r="K43" s="396">
        <v>0.31337493043800002</v>
      </c>
    </row>
    <row r="44" spans="1:11" ht="14.4" customHeight="1" thickBot="1" x14ac:dyDescent="0.35">
      <c r="A44" s="403" t="s">
        <v>32</v>
      </c>
      <c r="B44" s="383">
        <v>18.405723420929</v>
      </c>
      <c r="C44" s="383">
        <v>46.503729999999997</v>
      </c>
      <c r="D44" s="384">
        <v>28.098006579069999</v>
      </c>
      <c r="E44" s="385">
        <v>2.526590720532</v>
      </c>
      <c r="F44" s="383">
        <v>36.362718081305999</v>
      </c>
      <c r="G44" s="384">
        <v>9.0906795203260007</v>
      </c>
      <c r="H44" s="386">
        <v>0</v>
      </c>
      <c r="I44" s="383">
        <v>4.6796699999999998</v>
      </c>
      <c r="J44" s="384">
        <v>-4.411009520326</v>
      </c>
      <c r="K44" s="387">
        <v>0.128694174883</v>
      </c>
    </row>
    <row r="45" spans="1:11" ht="14.4" customHeight="1" thickBot="1" x14ac:dyDescent="0.35">
      <c r="A45" s="407" t="s">
        <v>273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36.362718081305999</v>
      </c>
      <c r="G45" s="384">
        <v>9.0906795203260007</v>
      </c>
      <c r="H45" s="386">
        <v>0</v>
      </c>
      <c r="I45" s="383">
        <v>4.6796699999999998</v>
      </c>
      <c r="J45" s="384">
        <v>-4.411009520326</v>
      </c>
      <c r="K45" s="387">
        <v>0.128694174883</v>
      </c>
    </row>
    <row r="46" spans="1:11" ht="14.4" customHeight="1" thickBot="1" x14ac:dyDescent="0.35">
      <c r="A46" s="405" t="s">
        <v>274</v>
      </c>
      <c r="B46" s="383">
        <v>12.69999959998</v>
      </c>
      <c r="C46" s="383">
        <v>44.084319999999998</v>
      </c>
      <c r="D46" s="384">
        <v>31.384320400019</v>
      </c>
      <c r="E46" s="385">
        <v>3.4712064085469998</v>
      </c>
      <c r="F46" s="383">
        <v>33.098749596856003</v>
      </c>
      <c r="G46" s="384">
        <v>8.2746873992140006</v>
      </c>
      <c r="H46" s="386">
        <v>0</v>
      </c>
      <c r="I46" s="383">
        <v>3.9449999999999998</v>
      </c>
      <c r="J46" s="384">
        <v>-4.3296873992140004</v>
      </c>
      <c r="K46" s="387">
        <v>0.119188792569</v>
      </c>
    </row>
    <row r="47" spans="1:11" ht="14.4" customHeight="1" thickBot="1" x14ac:dyDescent="0.35">
      <c r="A47" s="405" t="s">
        <v>275</v>
      </c>
      <c r="B47" s="383">
        <v>0</v>
      </c>
      <c r="C47" s="383">
        <v>1.4275</v>
      </c>
      <c r="D47" s="384">
        <v>1.4275</v>
      </c>
      <c r="E47" s="393" t="s">
        <v>260</v>
      </c>
      <c r="F47" s="383">
        <v>2.5509237661680002</v>
      </c>
      <c r="G47" s="384">
        <v>0.63773094154200005</v>
      </c>
      <c r="H47" s="386">
        <v>0</v>
      </c>
      <c r="I47" s="383">
        <v>0</v>
      </c>
      <c r="J47" s="384">
        <v>-0.63773094154200005</v>
      </c>
      <c r="K47" s="387">
        <v>0</v>
      </c>
    </row>
    <row r="48" spans="1:11" ht="14.4" customHeight="1" thickBot="1" x14ac:dyDescent="0.35">
      <c r="A48" s="405" t="s">
        <v>276</v>
      </c>
      <c r="B48" s="383">
        <v>5.7057238209480001</v>
      </c>
      <c r="C48" s="383">
        <v>0.99190999999999996</v>
      </c>
      <c r="D48" s="384">
        <v>-4.7138138209480003</v>
      </c>
      <c r="E48" s="385">
        <v>0.17384472700100001</v>
      </c>
      <c r="F48" s="383">
        <v>0.713044718282</v>
      </c>
      <c r="G48" s="384">
        <v>0.17826117957000001</v>
      </c>
      <c r="H48" s="386">
        <v>0</v>
      </c>
      <c r="I48" s="383">
        <v>0.73467000000000005</v>
      </c>
      <c r="J48" s="384">
        <v>0.55640882042899997</v>
      </c>
      <c r="K48" s="387">
        <v>1.030328086251</v>
      </c>
    </row>
    <row r="49" spans="1:11" ht="14.4" customHeight="1" thickBot="1" x14ac:dyDescent="0.35">
      <c r="A49" s="408" t="s">
        <v>33</v>
      </c>
      <c r="B49" s="388">
        <v>0</v>
      </c>
      <c r="C49" s="388">
        <v>27.87</v>
      </c>
      <c r="D49" s="389">
        <v>27.87</v>
      </c>
      <c r="E49" s="390" t="s">
        <v>232</v>
      </c>
      <c r="F49" s="388">
        <v>0</v>
      </c>
      <c r="G49" s="389">
        <v>0</v>
      </c>
      <c r="H49" s="391">
        <v>6.048</v>
      </c>
      <c r="I49" s="388">
        <v>6.5289999999999999</v>
      </c>
      <c r="J49" s="389">
        <v>6.5289999999999999</v>
      </c>
      <c r="K49" s="392" t="s">
        <v>232</v>
      </c>
    </row>
    <row r="50" spans="1:11" ht="14.4" customHeight="1" thickBot="1" x14ac:dyDescent="0.35">
      <c r="A50" s="404" t="s">
        <v>277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6.048</v>
      </c>
      <c r="I50" s="388">
        <v>6.5289999999999999</v>
      </c>
      <c r="J50" s="389">
        <v>6.5289999999999999</v>
      </c>
      <c r="K50" s="392" t="s">
        <v>232</v>
      </c>
    </row>
    <row r="51" spans="1:11" ht="14.4" customHeight="1" thickBot="1" x14ac:dyDescent="0.35">
      <c r="A51" s="405" t="s">
        <v>278</v>
      </c>
      <c r="B51" s="383">
        <v>0</v>
      </c>
      <c r="C51" s="383">
        <v>21.49</v>
      </c>
      <c r="D51" s="384">
        <v>21.49</v>
      </c>
      <c r="E51" s="393" t="s">
        <v>232</v>
      </c>
      <c r="F51" s="383">
        <v>0</v>
      </c>
      <c r="G51" s="384">
        <v>0</v>
      </c>
      <c r="H51" s="386">
        <v>6.048</v>
      </c>
      <c r="I51" s="383">
        <v>6.5289999999999999</v>
      </c>
      <c r="J51" s="384">
        <v>6.5289999999999999</v>
      </c>
      <c r="K51" s="394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6.38</v>
      </c>
      <c r="D52" s="384">
        <v>6.38</v>
      </c>
      <c r="E52" s="393" t="s">
        <v>232</v>
      </c>
      <c r="F52" s="383">
        <v>0</v>
      </c>
      <c r="G52" s="384">
        <v>0</v>
      </c>
      <c r="H52" s="386">
        <v>0</v>
      </c>
      <c r="I52" s="383">
        <v>0</v>
      </c>
      <c r="J52" s="384">
        <v>0</v>
      </c>
      <c r="K52" s="394" t="s">
        <v>232</v>
      </c>
    </row>
    <row r="53" spans="1:11" ht="14.4" customHeight="1" thickBot="1" x14ac:dyDescent="0.35">
      <c r="A53" s="403" t="s">
        <v>34</v>
      </c>
      <c r="B53" s="383">
        <v>500.98773309130002</v>
      </c>
      <c r="C53" s="383">
        <v>530.97735999999998</v>
      </c>
      <c r="D53" s="384">
        <v>29.9896269087</v>
      </c>
      <c r="E53" s="385">
        <v>1.059861000435</v>
      </c>
      <c r="F53" s="383">
        <v>542.68650498872103</v>
      </c>
      <c r="G53" s="384">
        <v>135.67162624718</v>
      </c>
      <c r="H53" s="386">
        <v>123.7247</v>
      </c>
      <c r="I53" s="383">
        <v>170.25084000000001</v>
      </c>
      <c r="J53" s="384">
        <v>34.579213752819001</v>
      </c>
      <c r="K53" s="387">
        <v>0.31371858049700002</v>
      </c>
    </row>
    <row r="54" spans="1:11" ht="14.4" customHeight="1" thickBot="1" x14ac:dyDescent="0.35">
      <c r="A54" s="404" t="s">
        <v>280</v>
      </c>
      <c r="B54" s="388">
        <v>0.42588980111199998</v>
      </c>
      <c r="C54" s="388">
        <v>0</v>
      </c>
      <c r="D54" s="389">
        <v>-0.42588980111199998</v>
      </c>
      <c r="E54" s="395">
        <v>0</v>
      </c>
      <c r="F54" s="388">
        <v>0</v>
      </c>
      <c r="G54" s="389">
        <v>0</v>
      </c>
      <c r="H54" s="391">
        <v>0</v>
      </c>
      <c r="I54" s="388">
        <v>0</v>
      </c>
      <c r="J54" s="389">
        <v>0</v>
      </c>
      <c r="K54" s="396">
        <v>3</v>
      </c>
    </row>
    <row r="55" spans="1:11" ht="14.4" customHeight="1" thickBot="1" x14ac:dyDescent="0.35">
      <c r="A55" s="405" t="s">
        <v>281</v>
      </c>
      <c r="B55" s="383">
        <v>0.42588980111199998</v>
      </c>
      <c r="C55" s="383">
        <v>0</v>
      </c>
      <c r="D55" s="384">
        <v>-0.42588980111199998</v>
      </c>
      <c r="E55" s="385">
        <v>0</v>
      </c>
      <c r="F55" s="383">
        <v>0</v>
      </c>
      <c r="G55" s="384">
        <v>0</v>
      </c>
      <c r="H55" s="386">
        <v>0</v>
      </c>
      <c r="I55" s="383">
        <v>0</v>
      </c>
      <c r="J55" s="384">
        <v>0</v>
      </c>
      <c r="K55" s="387">
        <v>3</v>
      </c>
    </row>
    <row r="56" spans="1:11" ht="14.4" customHeight="1" thickBot="1" x14ac:dyDescent="0.35">
      <c r="A56" s="404" t="s">
        <v>282</v>
      </c>
      <c r="B56" s="388">
        <v>17.027024499804</v>
      </c>
      <c r="C56" s="388">
        <v>17.063179999999999</v>
      </c>
      <c r="D56" s="389">
        <v>3.6155500195000002E-2</v>
      </c>
      <c r="E56" s="395">
        <v>1.0021234185800001</v>
      </c>
      <c r="F56" s="388">
        <v>16.788493239240999</v>
      </c>
      <c r="G56" s="389">
        <v>4.1971233098100003</v>
      </c>
      <c r="H56" s="391">
        <v>1.3903099999999999</v>
      </c>
      <c r="I56" s="388">
        <v>3.84598</v>
      </c>
      <c r="J56" s="389">
        <v>-0.35114330981000003</v>
      </c>
      <c r="K56" s="396">
        <v>0.22908428679000001</v>
      </c>
    </row>
    <row r="57" spans="1:11" ht="14.4" customHeight="1" thickBot="1" x14ac:dyDescent="0.35">
      <c r="A57" s="405" t="s">
        <v>283</v>
      </c>
      <c r="B57" s="383">
        <v>5.2762009394730001</v>
      </c>
      <c r="C57" s="383">
        <v>4.8982999999999999</v>
      </c>
      <c r="D57" s="384">
        <v>-0.37790093947300002</v>
      </c>
      <c r="E57" s="385">
        <v>0.92837631776899998</v>
      </c>
      <c r="F57" s="383">
        <v>3.4050230575659999</v>
      </c>
      <c r="G57" s="384">
        <v>0.85125576439100004</v>
      </c>
      <c r="H57" s="386">
        <v>0.40279999999999999</v>
      </c>
      <c r="I57" s="383">
        <v>1.0412999999999999</v>
      </c>
      <c r="J57" s="384">
        <v>0.19004423560799999</v>
      </c>
      <c r="K57" s="387">
        <v>0.30581290710600001</v>
      </c>
    </row>
    <row r="58" spans="1:11" ht="14.4" customHeight="1" thickBot="1" x14ac:dyDescent="0.35">
      <c r="A58" s="405" t="s">
        <v>284</v>
      </c>
      <c r="B58" s="383">
        <v>11.75082356033</v>
      </c>
      <c r="C58" s="383">
        <v>12.16488</v>
      </c>
      <c r="D58" s="384">
        <v>0.41405643966900002</v>
      </c>
      <c r="E58" s="385">
        <v>1.0352363762029999</v>
      </c>
      <c r="F58" s="383">
        <v>13.383470181674999</v>
      </c>
      <c r="G58" s="384">
        <v>3.3458675454179998</v>
      </c>
      <c r="H58" s="386">
        <v>0.98751</v>
      </c>
      <c r="I58" s="383">
        <v>2.8046799999999998</v>
      </c>
      <c r="J58" s="384">
        <v>-0.54118754541799996</v>
      </c>
      <c r="K58" s="387">
        <v>0.20956298791899999</v>
      </c>
    </row>
    <row r="59" spans="1:11" ht="14.4" customHeight="1" thickBot="1" x14ac:dyDescent="0.35">
      <c r="A59" s="404" t="s">
        <v>285</v>
      </c>
      <c r="B59" s="388">
        <v>69.999997795167999</v>
      </c>
      <c r="C59" s="388">
        <v>103.62258</v>
      </c>
      <c r="D59" s="389">
        <v>33.622582204830998</v>
      </c>
      <c r="E59" s="395">
        <v>1.480322618055</v>
      </c>
      <c r="F59" s="388">
        <v>40.435537380492001</v>
      </c>
      <c r="G59" s="389">
        <v>10.108884345123</v>
      </c>
      <c r="H59" s="391">
        <v>0</v>
      </c>
      <c r="I59" s="388">
        <v>-35.74973</v>
      </c>
      <c r="J59" s="389">
        <v>-45.858614345123001</v>
      </c>
      <c r="K59" s="396">
        <v>-0.88411660425299998</v>
      </c>
    </row>
    <row r="60" spans="1:11" ht="14.4" customHeight="1" thickBot="1" x14ac:dyDescent="0.35">
      <c r="A60" s="405" t="s">
        <v>286</v>
      </c>
      <c r="B60" s="383">
        <v>69.999997795167999</v>
      </c>
      <c r="C60" s="383">
        <v>103.62258</v>
      </c>
      <c r="D60" s="384">
        <v>33.622582204830998</v>
      </c>
      <c r="E60" s="385">
        <v>1.480322618055</v>
      </c>
      <c r="F60" s="383">
        <v>40.435537380492001</v>
      </c>
      <c r="G60" s="384">
        <v>10.108884345123</v>
      </c>
      <c r="H60" s="386">
        <v>0</v>
      </c>
      <c r="I60" s="383">
        <v>-35.74973</v>
      </c>
      <c r="J60" s="384">
        <v>-45.858614345123001</v>
      </c>
      <c r="K60" s="387">
        <v>-0.88411660425299998</v>
      </c>
    </row>
    <row r="61" spans="1:11" ht="14.4" customHeight="1" thickBot="1" x14ac:dyDescent="0.35">
      <c r="A61" s="404" t="s">
        <v>287</v>
      </c>
      <c r="B61" s="388">
        <v>109.94057117001999</v>
      </c>
      <c r="C61" s="388">
        <v>132.54253</v>
      </c>
      <c r="D61" s="389">
        <v>22.601958829979999</v>
      </c>
      <c r="E61" s="395">
        <v>1.205583421929</v>
      </c>
      <c r="F61" s="388">
        <v>114.404028750858</v>
      </c>
      <c r="G61" s="389">
        <v>28.601007187714</v>
      </c>
      <c r="H61" s="391">
        <v>10.523429999999999</v>
      </c>
      <c r="I61" s="388">
        <v>29.9907</v>
      </c>
      <c r="J61" s="389">
        <v>1.3896928122850001</v>
      </c>
      <c r="K61" s="396">
        <v>0.26214723666099998</v>
      </c>
    </row>
    <row r="62" spans="1:11" ht="14.4" customHeight="1" thickBot="1" x14ac:dyDescent="0.35">
      <c r="A62" s="405" t="s">
        <v>288</v>
      </c>
      <c r="B62" s="383">
        <v>0</v>
      </c>
      <c r="C62" s="383">
        <v>0.372</v>
      </c>
      <c r="D62" s="384">
        <v>0.372</v>
      </c>
      <c r="E62" s="393" t="s">
        <v>260</v>
      </c>
      <c r="F62" s="383">
        <v>0.41070856320900001</v>
      </c>
      <c r="G62" s="384">
        <v>0.10267714080199999</v>
      </c>
      <c r="H62" s="386">
        <v>0</v>
      </c>
      <c r="I62" s="383">
        <v>0</v>
      </c>
      <c r="J62" s="384">
        <v>-0.10267714080199999</v>
      </c>
      <c r="K62" s="387">
        <v>0</v>
      </c>
    </row>
    <row r="63" spans="1:11" ht="14.4" customHeight="1" thickBot="1" x14ac:dyDescent="0.35">
      <c r="A63" s="405" t="s">
        <v>289</v>
      </c>
      <c r="B63" s="383">
        <v>109.63783046930099</v>
      </c>
      <c r="C63" s="383">
        <v>132.17053000000001</v>
      </c>
      <c r="D63" s="384">
        <v>22.532699530698999</v>
      </c>
      <c r="E63" s="385">
        <v>1.2055193853640001</v>
      </c>
      <c r="F63" s="383">
        <v>113.993320187649</v>
      </c>
      <c r="G63" s="384">
        <v>28.498330046911999</v>
      </c>
      <c r="H63" s="386">
        <v>10.523429999999999</v>
      </c>
      <c r="I63" s="383">
        <v>29.9907</v>
      </c>
      <c r="J63" s="384">
        <v>1.492369953087</v>
      </c>
      <c r="K63" s="387">
        <v>0.26309173160799998</v>
      </c>
    </row>
    <row r="64" spans="1:11" ht="14.4" customHeight="1" thickBot="1" x14ac:dyDescent="0.35">
      <c r="A64" s="405" t="s">
        <v>290</v>
      </c>
      <c r="B64" s="383">
        <v>0.302740700719</v>
      </c>
      <c r="C64" s="383">
        <v>0</v>
      </c>
      <c r="D64" s="384">
        <v>-0.302740700719</v>
      </c>
      <c r="E64" s="385">
        <v>0</v>
      </c>
      <c r="F64" s="383">
        <v>0</v>
      </c>
      <c r="G64" s="384">
        <v>0</v>
      </c>
      <c r="H64" s="386">
        <v>0</v>
      </c>
      <c r="I64" s="383">
        <v>0</v>
      </c>
      <c r="J64" s="384">
        <v>0</v>
      </c>
      <c r="K64" s="387">
        <v>3</v>
      </c>
    </row>
    <row r="65" spans="1:11" ht="14.4" customHeight="1" thickBot="1" x14ac:dyDescent="0.35">
      <c r="A65" s="404" t="s">
        <v>291</v>
      </c>
      <c r="B65" s="388">
        <v>133.59425517978201</v>
      </c>
      <c r="C65" s="388">
        <v>141.77306999999999</v>
      </c>
      <c r="D65" s="389">
        <v>8.1788148202169992</v>
      </c>
      <c r="E65" s="395">
        <v>1.0612213063289999</v>
      </c>
      <c r="F65" s="388">
        <v>81.848416306339004</v>
      </c>
      <c r="G65" s="389">
        <v>20.462104076584001</v>
      </c>
      <c r="H65" s="391">
        <v>53.984960000000001</v>
      </c>
      <c r="I65" s="388">
        <v>107.72589000000001</v>
      </c>
      <c r="J65" s="389">
        <v>87.263785923415</v>
      </c>
      <c r="K65" s="396">
        <v>1.316163401339</v>
      </c>
    </row>
    <row r="66" spans="1:11" ht="14.4" customHeight="1" thickBot="1" x14ac:dyDescent="0.35">
      <c r="A66" s="405" t="s">
        <v>292</v>
      </c>
      <c r="B66" s="383">
        <v>109.46054516504201</v>
      </c>
      <c r="C66" s="383">
        <v>110.99861</v>
      </c>
      <c r="D66" s="384">
        <v>1.5380648349579999</v>
      </c>
      <c r="E66" s="385">
        <v>1.014051317144</v>
      </c>
      <c r="F66" s="383">
        <v>64.567979098403001</v>
      </c>
      <c r="G66" s="384">
        <v>16.141994774600001</v>
      </c>
      <c r="H66" s="386">
        <v>51.020299999999999</v>
      </c>
      <c r="I66" s="383">
        <v>81.969179999999994</v>
      </c>
      <c r="J66" s="384">
        <v>65.827185225399006</v>
      </c>
      <c r="K66" s="387">
        <v>1.269502021661</v>
      </c>
    </row>
    <row r="67" spans="1:11" ht="14.4" customHeight="1" thickBot="1" x14ac:dyDescent="0.35">
      <c r="A67" s="405" t="s">
        <v>293</v>
      </c>
      <c r="B67" s="383">
        <v>24.13371001474</v>
      </c>
      <c r="C67" s="383">
        <v>30.774460000000001</v>
      </c>
      <c r="D67" s="384">
        <v>6.6407499852590002</v>
      </c>
      <c r="E67" s="385">
        <v>1.2751649034150001</v>
      </c>
      <c r="F67" s="383">
        <v>17.280437207936</v>
      </c>
      <c r="G67" s="384">
        <v>4.320109301984</v>
      </c>
      <c r="H67" s="386">
        <v>2.9646599999999999</v>
      </c>
      <c r="I67" s="383">
        <v>11.53426</v>
      </c>
      <c r="J67" s="384">
        <v>7.2141506980149996</v>
      </c>
      <c r="K67" s="387">
        <v>0.66747501010499999</v>
      </c>
    </row>
    <row r="68" spans="1:11" ht="14.4" customHeight="1" thickBot="1" x14ac:dyDescent="0.35">
      <c r="A68" s="405" t="s">
        <v>294</v>
      </c>
      <c r="B68" s="383">
        <v>0</v>
      </c>
      <c r="C68" s="383">
        <v>0</v>
      </c>
      <c r="D68" s="384">
        <v>0</v>
      </c>
      <c r="E68" s="385">
        <v>1</v>
      </c>
      <c r="F68" s="383">
        <v>0</v>
      </c>
      <c r="G68" s="384">
        <v>0</v>
      </c>
      <c r="H68" s="386">
        <v>0</v>
      </c>
      <c r="I68" s="383">
        <v>14.22245</v>
      </c>
      <c r="J68" s="384">
        <v>14.22245</v>
      </c>
      <c r="K68" s="394" t="s">
        <v>260</v>
      </c>
    </row>
    <row r="69" spans="1:11" ht="14.4" customHeight="1" thickBot="1" x14ac:dyDescent="0.35">
      <c r="A69" s="404" t="s">
        <v>295</v>
      </c>
      <c r="B69" s="388">
        <v>0</v>
      </c>
      <c r="C69" s="388">
        <v>0.01</v>
      </c>
      <c r="D69" s="389">
        <v>0.01</v>
      </c>
      <c r="E69" s="390" t="s">
        <v>260</v>
      </c>
      <c r="F69" s="388">
        <v>0</v>
      </c>
      <c r="G69" s="389">
        <v>0</v>
      </c>
      <c r="H69" s="391">
        <v>0</v>
      </c>
      <c r="I69" s="388">
        <v>0</v>
      </c>
      <c r="J69" s="389">
        <v>0</v>
      </c>
      <c r="K69" s="392" t="s">
        <v>232</v>
      </c>
    </row>
    <row r="70" spans="1:11" ht="14.4" customHeight="1" thickBot="1" x14ac:dyDescent="0.35">
      <c r="A70" s="405" t="s">
        <v>296</v>
      </c>
      <c r="B70" s="383">
        <v>0</v>
      </c>
      <c r="C70" s="383">
        <v>0.01</v>
      </c>
      <c r="D70" s="384">
        <v>0.01</v>
      </c>
      <c r="E70" s="393" t="s">
        <v>260</v>
      </c>
      <c r="F70" s="383">
        <v>0</v>
      </c>
      <c r="G70" s="384">
        <v>0</v>
      </c>
      <c r="H70" s="386">
        <v>0</v>
      </c>
      <c r="I70" s="383">
        <v>0</v>
      </c>
      <c r="J70" s="384">
        <v>0</v>
      </c>
      <c r="K70" s="394" t="s">
        <v>232</v>
      </c>
    </row>
    <row r="71" spans="1:11" ht="14.4" customHeight="1" thickBot="1" x14ac:dyDescent="0.35">
      <c r="A71" s="404" t="s">
        <v>297</v>
      </c>
      <c r="B71" s="388">
        <v>169.99999464541199</v>
      </c>
      <c r="C71" s="388">
        <v>135.96600000000001</v>
      </c>
      <c r="D71" s="389">
        <v>-34.033994645410999</v>
      </c>
      <c r="E71" s="395">
        <v>0.79980002519100002</v>
      </c>
      <c r="F71" s="388">
        <v>289.210029311791</v>
      </c>
      <c r="G71" s="389">
        <v>72.302507327946998</v>
      </c>
      <c r="H71" s="391">
        <v>57.826000000000001</v>
      </c>
      <c r="I71" s="388">
        <v>64.438000000000002</v>
      </c>
      <c r="J71" s="389">
        <v>-7.8645073279469999</v>
      </c>
      <c r="K71" s="396">
        <v>0.22280693430000001</v>
      </c>
    </row>
    <row r="72" spans="1:11" ht="14.4" customHeight="1" thickBot="1" x14ac:dyDescent="0.35">
      <c r="A72" s="405" t="s">
        <v>298</v>
      </c>
      <c r="B72" s="383">
        <v>0</v>
      </c>
      <c r="C72" s="383">
        <v>58.081000000000003</v>
      </c>
      <c r="D72" s="384">
        <v>58.081000000000003</v>
      </c>
      <c r="E72" s="393" t="s">
        <v>260</v>
      </c>
      <c r="F72" s="383">
        <v>30.613542794844999</v>
      </c>
      <c r="G72" s="384">
        <v>7.6533856987110003</v>
      </c>
      <c r="H72" s="386">
        <v>0</v>
      </c>
      <c r="I72" s="383">
        <v>0</v>
      </c>
      <c r="J72" s="384">
        <v>-7.6533856987110003</v>
      </c>
      <c r="K72" s="387">
        <v>0</v>
      </c>
    </row>
    <row r="73" spans="1:11" ht="14.4" customHeight="1" thickBot="1" x14ac:dyDescent="0.35">
      <c r="A73" s="405" t="s">
        <v>299</v>
      </c>
      <c r="B73" s="383">
        <v>69.999997795168994</v>
      </c>
      <c r="C73" s="383">
        <v>4.5670000000000002</v>
      </c>
      <c r="D73" s="384">
        <v>-65.432997795169001</v>
      </c>
      <c r="E73" s="385">
        <v>6.5242859197E-2</v>
      </c>
      <c r="F73" s="383">
        <v>83.596438277201997</v>
      </c>
      <c r="G73" s="384">
        <v>20.899109569299998</v>
      </c>
      <c r="H73" s="386">
        <v>57.826000000000001</v>
      </c>
      <c r="I73" s="383">
        <v>58.198</v>
      </c>
      <c r="J73" s="384">
        <v>37.298890430698997</v>
      </c>
      <c r="K73" s="387">
        <v>0.69617798556199995</v>
      </c>
    </row>
    <row r="74" spans="1:11" ht="14.4" customHeight="1" thickBot="1" x14ac:dyDescent="0.35">
      <c r="A74" s="405" t="s">
        <v>300</v>
      </c>
      <c r="B74" s="383">
        <v>99.999996850241999</v>
      </c>
      <c r="C74" s="383">
        <v>73.317999999999998</v>
      </c>
      <c r="D74" s="384">
        <v>-26.681996850242001</v>
      </c>
      <c r="E74" s="385">
        <v>0.73318002309300001</v>
      </c>
      <c r="F74" s="383">
        <v>175.000048239742</v>
      </c>
      <c r="G74" s="384">
        <v>43.750012059935003</v>
      </c>
      <c r="H74" s="386">
        <v>0</v>
      </c>
      <c r="I74" s="383">
        <v>6.24</v>
      </c>
      <c r="J74" s="384">
        <v>-37.510012059935001</v>
      </c>
      <c r="K74" s="387">
        <v>3.5657133027999999E-2</v>
      </c>
    </row>
    <row r="75" spans="1:11" ht="14.4" customHeight="1" thickBot="1" x14ac:dyDescent="0.35">
      <c r="A75" s="402" t="s">
        <v>35</v>
      </c>
      <c r="B75" s="383">
        <v>17876.2932199692</v>
      </c>
      <c r="C75" s="383">
        <v>18931.279750000002</v>
      </c>
      <c r="D75" s="384">
        <v>1054.9865300307599</v>
      </c>
      <c r="E75" s="385">
        <v>1.0590159557709999</v>
      </c>
      <c r="F75" s="383">
        <v>18195.0050155551</v>
      </c>
      <c r="G75" s="384">
        <v>4548.7512538887804</v>
      </c>
      <c r="H75" s="386">
        <v>1501.06945</v>
      </c>
      <c r="I75" s="383">
        <v>4583.33007</v>
      </c>
      <c r="J75" s="384">
        <v>34.578816111224</v>
      </c>
      <c r="K75" s="387">
        <v>0.25190045652999998</v>
      </c>
    </row>
    <row r="76" spans="1:11" ht="14.4" customHeight="1" thickBot="1" x14ac:dyDescent="0.35">
      <c r="A76" s="408" t="s">
        <v>301</v>
      </c>
      <c r="B76" s="388">
        <v>13256.293365488</v>
      </c>
      <c r="C76" s="388">
        <v>14033.950999999999</v>
      </c>
      <c r="D76" s="389">
        <v>777.65763451196301</v>
      </c>
      <c r="E76" s="395">
        <v>1.0586632788720001</v>
      </c>
      <c r="F76" s="388">
        <v>13438.003704261</v>
      </c>
      <c r="G76" s="389">
        <v>3359.50092606526</v>
      </c>
      <c r="H76" s="391">
        <v>1108.027</v>
      </c>
      <c r="I76" s="388">
        <v>3382.7579999999998</v>
      </c>
      <c r="J76" s="389">
        <v>23.257073934741999</v>
      </c>
      <c r="K76" s="396">
        <v>0.25173069411499999</v>
      </c>
    </row>
    <row r="77" spans="1:11" ht="14.4" customHeight="1" thickBot="1" x14ac:dyDescent="0.35">
      <c r="A77" s="404" t="s">
        <v>302</v>
      </c>
      <c r="B77" s="388">
        <v>13199.999584232</v>
      </c>
      <c r="C77" s="388">
        <v>13970.64</v>
      </c>
      <c r="D77" s="389">
        <v>770.64041576801401</v>
      </c>
      <c r="E77" s="395">
        <v>1.0583818515179999</v>
      </c>
      <c r="F77" s="388">
        <v>13400.0036937861</v>
      </c>
      <c r="G77" s="389">
        <v>3350.0009234465301</v>
      </c>
      <c r="H77" s="391">
        <v>1087.7270000000001</v>
      </c>
      <c r="I77" s="388">
        <v>3362.4580000000001</v>
      </c>
      <c r="J77" s="389">
        <v>12.457076553469999</v>
      </c>
      <c r="K77" s="396">
        <v>0.250929632322</v>
      </c>
    </row>
    <row r="78" spans="1:11" ht="14.4" customHeight="1" thickBot="1" x14ac:dyDescent="0.35">
      <c r="A78" s="405" t="s">
        <v>303</v>
      </c>
      <c r="B78" s="383">
        <v>13199.999584232</v>
      </c>
      <c r="C78" s="383">
        <v>13970.64</v>
      </c>
      <c r="D78" s="384">
        <v>770.64041576801401</v>
      </c>
      <c r="E78" s="385">
        <v>1.0583818515179999</v>
      </c>
      <c r="F78" s="383">
        <v>13400.0036937861</v>
      </c>
      <c r="G78" s="384">
        <v>3350.0009234465301</v>
      </c>
      <c r="H78" s="386">
        <v>1087.7270000000001</v>
      </c>
      <c r="I78" s="383">
        <v>3362.4580000000001</v>
      </c>
      <c r="J78" s="384">
        <v>12.457076553469999</v>
      </c>
      <c r="K78" s="387">
        <v>0.250929632322</v>
      </c>
    </row>
    <row r="79" spans="1:11" ht="14.4" customHeight="1" thickBot="1" x14ac:dyDescent="0.35">
      <c r="A79" s="404" t="s">
        <v>304</v>
      </c>
      <c r="B79" s="388">
        <v>14.999999527536</v>
      </c>
      <c r="C79" s="388">
        <v>21.1</v>
      </c>
      <c r="D79" s="389">
        <v>6.1000004724629999</v>
      </c>
      <c r="E79" s="395">
        <v>1.406666710973</v>
      </c>
      <c r="F79" s="388">
        <v>0</v>
      </c>
      <c r="G79" s="389">
        <v>0</v>
      </c>
      <c r="H79" s="391">
        <v>20.3</v>
      </c>
      <c r="I79" s="388">
        <v>20.3</v>
      </c>
      <c r="J79" s="389">
        <v>20.3</v>
      </c>
      <c r="K79" s="392" t="s">
        <v>232</v>
      </c>
    </row>
    <row r="80" spans="1:11" ht="14.4" customHeight="1" thickBot="1" x14ac:dyDescent="0.35">
      <c r="A80" s="405" t="s">
        <v>305</v>
      </c>
      <c r="B80" s="383">
        <v>14.999999527536</v>
      </c>
      <c r="C80" s="383">
        <v>21.1</v>
      </c>
      <c r="D80" s="384">
        <v>6.1000004724629999</v>
      </c>
      <c r="E80" s="385">
        <v>1.406666710973</v>
      </c>
      <c r="F80" s="383">
        <v>0</v>
      </c>
      <c r="G80" s="384">
        <v>0</v>
      </c>
      <c r="H80" s="386">
        <v>20.3</v>
      </c>
      <c r="I80" s="383">
        <v>20.3</v>
      </c>
      <c r="J80" s="384">
        <v>20.3</v>
      </c>
      <c r="K80" s="394" t="s">
        <v>232</v>
      </c>
    </row>
    <row r="81" spans="1:11" ht="14.4" customHeight="1" thickBot="1" x14ac:dyDescent="0.35">
      <c r="A81" s="404" t="s">
        <v>306</v>
      </c>
      <c r="B81" s="388">
        <v>41.293781728513999</v>
      </c>
      <c r="C81" s="388">
        <v>42.210999999999999</v>
      </c>
      <c r="D81" s="389">
        <v>0.91721827148500001</v>
      </c>
      <c r="E81" s="395">
        <v>1.022212019173</v>
      </c>
      <c r="F81" s="388">
        <v>38.000010474915001</v>
      </c>
      <c r="G81" s="389">
        <v>9.5000026187280007</v>
      </c>
      <c r="H81" s="391">
        <v>0</v>
      </c>
      <c r="I81" s="388">
        <v>0</v>
      </c>
      <c r="J81" s="389">
        <v>-9.5000026187280007</v>
      </c>
      <c r="K81" s="396">
        <v>0</v>
      </c>
    </row>
    <row r="82" spans="1:11" ht="14.4" customHeight="1" thickBot="1" x14ac:dyDescent="0.35">
      <c r="A82" s="405" t="s">
        <v>307</v>
      </c>
      <c r="B82" s="383">
        <v>41.293781728513999</v>
      </c>
      <c r="C82" s="383">
        <v>42.210999999999999</v>
      </c>
      <c r="D82" s="384">
        <v>0.91721827148500001</v>
      </c>
      <c r="E82" s="385">
        <v>1.022212019173</v>
      </c>
      <c r="F82" s="383">
        <v>38.000010474915001</v>
      </c>
      <c r="G82" s="384">
        <v>9.5000026187280007</v>
      </c>
      <c r="H82" s="386">
        <v>0</v>
      </c>
      <c r="I82" s="383">
        <v>0</v>
      </c>
      <c r="J82" s="384">
        <v>-9.5000026187280007</v>
      </c>
      <c r="K82" s="387">
        <v>0</v>
      </c>
    </row>
    <row r="83" spans="1:11" ht="14.4" customHeight="1" thickBot="1" x14ac:dyDescent="0.35">
      <c r="A83" s="403" t="s">
        <v>308</v>
      </c>
      <c r="B83" s="383">
        <v>4487.9998586388801</v>
      </c>
      <c r="C83" s="383">
        <v>4757.2007999999996</v>
      </c>
      <c r="D83" s="384">
        <v>269.20094136112499</v>
      </c>
      <c r="E83" s="385">
        <v>1.059982386328</v>
      </c>
      <c r="F83" s="383">
        <v>4556.0012558872804</v>
      </c>
      <c r="G83" s="384">
        <v>1139.0003139718201</v>
      </c>
      <c r="H83" s="386">
        <v>376.72575999999998</v>
      </c>
      <c r="I83" s="383">
        <v>1150.13429</v>
      </c>
      <c r="J83" s="384">
        <v>11.133976028179999</v>
      </c>
      <c r="K83" s="387">
        <v>0.252443804424</v>
      </c>
    </row>
    <row r="84" spans="1:11" ht="14.4" customHeight="1" thickBot="1" x14ac:dyDescent="0.35">
      <c r="A84" s="404" t="s">
        <v>309</v>
      </c>
      <c r="B84" s="388">
        <v>1187.99996258088</v>
      </c>
      <c r="C84" s="388">
        <v>1259.2658799999999</v>
      </c>
      <c r="D84" s="389">
        <v>71.265917419120996</v>
      </c>
      <c r="E84" s="395">
        <v>1.059988147865</v>
      </c>
      <c r="F84" s="388">
        <v>1206.0003324407501</v>
      </c>
      <c r="G84" s="389">
        <v>301.50008311018797</v>
      </c>
      <c r="H84" s="391">
        <v>99.719009999999997</v>
      </c>
      <c r="I84" s="388">
        <v>304.44479999999999</v>
      </c>
      <c r="J84" s="389">
        <v>2.9447168898120002</v>
      </c>
      <c r="K84" s="396">
        <v>0.252441721457</v>
      </c>
    </row>
    <row r="85" spans="1:11" ht="14.4" customHeight="1" thickBot="1" x14ac:dyDescent="0.35">
      <c r="A85" s="405" t="s">
        <v>310</v>
      </c>
      <c r="B85" s="383">
        <v>1187.99996258088</v>
      </c>
      <c r="C85" s="383">
        <v>1259.2658799999999</v>
      </c>
      <c r="D85" s="384">
        <v>71.265917419120996</v>
      </c>
      <c r="E85" s="385">
        <v>1.059988147865</v>
      </c>
      <c r="F85" s="383">
        <v>1206.0003324407501</v>
      </c>
      <c r="G85" s="384">
        <v>301.50008311018797</v>
      </c>
      <c r="H85" s="386">
        <v>99.719009999999997</v>
      </c>
      <c r="I85" s="383">
        <v>304.44479999999999</v>
      </c>
      <c r="J85" s="384">
        <v>2.9447168898120002</v>
      </c>
      <c r="K85" s="387">
        <v>0.252441721457</v>
      </c>
    </row>
    <row r="86" spans="1:11" ht="14.4" customHeight="1" thickBot="1" x14ac:dyDescent="0.35">
      <c r="A86" s="404" t="s">
        <v>311</v>
      </c>
      <c r="B86" s="388">
        <v>3299.9998960580001</v>
      </c>
      <c r="C86" s="388">
        <v>3497.9349200000001</v>
      </c>
      <c r="D86" s="389">
        <v>197.93502394200399</v>
      </c>
      <c r="E86" s="395">
        <v>1.0599803121739999</v>
      </c>
      <c r="F86" s="388">
        <v>3350.0009234465301</v>
      </c>
      <c r="G86" s="389">
        <v>837.50023086163196</v>
      </c>
      <c r="H86" s="391">
        <v>277.00675000000001</v>
      </c>
      <c r="I86" s="388">
        <v>845.68948999999998</v>
      </c>
      <c r="J86" s="389">
        <v>8.1892591383669995</v>
      </c>
      <c r="K86" s="396">
        <v>0.25244455429200002</v>
      </c>
    </row>
    <row r="87" spans="1:11" ht="14.4" customHeight="1" thickBot="1" x14ac:dyDescent="0.35">
      <c r="A87" s="405" t="s">
        <v>312</v>
      </c>
      <c r="B87" s="383">
        <v>3299.9998960580001</v>
      </c>
      <c r="C87" s="383">
        <v>3497.9349200000001</v>
      </c>
      <c r="D87" s="384">
        <v>197.93502394200399</v>
      </c>
      <c r="E87" s="385">
        <v>1.0599803121739999</v>
      </c>
      <c r="F87" s="383">
        <v>3350.0009234465301</v>
      </c>
      <c r="G87" s="384">
        <v>837.50023086163196</v>
      </c>
      <c r="H87" s="386">
        <v>277.00675000000001</v>
      </c>
      <c r="I87" s="383">
        <v>845.68948999999998</v>
      </c>
      <c r="J87" s="384">
        <v>8.1892591383669995</v>
      </c>
      <c r="K87" s="387">
        <v>0.25244455429200002</v>
      </c>
    </row>
    <row r="88" spans="1:11" ht="14.4" customHeight="1" thickBot="1" x14ac:dyDescent="0.35">
      <c r="A88" s="403" t="s">
        <v>313</v>
      </c>
      <c r="B88" s="383">
        <v>131.99999584232</v>
      </c>
      <c r="C88" s="383">
        <v>140.12795</v>
      </c>
      <c r="D88" s="384">
        <v>8.1279541576799996</v>
      </c>
      <c r="E88" s="385">
        <v>1.061575412224</v>
      </c>
      <c r="F88" s="383">
        <v>201.000055406792</v>
      </c>
      <c r="G88" s="384">
        <v>50.250013851696998</v>
      </c>
      <c r="H88" s="386">
        <v>16.316690000000001</v>
      </c>
      <c r="I88" s="383">
        <v>50.437779999999997</v>
      </c>
      <c r="J88" s="384">
        <v>0.187766148302</v>
      </c>
      <c r="K88" s="387">
        <v>0.25093415968400001</v>
      </c>
    </row>
    <row r="89" spans="1:11" ht="14.4" customHeight="1" thickBot="1" x14ac:dyDescent="0.35">
      <c r="A89" s="404" t="s">
        <v>314</v>
      </c>
      <c r="B89" s="388">
        <v>131.99999584232</v>
      </c>
      <c r="C89" s="388">
        <v>140.12795</v>
      </c>
      <c r="D89" s="389">
        <v>8.1279541576799996</v>
      </c>
      <c r="E89" s="395">
        <v>1.061575412224</v>
      </c>
      <c r="F89" s="388">
        <v>201.000055406792</v>
      </c>
      <c r="G89" s="389">
        <v>50.250013851696998</v>
      </c>
      <c r="H89" s="391">
        <v>16.316690000000001</v>
      </c>
      <c r="I89" s="388">
        <v>50.437779999999997</v>
      </c>
      <c r="J89" s="389">
        <v>0.187766148302</v>
      </c>
      <c r="K89" s="396">
        <v>0.25093415968400001</v>
      </c>
    </row>
    <row r="90" spans="1:11" ht="14.4" customHeight="1" thickBot="1" x14ac:dyDescent="0.35">
      <c r="A90" s="405" t="s">
        <v>315</v>
      </c>
      <c r="B90" s="383">
        <v>131.99999584232</v>
      </c>
      <c r="C90" s="383">
        <v>140.12795</v>
      </c>
      <c r="D90" s="384">
        <v>8.1279541576799996</v>
      </c>
      <c r="E90" s="385">
        <v>1.061575412224</v>
      </c>
      <c r="F90" s="383">
        <v>201.000055406792</v>
      </c>
      <c r="G90" s="384">
        <v>50.250013851696998</v>
      </c>
      <c r="H90" s="386">
        <v>16.316690000000001</v>
      </c>
      <c r="I90" s="383">
        <v>50.437779999999997</v>
      </c>
      <c r="J90" s="384">
        <v>0.187766148302</v>
      </c>
      <c r="K90" s="387">
        <v>0.25093415968400001</v>
      </c>
    </row>
    <row r="91" spans="1:11" ht="14.4" customHeight="1" thickBot="1" x14ac:dyDescent="0.35">
      <c r="A91" s="402" t="s">
        <v>316</v>
      </c>
      <c r="B91" s="383">
        <v>0</v>
      </c>
      <c r="C91" s="383">
        <v>9.9999999999989999</v>
      </c>
      <c r="D91" s="384">
        <v>9.9999999999989999</v>
      </c>
      <c r="E91" s="393" t="s">
        <v>260</v>
      </c>
      <c r="F91" s="383">
        <v>0</v>
      </c>
      <c r="G91" s="384">
        <v>0</v>
      </c>
      <c r="H91" s="386">
        <v>0</v>
      </c>
      <c r="I91" s="383">
        <v>0</v>
      </c>
      <c r="J91" s="384">
        <v>0</v>
      </c>
      <c r="K91" s="394" t="s">
        <v>232</v>
      </c>
    </row>
    <row r="92" spans="1:11" ht="14.4" customHeight="1" thickBot="1" x14ac:dyDescent="0.35">
      <c r="A92" s="403" t="s">
        <v>317</v>
      </c>
      <c r="B92" s="383">
        <v>0</v>
      </c>
      <c r="C92" s="383">
        <v>9.9999999999989999</v>
      </c>
      <c r="D92" s="384">
        <v>9.9999999999989999</v>
      </c>
      <c r="E92" s="393" t="s">
        <v>260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4" t="s">
        <v>318</v>
      </c>
      <c r="B93" s="388">
        <v>0</v>
      </c>
      <c r="C93" s="388">
        <v>9.9999999999989999</v>
      </c>
      <c r="D93" s="389">
        <v>9.9999999999989999</v>
      </c>
      <c r="E93" s="390" t="s">
        <v>260</v>
      </c>
      <c r="F93" s="388">
        <v>0</v>
      </c>
      <c r="G93" s="389">
        <v>0</v>
      </c>
      <c r="H93" s="391">
        <v>0</v>
      </c>
      <c r="I93" s="388">
        <v>0</v>
      </c>
      <c r="J93" s="389">
        <v>0</v>
      </c>
      <c r="K93" s="392" t="s">
        <v>232</v>
      </c>
    </row>
    <row r="94" spans="1:11" ht="14.4" customHeight="1" thickBot="1" x14ac:dyDescent="0.35">
      <c r="A94" s="405" t="s">
        <v>319</v>
      </c>
      <c r="B94" s="383">
        <v>0</v>
      </c>
      <c r="C94" s="383">
        <v>9.9999999999989999</v>
      </c>
      <c r="D94" s="384">
        <v>9.9999999999989999</v>
      </c>
      <c r="E94" s="393" t="s">
        <v>260</v>
      </c>
      <c r="F94" s="383">
        <v>0</v>
      </c>
      <c r="G94" s="384">
        <v>0</v>
      </c>
      <c r="H94" s="386">
        <v>0</v>
      </c>
      <c r="I94" s="383">
        <v>0</v>
      </c>
      <c r="J94" s="384">
        <v>0</v>
      </c>
      <c r="K94" s="394" t="s">
        <v>232</v>
      </c>
    </row>
    <row r="95" spans="1:11" ht="14.4" customHeight="1" thickBot="1" x14ac:dyDescent="0.35">
      <c r="A95" s="402" t="s">
        <v>320</v>
      </c>
      <c r="B95" s="383">
        <v>0</v>
      </c>
      <c r="C95" s="383">
        <v>40.029000000000003</v>
      </c>
      <c r="D95" s="384">
        <v>40.029000000000003</v>
      </c>
      <c r="E95" s="393" t="s">
        <v>232</v>
      </c>
      <c r="F95" s="383">
        <v>41.637373185568002</v>
      </c>
      <c r="G95" s="384">
        <v>10.409343296392001</v>
      </c>
      <c r="H95" s="386">
        <v>0.30249999999999999</v>
      </c>
      <c r="I95" s="383">
        <v>0.80249999999999999</v>
      </c>
      <c r="J95" s="384">
        <v>-9.6068432963920003</v>
      </c>
      <c r="K95" s="387">
        <v>1.9273550144999999E-2</v>
      </c>
    </row>
    <row r="96" spans="1:11" ht="14.4" customHeight="1" thickBot="1" x14ac:dyDescent="0.35">
      <c r="A96" s="403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41.637373185568002</v>
      </c>
      <c r="G96" s="384">
        <v>10.409343296392001</v>
      </c>
      <c r="H96" s="386">
        <v>0.30249999999999999</v>
      </c>
      <c r="I96" s="383">
        <v>0.80249999999999999</v>
      </c>
      <c r="J96" s="384">
        <v>-9.6068432963920003</v>
      </c>
      <c r="K96" s="387">
        <v>1.9273550144999999E-2</v>
      </c>
    </row>
    <row r="97" spans="1:11" ht="14.4" customHeight="1" thickBot="1" x14ac:dyDescent="0.35">
      <c r="A97" s="404" t="s">
        <v>322</v>
      </c>
      <c r="B97" s="388">
        <v>0</v>
      </c>
      <c r="C97" s="388">
        <v>37.779000000000003</v>
      </c>
      <c r="D97" s="389">
        <v>37.779000000000003</v>
      </c>
      <c r="E97" s="390" t="s">
        <v>232</v>
      </c>
      <c r="F97" s="388">
        <v>39.739365229885003</v>
      </c>
      <c r="G97" s="389">
        <v>9.9348413074710002</v>
      </c>
      <c r="H97" s="391">
        <v>0.30249999999999999</v>
      </c>
      <c r="I97" s="388">
        <v>0.80249999999999999</v>
      </c>
      <c r="J97" s="389">
        <v>-9.132341307471</v>
      </c>
      <c r="K97" s="396">
        <v>2.0194081996999999E-2</v>
      </c>
    </row>
    <row r="98" spans="1:11" ht="14.4" customHeight="1" thickBot="1" x14ac:dyDescent="0.35">
      <c r="A98" s="405" t="s">
        <v>323</v>
      </c>
      <c r="B98" s="383">
        <v>0</v>
      </c>
      <c r="C98" s="383">
        <v>10.1</v>
      </c>
      <c r="D98" s="384">
        <v>10.1</v>
      </c>
      <c r="E98" s="393" t="s">
        <v>232</v>
      </c>
      <c r="F98" s="383">
        <v>15.484682356113</v>
      </c>
      <c r="G98" s="384">
        <v>3.8711705890279999</v>
      </c>
      <c r="H98" s="386">
        <v>0</v>
      </c>
      <c r="I98" s="383">
        <v>0</v>
      </c>
      <c r="J98" s="384">
        <v>-3.8711705890279999</v>
      </c>
      <c r="K98" s="387">
        <v>0</v>
      </c>
    </row>
    <row r="99" spans="1:11" ht="14.4" customHeight="1" thickBot="1" x14ac:dyDescent="0.35">
      <c r="A99" s="405" t="s">
        <v>324</v>
      </c>
      <c r="B99" s="383">
        <v>0</v>
      </c>
      <c r="C99" s="383">
        <v>27.579000000000001</v>
      </c>
      <c r="D99" s="384">
        <v>27.579000000000001</v>
      </c>
      <c r="E99" s="393" t="s">
        <v>232</v>
      </c>
      <c r="F99" s="383">
        <v>24.168238999299</v>
      </c>
      <c r="G99" s="384">
        <v>6.0420597498240003</v>
      </c>
      <c r="H99" s="386">
        <v>0</v>
      </c>
      <c r="I99" s="383">
        <v>0.5</v>
      </c>
      <c r="J99" s="384">
        <v>-5.5420597498240003</v>
      </c>
      <c r="K99" s="387">
        <v>2.0688309148E-2</v>
      </c>
    </row>
    <row r="100" spans="1:11" ht="14.4" customHeight="1" thickBot="1" x14ac:dyDescent="0.35">
      <c r="A100" s="405" t="s">
        <v>325</v>
      </c>
      <c r="B100" s="383">
        <v>0</v>
      </c>
      <c r="C100" s="383">
        <v>0.1</v>
      </c>
      <c r="D100" s="384">
        <v>0.1</v>
      </c>
      <c r="E100" s="393" t="s">
        <v>260</v>
      </c>
      <c r="F100" s="383">
        <v>8.6443874471999999E-2</v>
      </c>
      <c r="G100" s="384">
        <v>2.1610968618E-2</v>
      </c>
      <c r="H100" s="386">
        <v>0.30249999999999999</v>
      </c>
      <c r="I100" s="383">
        <v>0.30249999999999999</v>
      </c>
      <c r="J100" s="384">
        <v>0.28088903138100002</v>
      </c>
      <c r="K100" s="387">
        <v>3.4993803996609998</v>
      </c>
    </row>
    <row r="101" spans="1:11" ht="14.4" customHeight="1" thickBot="1" x14ac:dyDescent="0.35">
      <c r="A101" s="407" t="s">
        <v>326</v>
      </c>
      <c r="B101" s="383">
        <v>0</v>
      </c>
      <c r="C101" s="383">
        <v>1</v>
      </c>
      <c r="D101" s="384">
        <v>1</v>
      </c>
      <c r="E101" s="393" t="s">
        <v>260</v>
      </c>
      <c r="F101" s="383">
        <v>1.2547339778740001</v>
      </c>
      <c r="G101" s="384">
        <v>0.31368349446799998</v>
      </c>
      <c r="H101" s="386">
        <v>0</v>
      </c>
      <c r="I101" s="383">
        <v>0</v>
      </c>
      <c r="J101" s="384">
        <v>-0.31368349446799998</v>
      </c>
      <c r="K101" s="387">
        <v>0</v>
      </c>
    </row>
    <row r="102" spans="1:11" ht="14.4" customHeight="1" thickBot="1" x14ac:dyDescent="0.35">
      <c r="A102" s="405" t="s">
        <v>327</v>
      </c>
      <c r="B102" s="383">
        <v>0</v>
      </c>
      <c r="C102" s="383">
        <v>1</v>
      </c>
      <c r="D102" s="384">
        <v>1</v>
      </c>
      <c r="E102" s="393" t="s">
        <v>260</v>
      </c>
      <c r="F102" s="383">
        <v>1.2547339778740001</v>
      </c>
      <c r="G102" s="384">
        <v>0.31368349446799998</v>
      </c>
      <c r="H102" s="386">
        <v>0</v>
      </c>
      <c r="I102" s="383">
        <v>0</v>
      </c>
      <c r="J102" s="384">
        <v>-0.31368349446799998</v>
      </c>
      <c r="K102" s="387">
        <v>0</v>
      </c>
    </row>
    <row r="103" spans="1:11" ht="14.4" customHeight="1" thickBot="1" x14ac:dyDescent="0.35">
      <c r="A103" s="407" t="s">
        <v>328</v>
      </c>
      <c r="B103" s="383">
        <v>0</v>
      </c>
      <c r="C103" s="383">
        <v>1.25</v>
      </c>
      <c r="D103" s="384">
        <v>1.25</v>
      </c>
      <c r="E103" s="393" t="s">
        <v>232</v>
      </c>
      <c r="F103" s="383">
        <v>0.64327397780899997</v>
      </c>
      <c r="G103" s="384">
        <v>0.160818494452</v>
      </c>
      <c r="H103" s="386">
        <v>0</v>
      </c>
      <c r="I103" s="383">
        <v>0</v>
      </c>
      <c r="J103" s="384">
        <v>-0.160818494452</v>
      </c>
      <c r="K103" s="387">
        <v>0</v>
      </c>
    </row>
    <row r="104" spans="1:11" ht="14.4" customHeight="1" thickBot="1" x14ac:dyDescent="0.35">
      <c r="A104" s="405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0.64327397780899997</v>
      </c>
      <c r="G104" s="384">
        <v>0.160818494452</v>
      </c>
      <c r="H104" s="386">
        <v>0</v>
      </c>
      <c r="I104" s="383">
        <v>0</v>
      </c>
      <c r="J104" s="384">
        <v>-0.160818494452</v>
      </c>
      <c r="K104" s="387">
        <v>0</v>
      </c>
    </row>
    <row r="105" spans="1:11" ht="14.4" customHeight="1" thickBot="1" x14ac:dyDescent="0.35">
      <c r="A105" s="402" t="s">
        <v>330</v>
      </c>
      <c r="B105" s="383">
        <v>1613.00006110808</v>
      </c>
      <c r="C105" s="383">
        <v>1656.0775000000001</v>
      </c>
      <c r="D105" s="384">
        <v>43.077438891916998</v>
      </c>
      <c r="E105" s="385">
        <v>1.0267064087160001</v>
      </c>
      <c r="F105" s="383">
        <v>1775.0044279793501</v>
      </c>
      <c r="G105" s="384">
        <v>443.75110699483702</v>
      </c>
      <c r="H105" s="386">
        <v>148.47200000000001</v>
      </c>
      <c r="I105" s="383">
        <v>494.46066999999999</v>
      </c>
      <c r="J105" s="384">
        <v>50.709563005162998</v>
      </c>
      <c r="K105" s="387">
        <v>0.27856869662099998</v>
      </c>
    </row>
    <row r="106" spans="1:11" ht="14.4" customHeight="1" thickBot="1" x14ac:dyDescent="0.35">
      <c r="A106" s="403" t="s">
        <v>331</v>
      </c>
      <c r="B106" s="383">
        <v>1513.00006110808</v>
      </c>
      <c r="C106" s="383">
        <v>1551.7470000000001</v>
      </c>
      <c r="D106" s="384">
        <v>38.746938891916997</v>
      </c>
      <c r="E106" s="385">
        <v>1.0256093439039999</v>
      </c>
      <c r="F106" s="383">
        <v>1775.0044279793501</v>
      </c>
      <c r="G106" s="384">
        <v>443.75110699483702</v>
      </c>
      <c r="H106" s="386">
        <v>148.47200000000001</v>
      </c>
      <c r="I106" s="383">
        <v>453.09899999999999</v>
      </c>
      <c r="J106" s="384">
        <v>9.3478930051629998</v>
      </c>
      <c r="K106" s="387">
        <v>0.25526640545599999</v>
      </c>
    </row>
    <row r="107" spans="1:11" ht="14.4" customHeight="1" thickBot="1" x14ac:dyDescent="0.35">
      <c r="A107" s="404" t="s">
        <v>332</v>
      </c>
      <c r="B107" s="388">
        <v>1513.00006110808</v>
      </c>
      <c r="C107" s="388">
        <v>1551.7470000000001</v>
      </c>
      <c r="D107" s="389">
        <v>38.746938891916997</v>
      </c>
      <c r="E107" s="395">
        <v>1.0256093439039999</v>
      </c>
      <c r="F107" s="388">
        <v>1775.0044279793501</v>
      </c>
      <c r="G107" s="389">
        <v>443.75110699483702</v>
      </c>
      <c r="H107" s="391">
        <v>148.47200000000001</v>
      </c>
      <c r="I107" s="388">
        <v>445.54899999999998</v>
      </c>
      <c r="J107" s="389">
        <v>1.797893005163</v>
      </c>
      <c r="K107" s="396">
        <v>0.25101289494000001</v>
      </c>
    </row>
    <row r="108" spans="1:11" ht="14.4" customHeight="1" thickBot="1" x14ac:dyDescent="0.35">
      <c r="A108" s="405" t="s">
        <v>333</v>
      </c>
      <c r="B108" s="383">
        <v>157.99999502338</v>
      </c>
      <c r="C108" s="383">
        <v>173.196</v>
      </c>
      <c r="D108" s="384">
        <v>15.196004976619999</v>
      </c>
      <c r="E108" s="385">
        <v>1.0961772497160001</v>
      </c>
      <c r="F108" s="383">
        <v>343.00085566023398</v>
      </c>
      <c r="G108" s="384">
        <v>85.750213915057998</v>
      </c>
      <c r="H108" s="386">
        <v>28.574999999999999</v>
      </c>
      <c r="I108" s="383">
        <v>85.724999999999994</v>
      </c>
      <c r="J108" s="384">
        <v>-2.5213915058000001E-2</v>
      </c>
      <c r="K108" s="387">
        <v>0.249926490226</v>
      </c>
    </row>
    <row r="109" spans="1:11" ht="14.4" customHeight="1" thickBot="1" x14ac:dyDescent="0.35">
      <c r="A109" s="405" t="s">
        <v>334</v>
      </c>
      <c r="B109" s="383">
        <v>26.999999149564001</v>
      </c>
      <c r="C109" s="383">
        <v>10.005000000000001</v>
      </c>
      <c r="D109" s="384">
        <v>-16.994999149563998</v>
      </c>
      <c r="E109" s="385">
        <v>0.370555567227</v>
      </c>
      <c r="F109" s="383">
        <v>8.0000199570900001</v>
      </c>
      <c r="G109" s="384">
        <v>2.000004989272</v>
      </c>
      <c r="H109" s="386">
        <v>0.71399999999999997</v>
      </c>
      <c r="I109" s="383">
        <v>2.1419999999999999</v>
      </c>
      <c r="J109" s="384">
        <v>0.14199501072699999</v>
      </c>
      <c r="K109" s="387">
        <v>0.26774933206200002</v>
      </c>
    </row>
    <row r="110" spans="1:11" ht="14.4" customHeight="1" thickBot="1" x14ac:dyDescent="0.35">
      <c r="A110" s="405" t="s">
        <v>335</v>
      </c>
      <c r="B110" s="383">
        <v>1304.99995889564</v>
      </c>
      <c r="C110" s="383">
        <v>1352.1010000000001</v>
      </c>
      <c r="D110" s="384">
        <v>47.101041104361002</v>
      </c>
      <c r="E110" s="385">
        <v>1.0360927529399999</v>
      </c>
      <c r="F110" s="383">
        <v>1416.00353240493</v>
      </c>
      <c r="G110" s="384">
        <v>354.000883101233</v>
      </c>
      <c r="H110" s="386">
        <v>117.858</v>
      </c>
      <c r="I110" s="383">
        <v>353.70699999999999</v>
      </c>
      <c r="J110" s="384">
        <v>-0.29388310123299999</v>
      </c>
      <c r="K110" s="387">
        <v>0.24979245595399999</v>
      </c>
    </row>
    <row r="111" spans="1:11" ht="14.4" customHeight="1" thickBot="1" x14ac:dyDescent="0.35">
      <c r="A111" s="405" t="s">
        <v>336</v>
      </c>
      <c r="B111" s="383">
        <v>13.000108354475</v>
      </c>
      <c r="C111" s="383">
        <v>12.933999999999999</v>
      </c>
      <c r="D111" s="384">
        <v>-6.6108354475000006E-2</v>
      </c>
      <c r="E111" s="385">
        <v>0.99491478434799996</v>
      </c>
      <c r="F111" s="383">
        <v>5.0000124731810001</v>
      </c>
      <c r="G111" s="384">
        <v>1.250003118295</v>
      </c>
      <c r="H111" s="386">
        <v>1.0760000000000001</v>
      </c>
      <c r="I111" s="383">
        <v>3.2280000000000002</v>
      </c>
      <c r="J111" s="384">
        <v>1.9779968817039999</v>
      </c>
      <c r="K111" s="387">
        <v>0.64559838946600001</v>
      </c>
    </row>
    <row r="112" spans="1:11" ht="14.4" customHeight="1" thickBot="1" x14ac:dyDescent="0.35">
      <c r="A112" s="405" t="s">
        <v>337</v>
      </c>
      <c r="B112" s="383">
        <v>9.9999996850239992</v>
      </c>
      <c r="C112" s="383">
        <v>3.5110000000000001</v>
      </c>
      <c r="D112" s="384">
        <v>-6.4889996850239999</v>
      </c>
      <c r="E112" s="385">
        <v>0.35110001105799998</v>
      </c>
      <c r="F112" s="383">
        <v>3.000007483908</v>
      </c>
      <c r="G112" s="384">
        <v>0.750001870977</v>
      </c>
      <c r="H112" s="386">
        <v>0.249</v>
      </c>
      <c r="I112" s="383">
        <v>0.747</v>
      </c>
      <c r="J112" s="384">
        <v>-3.0018709769999998E-3</v>
      </c>
      <c r="K112" s="387">
        <v>0.24899937883699999</v>
      </c>
    </row>
    <row r="113" spans="1:11" ht="14.4" customHeight="1" thickBot="1" x14ac:dyDescent="0.35">
      <c r="A113" s="404" t="s">
        <v>338</v>
      </c>
      <c r="B113" s="388">
        <v>0</v>
      </c>
      <c r="C113" s="388">
        <v>0</v>
      </c>
      <c r="D113" s="389">
        <v>0</v>
      </c>
      <c r="E113" s="395">
        <v>1</v>
      </c>
      <c r="F113" s="388">
        <v>0</v>
      </c>
      <c r="G113" s="389">
        <v>0</v>
      </c>
      <c r="H113" s="391">
        <v>0</v>
      </c>
      <c r="I113" s="388">
        <v>7.55</v>
      </c>
      <c r="J113" s="389">
        <v>7.55</v>
      </c>
      <c r="K113" s="392" t="s">
        <v>260</v>
      </c>
    </row>
    <row r="114" spans="1:11" ht="14.4" customHeight="1" thickBot="1" x14ac:dyDescent="0.35">
      <c r="A114" s="405" t="s">
        <v>339</v>
      </c>
      <c r="B114" s="383">
        <v>0</v>
      </c>
      <c r="C114" s="383">
        <v>0</v>
      </c>
      <c r="D114" s="384">
        <v>0</v>
      </c>
      <c r="E114" s="385">
        <v>1</v>
      </c>
      <c r="F114" s="383">
        <v>0</v>
      </c>
      <c r="G114" s="384">
        <v>0</v>
      </c>
      <c r="H114" s="386">
        <v>0</v>
      </c>
      <c r="I114" s="383">
        <v>7.55</v>
      </c>
      <c r="J114" s="384">
        <v>7.55</v>
      </c>
      <c r="K114" s="394" t="s">
        <v>260</v>
      </c>
    </row>
    <row r="115" spans="1:11" ht="14.4" customHeight="1" thickBot="1" x14ac:dyDescent="0.35">
      <c r="A115" s="403" t="s">
        <v>340</v>
      </c>
      <c r="B115" s="383">
        <v>100</v>
      </c>
      <c r="C115" s="383">
        <v>104.3305</v>
      </c>
      <c r="D115" s="384">
        <v>4.3304999999999998</v>
      </c>
      <c r="E115" s="385">
        <v>1.0433049999999999</v>
      </c>
      <c r="F115" s="383">
        <v>0</v>
      </c>
      <c r="G115" s="384">
        <v>0</v>
      </c>
      <c r="H115" s="386">
        <v>0</v>
      </c>
      <c r="I115" s="383">
        <v>41.361669999999997</v>
      </c>
      <c r="J115" s="384">
        <v>41.361669999999997</v>
      </c>
      <c r="K115" s="394" t="s">
        <v>232</v>
      </c>
    </row>
    <row r="116" spans="1:11" ht="14.4" customHeight="1" thickBot="1" x14ac:dyDescent="0.35">
      <c r="A116" s="404" t="s">
        <v>341</v>
      </c>
      <c r="B116" s="388">
        <v>100</v>
      </c>
      <c r="C116" s="388">
        <v>104.3305</v>
      </c>
      <c r="D116" s="389">
        <v>4.3304999999999998</v>
      </c>
      <c r="E116" s="395">
        <v>1.0433049999999999</v>
      </c>
      <c r="F116" s="388">
        <v>0</v>
      </c>
      <c r="G116" s="389">
        <v>0</v>
      </c>
      <c r="H116" s="391">
        <v>0</v>
      </c>
      <c r="I116" s="388">
        <v>41.361669999999997</v>
      </c>
      <c r="J116" s="389">
        <v>41.361669999999997</v>
      </c>
      <c r="K116" s="392" t="s">
        <v>232</v>
      </c>
    </row>
    <row r="117" spans="1:11" ht="14.4" customHeight="1" thickBot="1" x14ac:dyDescent="0.35">
      <c r="A117" s="405" t="s">
        <v>342</v>
      </c>
      <c r="B117" s="383">
        <v>100</v>
      </c>
      <c r="C117" s="383">
        <v>104.3305</v>
      </c>
      <c r="D117" s="384">
        <v>4.3304999999999998</v>
      </c>
      <c r="E117" s="385">
        <v>1.0433049999999999</v>
      </c>
      <c r="F117" s="383">
        <v>0</v>
      </c>
      <c r="G117" s="384">
        <v>0</v>
      </c>
      <c r="H117" s="386">
        <v>0</v>
      </c>
      <c r="I117" s="383">
        <v>41.361669999999997</v>
      </c>
      <c r="J117" s="384">
        <v>41.361669999999997</v>
      </c>
      <c r="K117" s="394" t="s">
        <v>232</v>
      </c>
    </row>
    <row r="118" spans="1:11" ht="14.4" customHeight="1" thickBot="1" x14ac:dyDescent="0.35">
      <c r="A118" s="401" t="s">
        <v>343</v>
      </c>
      <c r="B118" s="383">
        <v>64020.709772621703</v>
      </c>
      <c r="C118" s="383">
        <v>70387.524890000001</v>
      </c>
      <c r="D118" s="384">
        <v>6366.8151173782699</v>
      </c>
      <c r="E118" s="385">
        <v>1.0994493053879999</v>
      </c>
      <c r="F118" s="383">
        <v>73818.701445480096</v>
      </c>
      <c r="G118" s="384">
        <v>18454.675361369998</v>
      </c>
      <c r="H118" s="386">
        <v>6670.2017100000003</v>
      </c>
      <c r="I118" s="383">
        <v>19149.428189999999</v>
      </c>
      <c r="J118" s="384">
        <v>694.75282862997801</v>
      </c>
      <c r="K118" s="387">
        <v>0.259411609998</v>
      </c>
    </row>
    <row r="119" spans="1:11" ht="14.4" customHeight="1" thickBot="1" x14ac:dyDescent="0.35">
      <c r="A119" s="402" t="s">
        <v>344</v>
      </c>
      <c r="B119" s="383">
        <v>63979.709772621703</v>
      </c>
      <c r="C119" s="383">
        <v>70347.586450000003</v>
      </c>
      <c r="D119" s="384">
        <v>6367.87667737827</v>
      </c>
      <c r="E119" s="385">
        <v>1.0995296274390001</v>
      </c>
      <c r="F119" s="383">
        <v>73790.726691591495</v>
      </c>
      <c r="G119" s="384">
        <v>18447.681672897899</v>
      </c>
      <c r="H119" s="386">
        <v>6670.2017100000003</v>
      </c>
      <c r="I119" s="383">
        <v>19143.643380000001</v>
      </c>
      <c r="J119" s="384">
        <v>695.96170710212004</v>
      </c>
      <c r="K119" s="387">
        <v>0.25943156055299998</v>
      </c>
    </row>
    <row r="120" spans="1:11" ht="14.4" customHeight="1" thickBot="1" x14ac:dyDescent="0.35">
      <c r="A120" s="403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18447.681672897899</v>
      </c>
      <c r="H120" s="386">
        <v>6670.2017100000003</v>
      </c>
      <c r="I120" s="383">
        <v>19143.643380000001</v>
      </c>
      <c r="J120" s="384">
        <v>695.96170710212004</v>
      </c>
      <c r="K120" s="387">
        <v>0.25943156055299998</v>
      </c>
    </row>
    <row r="121" spans="1:11" ht="14.4" customHeight="1" thickBot="1" x14ac:dyDescent="0.35">
      <c r="A121" s="404" t="s">
        <v>346</v>
      </c>
      <c r="B121" s="388">
        <v>534.509772605433</v>
      </c>
      <c r="C121" s="388">
        <v>508.91102000000001</v>
      </c>
      <c r="D121" s="389">
        <v>-25.598752605432001</v>
      </c>
      <c r="E121" s="395">
        <v>0.95210798021300003</v>
      </c>
      <c r="F121" s="388">
        <v>508.01466284533302</v>
      </c>
      <c r="G121" s="389">
        <v>127.003665711333</v>
      </c>
      <c r="H121" s="391">
        <v>27.627220000000001</v>
      </c>
      <c r="I121" s="388">
        <v>74.894220000000004</v>
      </c>
      <c r="J121" s="389">
        <v>-52.109445711333002</v>
      </c>
      <c r="K121" s="396">
        <v>0.147425311664</v>
      </c>
    </row>
    <row r="122" spans="1:11" ht="14.4" customHeight="1" thickBot="1" x14ac:dyDescent="0.35">
      <c r="A122" s="405" t="s">
        <v>347</v>
      </c>
      <c r="B122" s="383">
        <v>400</v>
      </c>
      <c r="C122" s="383">
        <v>337.58819999999997</v>
      </c>
      <c r="D122" s="384">
        <v>-62.411799999998998</v>
      </c>
      <c r="E122" s="385">
        <v>0.84397049999999996</v>
      </c>
      <c r="F122" s="383">
        <v>345.88301037053299</v>
      </c>
      <c r="G122" s="384">
        <v>86.470752592633005</v>
      </c>
      <c r="H122" s="386">
        <v>26.344999999999999</v>
      </c>
      <c r="I122" s="383">
        <v>66.921999999999997</v>
      </c>
      <c r="J122" s="384">
        <v>-19.548752592633001</v>
      </c>
      <c r="K122" s="387">
        <v>0.19348160503199999</v>
      </c>
    </row>
    <row r="123" spans="1:11" ht="14.4" customHeight="1" thickBot="1" x14ac:dyDescent="0.35">
      <c r="A123" s="405" t="s">
        <v>348</v>
      </c>
      <c r="B123" s="383">
        <v>11</v>
      </c>
      <c r="C123" s="383">
        <v>64.937039999999996</v>
      </c>
      <c r="D123" s="384">
        <v>53.937040000000003</v>
      </c>
      <c r="E123" s="385">
        <v>5.9033672727270003</v>
      </c>
      <c r="F123" s="383">
        <v>54.095319286303003</v>
      </c>
      <c r="G123" s="384">
        <v>13.523829821574999</v>
      </c>
      <c r="H123" s="386">
        <v>0</v>
      </c>
      <c r="I123" s="383">
        <v>1.4388000000000001</v>
      </c>
      <c r="J123" s="384">
        <v>-12.085029821575</v>
      </c>
      <c r="K123" s="387">
        <v>2.6597495291000001E-2</v>
      </c>
    </row>
    <row r="124" spans="1:11" ht="14.4" customHeight="1" thickBot="1" x14ac:dyDescent="0.35">
      <c r="A124" s="405" t="s">
        <v>349</v>
      </c>
      <c r="B124" s="383">
        <v>121</v>
      </c>
      <c r="C124" s="383">
        <v>100.59598</v>
      </c>
      <c r="D124" s="384">
        <v>-20.404019999999001</v>
      </c>
      <c r="E124" s="385">
        <v>0.83137173553699995</v>
      </c>
      <c r="F124" s="383">
        <v>101.427207576642</v>
      </c>
      <c r="G124" s="384">
        <v>25.35680189416</v>
      </c>
      <c r="H124" s="386">
        <v>1.2822199999999999</v>
      </c>
      <c r="I124" s="383">
        <v>6.5334199999999996</v>
      </c>
      <c r="J124" s="384">
        <v>-18.823381894160001</v>
      </c>
      <c r="K124" s="387">
        <v>6.4414866148999994E-2</v>
      </c>
    </row>
    <row r="125" spans="1:11" ht="14.4" customHeight="1" thickBot="1" x14ac:dyDescent="0.35">
      <c r="A125" s="405" t="s">
        <v>350</v>
      </c>
      <c r="B125" s="383">
        <v>2.5097726054330001</v>
      </c>
      <c r="C125" s="383">
        <v>5.7897999999999996</v>
      </c>
      <c r="D125" s="384">
        <v>3.2800273945659999</v>
      </c>
      <c r="E125" s="385">
        <v>2.3069022219240001</v>
      </c>
      <c r="F125" s="383">
        <v>6.6091256118550001</v>
      </c>
      <c r="G125" s="384">
        <v>1.652281402963</v>
      </c>
      <c r="H125" s="386">
        <v>0</v>
      </c>
      <c r="I125" s="383">
        <v>0</v>
      </c>
      <c r="J125" s="384">
        <v>-1.652281402963</v>
      </c>
      <c r="K125" s="387">
        <v>0</v>
      </c>
    </row>
    <row r="126" spans="1:11" ht="14.4" customHeight="1" thickBot="1" x14ac:dyDescent="0.35">
      <c r="A126" s="404" t="s">
        <v>351</v>
      </c>
      <c r="B126" s="388">
        <v>156.00000000004101</v>
      </c>
      <c r="C126" s="388">
        <v>108.28336</v>
      </c>
      <c r="D126" s="389">
        <v>-47.716640000040002</v>
      </c>
      <c r="E126" s="395">
        <v>0.69412410256299995</v>
      </c>
      <c r="F126" s="388">
        <v>97.763167697317002</v>
      </c>
      <c r="G126" s="389">
        <v>24.440791924329002</v>
      </c>
      <c r="H126" s="391">
        <v>4.5493199999999998</v>
      </c>
      <c r="I126" s="388">
        <v>22.182880000000001</v>
      </c>
      <c r="J126" s="389">
        <v>-2.257911924329</v>
      </c>
      <c r="K126" s="396">
        <v>0.22690426796099999</v>
      </c>
    </row>
    <row r="127" spans="1:11" ht="14.4" customHeight="1" thickBot="1" x14ac:dyDescent="0.35">
      <c r="A127" s="405" t="s">
        <v>352</v>
      </c>
      <c r="B127" s="383">
        <v>124.000000000032</v>
      </c>
      <c r="C127" s="383">
        <v>103.61166</v>
      </c>
      <c r="D127" s="384">
        <v>-20.388340000031999</v>
      </c>
      <c r="E127" s="385">
        <v>0.83557790322500003</v>
      </c>
      <c r="F127" s="383">
        <v>85.000008522835003</v>
      </c>
      <c r="G127" s="384">
        <v>21.250002130708999</v>
      </c>
      <c r="H127" s="386">
        <v>4.5493199999999998</v>
      </c>
      <c r="I127" s="383">
        <v>21.807780000000001</v>
      </c>
      <c r="J127" s="384">
        <v>0.55777786929100004</v>
      </c>
      <c r="K127" s="387">
        <v>0.25656209192099999</v>
      </c>
    </row>
    <row r="128" spans="1:11" ht="14.4" customHeight="1" thickBot="1" x14ac:dyDescent="0.35">
      <c r="A128" s="405" t="s">
        <v>353</v>
      </c>
      <c r="B128" s="383">
        <v>32.000000000008001</v>
      </c>
      <c r="C128" s="383">
        <v>4.6717000000000004</v>
      </c>
      <c r="D128" s="384">
        <v>-27.328300000007999</v>
      </c>
      <c r="E128" s="385">
        <v>0.14599062499900001</v>
      </c>
      <c r="F128" s="383">
        <v>12.763159174481</v>
      </c>
      <c r="G128" s="384">
        <v>3.19078979362</v>
      </c>
      <c r="H128" s="386">
        <v>0</v>
      </c>
      <c r="I128" s="383">
        <v>0.37509999999999999</v>
      </c>
      <c r="J128" s="384">
        <v>-2.8156897936199998</v>
      </c>
      <c r="K128" s="387">
        <v>2.9389275403000001E-2</v>
      </c>
    </row>
    <row r="129" spans="1:11" ht="14.4" customHeight="1" thickBot="1" x14ac:dyDescent="0.35">
      <c r="A129" s="404" t="s">
        <v>354</v>
      </c>
      <c r="B129" s="388">
        <v>68.000000000016996</v>
      </c>
      <c r="C129" s="388">
        <v>37.475749999999998</v>
      </c>
      <c r="D129" s="389">
        <v>-30.524250000016998</v>
      </c>
      <c r="E129" s="395">
        <v>0.55111397058800005</v>
      </c>
      <c r="F129" s="388">
        <v>89.980570954320001</v>
      </c>
      <c r="G129" s="389">
        <v>22.49514273858</v>
      </c>
      <c r="H129" s="391">
        <v>-3.0207999999999999</v>
      </c>
      <c r="I129" s="388">
        <v>4.4071499999999997</v>
      </c>
      <c r="J129" s="389">
        <v>-18.087992738579999</v>
      </c>
      <c r="K129" s="396">
        <v>4.8978906815000001E-2</v>
      </c>
    </row>
    <row r="130" spans="1:11" ht="14.4" customHeight="1" thickBot="1" x14ac:dyDescent="0.35">
      <c r="A130" s="405" t="s">
        <v>355</v>
      </c>
      <c r="B130" s="383">
        <v>9.0000000000020002</v>
      </c>
      <c r="C130" s="383">
        <v>17.97475</v>
      </c>
      <c r="D130" s="384">
        <v>8.974749999997</v>
      </c>
      <c r="E130" s="385">
        <v>1.9971944444430001</v>
      </c>
      <c r="F130" s="383">
        <v>13.980563333901999</v>
      </c>
      <c r="G130" s="384">
        <v>3.4951408334749998</v>
      </c>
      <c r="H130" s="386">
        <v>1.6199999999999999E-3</v>
      </c>
      <c r="I130" s="383">
        <v>0.12445000000000001</v>
      </c>
      <c r="J130" s="384">
        <v>-3.3706908334749999</v>
      </c>
      <c r="K130" s="387">
        <v>8.9016441629999991E-3</v>
      </c>
    </row>
    <row r="131" spans="1:11" ht="14.4" customHeight="1" thickBot="1" x14ac:dyDescent="0.35">
      <c r="A131" s="405" t="s">
        <v>356</v>
      </c>
      <c r="B131" s="383">
        <v>59.000000000015</v>
      </c>
      <c r="C131" s="383">
        <v>19.501000000000001</v>
      </c>
      <c r="D131" s="384">
        <v>-39.499000000015002</v>
      </c>
      <c r="E131" s="385">
        <v>0.33052542372799998</v>
      </c>
      <c r="F131" s="383">
        <v>76.000007620416994</v>
      </c>
      <c r="G131" s="384">
        <v>19.000001905104</v>
      </c>
      <c r="H131" s="386">
        <v>-3.0224199999999999</v>
      </c>
      <c r="I131" s="383">
        <v>4.2827000000000002</v>
      </c>
      <c r="J131" s="384">
        <v>-14.717301905104</v>
      </c>
      <c r="K131" s="387">
        <v>5.6351310139000001E-2</v>
      </c>
    </row>
    <row r="132" spans="1:11" ht="14.4" customHeight="1" thickBot="1" x14ac:dyDescent="0.35">
      <c r="A132" s="404" t="s">
        <v>357</v>
      </c>
      <c r="B132" s="388">
        <v>963.2</v>
      </c>
      <c r="C132" s="388">
        <v>864.01800000000003</v>
      </c>
      <c r="D132" s="389">
        <v>-99.181999999998993</v>
      </c>
      <c r="E132" s="395">
        <v>0.89702865448500002</v>
      </c>
      <c r="F132" s="388">
        <v>960.96105731522596</v>
      </c>
      <c r="G132" s="389">
        <v>240.240264328807</v>
      </c>
      <c r="H132" s="391">
        <v>86.570099999999996</v>
      </c>
      <c r="I132" s="388">
        <v>224.37989999999999</v>
      </c>
      <c r="J132" s="389">
        <v>-15.860364328806</v>
      </c>
      <c r="K132" s="396">
        <v>0.23349531002500001</v>
      </c>
    </row>
    <row r="133" spans="1:11" ht="14.4" customHeight="1" thickBot="1" x14ac:dyDescent="0.35">
      <c r="A133" s="405" t="s">
        <v>358</v>
      </c>
      <c r="B133" s="383">
        <v>963.2</v>
      </c>
      <c r="C133" s="383">
        <v>864.01800000000003</v>
      </c>
      <c r="D133" s="384">
        <v>-99.181999999998993</v>
      </c>
      <c r="E133" s="385">
        <v>0.89702865448500002</v>
      </c>
      <c r="F133" s="383">
        <v>960.96105731522596</v>
      </c>
      <c r="G133" s="384">
        <v>240.240264328807</v>
      </c>
      <c r="H133" s="386">
        <v>86.570099999999996</v>
      </c>
      <c r="I133" s="383">
        <v>224.37989999999999</v>
      </c>
      <c r="J133" s="384">
        <v>-15.860364328806</v>
      </c>
      <c r="K133" s="387">
        <v>0.23349531002500001</v>
      </c>
    </row>
    <row r="134" spans="1:11" ht="14.4" customHeight="1" thickBot="1" x14ac:dyDescent="0.35">
      <c r="A134" s="404" t="s">
        <v>359</v>
      </c>
      <c r="B134" s="388">
        <v>62258.000000016298</v>
      </c>
      <c r="C134" s="388">
        <v>65671.784780000002</v>
      </c>
      <c r="D134" s="389">
        <v>3413.78477998376</v>
      </c>
      <c r="E134" s="395">
        <v>1.0548328693489999</v>
      </c>
      <c r="F134" s="388">
        <v>72134.007232779302</v>
      </c>
      <c r="G134" s="389">
        <v>18033.5018081948</v>
      </c>
      <c r="H134" s="391">
        <v>6305.0091300000004</v>
      </c>
      <c r="I134" s="388">
        <v>18568.275079999999</v>
      </c>
      <c r="J134" s="389">
        <v>534.77327180517</v>
      </c>
      <c r="K134" s="396">
        <v>0.257413608259</v>
      </c>
    </row>
    <row r="135" spans="1:11" ht="14.4" customHeight="1" thickBot="1" x14ac:dyDescent="0.35">
      <c r="A135" s="405" t="s">
        <v>360</v>
      </c>
      <c r="B135" s="383">
        <v>24709.000000006501</v>
      </c>
      <c r="C135" s="383">
        <v>23616.417109999999</v>
      </c>
      <c r="D135" s="384">
        <v>-1092.58289000644</v>
      </c>
      <c r="E135" s="385">
        <v>0.95578198672500003</v>
      </c>
      <c r="F135" s="383">
        <v>28608.002868485699</v>
      </c>
      <c r="G135" s="384">
        <v>7152.0007171214302</v>
      </c>
      <c r="H135" s="386">
        <v>2176.1110199999998</v>
      </c>
      <c r="I135" s="383">
        <v>6552.9659700000002</v>
      </c>
      <c r="J135" s="384">
        <v>-599.03474712143498</v>
      </c>
      <c r="K135" s="387">
        <v>0.22906058839900001</v>
      </c>
    </row>
    <row r="136" spans="1:11" ht="14.4" customHeight="1" thickBot="1" x14ac:dyDescent="0.35">
      <c r="A136" s="405" t="s">
        <v>361</v>
      </c>
      <c r="B136" s="383">
        <v>37549.000000009801</v>
      </c>
      <c r="C136" s="383">
        <v>42055.36767</v>
      </c>
      <c r="D136" s="384">
        <v>4506.3676699901998</v>
      </c>
      <c r="E136" s="385">
        <v>1.120012987562</v>
      </c>
      <c r="F136" s="383">
        <v>43526.0043642936</v>
      </c>
      <c r="G136" s="384">
        <v>10881.5010910734</v>
      </c>
      <c r="H136" s="386">
        <v>4128.8981100000001</v>
      </c>
      <c r="I136" s="383">
        <v>12015.30911</v>
      </c>
      <c r="J136" s="384">
        <v>1133.8080189266</v>
      </c>
      <c r="K136" s="387">
        <v>0.27604898004</v>
      </c>
    </row>
    <row r="137" spans="1:11" ht="14.4" customHeight="1" thickBot="1" x14ac:dyDescent="0.35">
      <c r="A137" s="404" t="s">
        <v>362</v>
      </c>
      <c r="B137" s="388">
        <v>0</v>
      </c>
      <c r="C137" s="388">
        <v>3157.1135399999998</v>
      </c>
      <c r="D137" s="389">
        <v>3157.1135399999998</v>
      </c>
      <c r="E137" s="390" t="s">
        <v>232</v>
      </c>
      <c r="F137" s="388">
        <v>0</v>
      </c>
      <c r="G137" s="389">
        <v>0</v>
      </c>
      <c r="H137" s="391">
        <v>249.46673999999999</v>
      </c>
      <c r="I137" s="388">
        <v>249.50415000000001</v>
      </c>
      <c r="J137" s="389">
        <v>249.50415000000001</v>
      </c>
      <c r="K137" s="392" t="s">
        <v>232</v>
      </c>
    </row>
    <row r="138" spans="1:11" ht="14.4" customHeight="1" thickBot="1" x14ac:dyDescent="0.35">
      <c r="A138" s="405" t="s">
        <v>363</v>
      </c>
      <c r="B138" s="383">
        <v>0</v>
      </c>
      <c r="C138" s="383">
        <v>604.36782000000005</v>
      </c>
      <c r="D138" s="384">
        <v>604.36782000000005</v>
      </c>
      <c r="E138" s="393" t="s">
        <v>232</v>
      </c>
      <c r="F138" s="383">
        <v>0</v>
      </c>
      <c r="G138" s="384">
        <v>0</v>
      </c>
      <c r="H138" s="386">
        <v>0</v>
      </c>
      <c r="I138" s="383">
        <v>0</v>
      </c>
      <c r="J138" s="384">
        <v>0</v>
      </c>
      <c r="K138" s="394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2552.7457199999999</v>
      </c>
      <c r="D139" s="384">
        <v>2552.7457199999999</v>
      </c>
      <c r="E139" s="393" t="s">
        <v>232</v>
      </c>
      <c r="F139" s="383">
        <v>0</v>
      </c>
      <c r="G139" s="384">
        <v>0</v>
      </c>
      <c r="H139" s="386">
        <v>249.46673999999999</v>
      </c>
      <c r="I139" s="383">
        <v>249.50415000000001</v>
      </c>
      <c r="J139" s="384">
        <v>249.50415000000001</v>
      </c>
      <c r="K139" s="394" t="s">
        <v>232</v>
      </c>
    </row>
    <row r="140" spans="1:11" ht="14.4" customHeight="1" thickBot="1" x14ac:dyDescent="0.35">
      <c r="A140" s="402" t="s">
        <v>365</v>
      </c>
      <c r="B140" s="383">
        <v>41</v>
      </c>
      <c r="C140" s="383">
        <v>39.93844</v>
      </c>
      <c r="D140" s="384">
        <v>-1.0615600000000001</v>
      </c>
      <c r="E140" s="385">
        <v>0.97410829268200005</v>
      </c>
      <c r="F140" s="383">
        <v>27.974753888555998</v>
      </c>
      <c r="G140" s="384">
        <v>6.9936884721389996</v>
      </c>
      <c r="H140" s="386">
        <v>0</v>
      </c>
      <c r="I140" s="383">
        <v>5.7848100000000002</v>
      </c>
      <c r="J140" s="384">
        <v>-1.208878472139</v>
      </c>
      <c r="K140" s="387">
        <v>0.20678680581200001</v>
      </c>
    </row>
    <row r="141" spans="1:11" ht="14.4" customHeight="1" thickBot="1" x14ac:dyDescent="0.35">
      <c r="A141" s="403" t="s">
        <v>366</v>
      </c>
      <c r="B141" s="383">
        <v>0</v>
      </c>
      <c r="C141" s="383">
        <v>2.0877699999999999</v>
      </c>
      <c r="D141" s="384">
        <v>2.0877699999999999</v>
      </c>
      <c r="E141" s="393" t="s">
        <v>232</v>
      </c>
      <c r="F141" s="383">
        <v>0</v>
      </c>
      <c r="G141" s="384">
        <v>0</v>
      </c>
      <c r="H141" s="386">
        <v>0</v>
      </c>
      <c r="I141" s="383">
        <v>0</v>
      </c>
      <c r="J141" s="384">
        <v>0</v>
      </c>
      <c r="K141" s="394" t="s">
        <v>232</v>
      </c>
    </row>
    <row r="142" spans="1:11" ht="14.4" customHeight="1" thickBot="1" x14ac:dyDescent="0.35">
      <c r="A142" s="404" t="s">
        <v>367</v>
      </c>
      <c r="B142" s="388">
        <v>0</v>
      </c>
      <c r="C142" s="388">
        <v>2.0877699999999999</v>
      </c>
      <c r="D142" s="389">
        <v>2.0877699999999999</v>
      </c>
      <c r="E142" s="390" t="s">
        <v>232</v>
      </c>
      <c r="F142" s="388">
        <v>0</v>
      </c>
      <c r="G142" s="389">
        <v>0</v>
      </c>
      <c r="H142" s="391">
        <v>0</v>
      </c>
      <c r="I142" s="388">
        <v>0</v>
      </c>
      <c r="J142" s="389">
        <v>0</v>
      </c>
      <c r="K142" s="392" t="s">
        <v>232</v>
      </c>
    </row>
    <row r="143" spans="1:11" ht="14.4" customHeight="1" thickBot="1" x14ac:dyDescent="0.35">
      <c r="A143" s="405" t="s">
        <v>368</v>
      </c>
      <c r="B143" s="383">
        <v>0</v>
      </c>
      <c r="C143" s="383">
        <v>2.0877699999999999</v>
      </c>
      <c r="D143" s="384">
        <v>2.0877699999999999</v>
      </c>
      <c r="E143" s="393" t="s">
        <v>232</v>
      </c>
      <c r="F143" s="383">
        <v>0</v>
      </c>
      <c r="G143" s="384">
        <v>0</v>
      </c>
      <c r="H143" s="386">
        <v>0</v>
      </c>
      <c r="I143" s="383">
        <v>0</v>
      </c>
      <c r="J143" s="384">
        <v>0</v>
      </c>
      <c r="K143" s="394" t="s">
        <v>232</v>
      </c>
    </row>
    <row r="144" spans="1:11" ht="14.4" customHeight="1" thickBot="1" x14ac:dyDescent="0.35">
      <c r="A144" s="408" t="s">
        <v>369</v>
      </c>
      <c r="B144" s="388">
        <v>41</v>
      </c>
      <c r="C144" s="388">
        <v>37.850670000000001</v>
      </c>
      <c r="D144" s="389">
        <v>-3.14933</v>
      </c>
      <c r="E144" s="395">
        <v>0.92318707317000004</v>
      </c>
      <c r="F144" s="388">
        <v>27.974753888555998</v>
      </c>
      <c r="G144" s="389">
        <v>6.9936884721389996</v>
      </c>
      <c r="H144" s="391">
        <v>0</v>
      </c>
      <c r="I144" s="388">
        <v>5.7848100000000002</v>
      </c>
      <c r="J144" s="389">
        <v>-1.208878472139</v>
      </c>
      <c r="K144" s="396">
        <v>0.20678680581200001</v>
      </c>
    </row>
    <row r="145" spans="1:11" ht="14.4" customHeight="1" thickBot="1" x14ac:dyDescent="0.35">
      <c r="A145" s="404" t="s">
        <v>370</v>
      </c>
      <c r="B145" s="388">
        <v>0</v>
      </c>
      <c r="C145" s="388">
        <v>4.9991399999999997</v>
      </c>
      <c r="D145" s="389">
        <v>4.9991399999999997</v>
      </c>
      <c r="E145" s="390" t="s">
        <v>232</v>
      </c>
      <c r="F145" s="388">
        <v>0</v>
      </c>
      <c r="G145" s="389">
        <v>0</v>
      </c>
      <c r="H145" s="391">
        <v>0</v>
      </c>
      <c r="I145" s="388">
        <v>-3.8999999999999999E-4</v>
      </c>
      <c r="J145" s="389">
        <v>-3.8999999999999999E-4</v>
      </c>
      <c r="K145" s="392" t="s">
        <v>232</v>
      </c>
    </row>
    <row r="146" spans="1:11" ht="14.4" customHeight="1" thickBot="1" x14ac:dyDescent="0.35">
      <c r="A146" s="405" t="s">
        <v>371</v>
      </c>
      <c r="B146" s="383">
        <v>0</v>
      </c>
      <c r="C146" s="383">
        <v>-8.5999999999999998E-4</v>
      </c>
      <c r="D146" s="384">
        <v>-8.5999999999999998E-4</v>
      </c>
      <c r="E146" s="393" t="s">
        <v>232</v>
      </c>
      <c r="F146" s="383">
        <v>0</v>
      </c>
      <c r="G146" s="384">
        <v>0</v>
      </c>
      <c r="H146" s="386">
        <v>0</v>
      </c>
      <c r="I146" s="383">
        <v>-3.8999999999999999E-4</v>
      </c>
      <c r="J146" s="384">
        <v>-3.8999999999999999E-4</v>
      </c>
      <c r="K146" s="394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5</v>
      </c>
      <c r="D147" s="384">
        <v>5</v>
      </c>
      <c r="E147" s="393" t="s">
        <v>260</v>
      </c>
      <c r="F147" s="383">
        <v>0</v>
      </c>
      <c r="G147" s="384">
        <v>0</v>
      </c>
      <c r="H147" s="386">
        <v>0</v>
      </c>
      <c r="I147" s="383">
        <v>0</v>
      </c>
      <c r="J147" s="384">
        <v>0</v>
      </c>
      <c r="K147" s="394" t="s">
        <v>232</v>
      </c>
    </row>
    <row r="148" spans="1:11" ht="14.4" customHeight="1" thickBot="1" x14ac:dyDescent="0.35">
      <c r="A148" s="404" t="s">
        <v>373</v>
      </c>
      <c r="B148" s="388">
        <v>41</v>
      </c>
      <c r="C148" s="388">
        <v>32.851529999999997</v>
      </c>
      <c r="D148" s="389">
        <v>-8.1484699999999997</v>
      </c>
      <c r="E148" s="395">
        <v>0.80125682926800001</v>
      </c>
      <c r="F148" s="388">
        <v>27.974753888555998</v>
      </c>
      <c r="G148" s="389">
        <v>6.9936884721389996</v>
      </c>
      <c r="H148" s="391">
        <v>0</v>
      </c>
      <c r="I148" s="388">
        <v>5.7851999999999997</v>
      </c>
      <c r="J148" s="389">
        <v>-1.2084884721389999</v>
      </c>
      <c r="K148" s="396">
        <v>0.20680074695299999</v>
      </c>
    </row>
    <row r="149" spans="1:11" ht="14.4" customHeight="1" thickBot="1" x14ac:dyDescent="0.35">
      <c r="A149" s="405" t="s">
        <v>374</v>
      </c>
      <c r="B149" s="383">
        <v>41</v>
      </c>
      <c r="C149" s="383">
        <v>32.851529999999997</v>
      </c>
      <c r="D149" s="384">
        <v>-8.1484699999999997</v>
      </c>
      <c r="E149" s="385">
        <v>0.80125682926800001</v>
      </c>
      <c r="F149" s="383">
        <v>27.974753888555998</v>
      </c>
      <c r="G149" s="384">
        <v>6.9936884721389996</v>
      </c>
      <c r="H149" s="386">
        <v>0</v>
      </c>
      <c r="I149" s="383">
        <v>5.7851999999999997</v>
      </c>
      <c r="J149" s="384">
        <v>-1.2084884721389999</v>
      </c>
      <c r="K149" s="387">
        <v>0.20680074695299999</v>
      </c>
    </row>
    <row r="150" spans="1:11" ht="14.4" customHeight="1" thickBot="1" x14ac:dyDescent="0.35">
      <c r="A150" s="401" t="s">
        <v>375</v>
      </c>
      <c r="B150" s="383">
        <v>3099.9675596324</v>
      </c>
      <c r="C150" s="383">
        <v>3009.40101</v>
      </c>
      <c r="D150" s="384">
        <v>-90.566549632393006</v>
      </c>
      <c r="E150" s="385">
        <v>0.97078467826100001</v>
      </c>
      <c r="F150" s="383">
        <v>0</v>
      </c>
      <c r="G150" s="384">
        <v>0</v>
      </c>
      <c r="H150" s="386">
        <v>221.27249</v>
      </c>
      <c r="I150" s="383">
        <v>663.95081000000005</v>
      </c>
      <c r="J150" s="384">
        <v>663.95081000000005</v>
      </c>
      <c r="K150" s="394" t="s">
        <v>260</v>
      </c>
    </row>
    <row r="151" spans="1:11" ht="14.4" customHeight="1" thickBot="1" x14ac:dyDescent="0.35">
      <c r="A151" s="406" t="s">
        <v>376</v>
      </c>
      <c r="B151" s="388">
        <v>3099.9675596324</v>
      </c>
      <c r="C151" s="388">
        <v>3009.40101</v>
      </c>
      <c r="D151" s="389">
        <v>-90.566549632393006</v>
      </c>
      <c r="E151" s="395">
        <v>0.97078467826100001</v>
      </c>
      <c r="F151" s="388">
        <v>0</v>
      </c>
      <c r="G151" s="389">
        <v>0</v>
      </c>
      <c r="H151" s="391">
        <v>221.27249</v>
      </c>
      <c r="I151" s="388">
        <v>663.95081000000005</v>
      </c>
      <c r="J151" s="389">
        <v>663.95081000000005</v>
      </c>
      <c r="K151" s="392" t="s">
        <v>260</v>
      </c>
    </row>
    <row r="152" spans="1:11" ht="14.4" customHeight="1" thickBot="1" x14ac:dyDescent="0.35">
      <c r="A152" s="408" t="s">
        <v>41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0</v>
      </c>
      <c r="G152" s="389">
        <v>0</v>
      </c>
      <c r="H152" s="391">
        <v>221.27249</v>
      </c>
      <c r="I152" s="388">
        <v>663.95081000000005</v>
      </c>
      <c r="J152" s="389">
        <v>663.95081000000005</v>
      </c>
      <c r="K152" s="392" t="s">
        <v>260</v>
      </c>
    </row>
    <row r="153" spans="1:11" ht="14.4" customHeight="1" thickBot="1" x14ac:dyDescent="0.35">
      <c r="A153" s="404" t="s">
        <v>377</v>
      </c>
      <c r="B153" s="388">
        <v>62.959004879368003</v>
      </c>
      <c r="C153" s="388">
        <v>52.2607</v>
      </c>
      <c r="D153" s="389">
        <v>-10.698304879367999</v>
      </c>
      <c r="E153" s="395">
        <v>0.83007506392599995</v>
      </c>
      <c r="F153" s="388">
        <v>0</v>
      </c>
      <c r="G153" s="389">
        <v>0</v>
      </c>
      <c r="H153" s="391">
        <v>5.29582</v>
      </c>
      <c r="I153" s="388">
        <v>15.43946</v>
      </c>
      <c r="J153" s="389">
        <v>15.43946</v>
      </c>
      <c r="K153" s="392" t="s">
        <v>260</v>
      </c>
    </row>
    <row r="154" spans="1:11" ht="14.4" customHeight="1" thickBot="1" x14ac:dyDescent="0.35">
      <c r="A154" s="405" t="s">
        <v>378</v>
      </c>
      <c r="B154" s="383">
        <v>19.413484021822999</v>
      </c>
      <c r="C154" s="383">
        <v>18.920000000000002</v>
      </c>
      <c r="D154" s="384">
        <v>-0.493484021823</v>
      </c>
      <c r="E154" s="385">
        <v>0.974580347284</v>
      </c>
      <c r="F154" s="383">
        <v>0</v>
      </c>
      <c r="G154" s="384">
        <v>0</v>
      </c>
      <c r="H154" s="386">
        <v>0.37</v>
      </c>
      <c r="I154" s="383">
        <v>0.37</v>
      </c>
      <c r="J154" s="384">
        <v>0.37</v>
      </c>
      <c r="K154" s="394" t="s">
        <v>260</v>
      </c>
    </row>
    <row r="155" spans="1:11" ht="14.4" customHeight="1" thickBot="1" x14ac:dyDescent="0.35">
      <c r="A155" s="405" t="s">
        <v>379</v>
      </c>
      <c r="B155" s="383">
        <v>2.4363767074039999</v>
      </c>
      <c r="C155" s="383">
        <v>8.9499999999999996E-2</v>
      </c>
      <c r="D155" s="384">
        <v>-2.3468767074039998</v>
      </c>
      <c r="E155" s="385">
        <v>3.6734877543999997E-2</v>
      </c>
      <c r="F155" s="383">
        <v>0</v>
      </c>
      <c r="G155" s="384">
        <v>0</v>
      </c>
      <c r="H155" s="386">
        <v>3.0897999999999999</v>
      </c>
      <c r="I155" s="383">
        <v>7.0388999999999999</v>
      </c>
      <c r="J155" s="384">
        <v>7.0388999999999999</v>
      </c>
      <c r="K155" s="394" t="s">
        <v>260</v>
      </c>
    </row>
    <row r="156" spans="1:11" ht="14.4" customHeight="1" thickBot="1" x14ac:dyDescent="0.35">
      <c r="A156" s="405" t="s">
        <v>380</v>
      </c>
      <c r="B156" s="383">
        <v>41.109144150139002</v>
      </c>
      <c r="C156" s="383">
        <v>33.251199999999997</v>
      </c>
      <c r="D156" s="384">
        <v>-7.8579441501389997</v>
      </c>
      <c r="E156" s="385">
        <v>0.80885167247800005</v>
      </c>
      <c r="F156" s="383">
        <v>0</v>
      </c>
      <c r="G156" s="384">
        <v>0</v>
      </c>
      <c r="H156" s="386">
        <v>1.83602</v>
      </c>
      <c r="I156" s="383">
        <v>8.0305599999999995</v>
      </c>
      <c r="J156" s="384">
        <v>8.0305599999999995</v>
      </c>
      <c r="K156" s="394" t="s">
        <v>260</v>
      </c>
    </row>
    <row r="157" spans="1:11" ht="14.4" customHeight="1" thickBot="1" x14ac:dyDescent="0.35">
      <c r="A157" s="404" t="s">
        <v>381</v>
      </c>
      <c r="B157" s="388">
        <v>39.658340838737999</v>
      </c>
      <c r="C157" s="388">
        <v>38.590260000000001</v>
      </c>
      <c r="D157" s="389">
        <v>-1.0680808387380001</v>
      </c>
      <c r="E157" s="395">
        <v>0.97306793940000003</v>
      </c>
      <c r="F157" s="388">
        <v>0</v>
      </c>
      <c r="G157" s="389">
        <v>0</v>
      </c>
      <c r="H157" s="391">
        <v>3.8401000000000001</v>
      </c>
      <c r="I157" s="388">
        <v>10.120900000000001</v>
      </c>
      <c r="J157" s="389">
        <v>10.120900000000001</v>
      </c>
      <c r="K157" s="392" t="s">
        <v>260</v>
      </c>
    </row>
    <row r="158" spans="1:11" ht="14.4" customHeight="1" thickBot="1" x14ac:dyDescent="0.35">
      <c r="A158" s="405" t="s">
        <v>382</v>
      </c>
      <c r="B158" s="383">
        <v>39.658340838737999</v>
      </c>
      <c r="C158" s="383">
        <v>38.590260000000001</v>
      </c>
      <c r="D158" s="384">
        <v>-1.0680808387380001</v>
      </c>
      <c r="E158" s="385">
        <v>0.97306793940000003</v>
      </c>
      <c r="F158" s="383">
        <v>0</v>
      </c>
      <c r="G158" s="384">
        <v>0</v>
      </c>
      <c r="H158" s="386">
        <v>3.8401000000000001</v>
      </c>
      <c r="I158" s="383">
        <v>10.120900000000001</v>
      </c>
      <c r="J158" s="384">
        <v>10.120900000000001</v>
      </c>
      <c r="K158" s="394" t="s">
        <v>260</v>
      </c>
    </row>
    <row r="159" spans="1:11" ht="14.4" customHeight="1" thickBot="1" x14ac:dyDescent="0.35">
      <c r="A159" s="404" t="s">
        <v>383</v>
      </c>
      <c r="B159" s="388">
        <v>1001</v>
      </c>
      <c r="C159" s="388">
        <v>914.38341000000105</v>
      </c>
      <c r="D159" s="389">
        <v>-86.616589999998993</v>
      </c>
      <c r="E159" s="395">
        <v>0.91346994005899995</v>
      </c>
      <c r="F159" s="388">
        <v>0</v>
      </c>
      <c r="G159" s="389">
        <v>0</v>
      </c>
      <c r="H159" s="391">
        <v>50.51661</v>
      </c>
      <c r="I159" s="388">
        <v>173.81787</v>
      </c>
      <c r="J159" s="389">
        <v>173.81787</v>
      </c>
      <c r="K159" s="392" t="s">
        <v>260</v>
      </c>
    </row>
    <row r="160" spans="1:11" ht="14.4" customHeight="1" thickBot="1" x14ac:dyDescent="0.35">
      <c r="A160" s="405" t="s">
        <v>384</v>
      </c>
      <c r="B160" s="383">
        <v>1001</v>
      </c>
      <c r="C160" s="383">
        <v>914.38341000000105</v>
      </c>
      <c r="D160" s="384">
        <v>-86.616589999998993</v>
      </c>
      <c r="E160" s="385">
        <v>0.91346994005899995</v>
      </c>
      <c r="F160" s="383">
        <v>0</v>
      </c>
      <c r="G160" s="384">
        <v>0</v>
      </c>
      <c r="H160" s="386">
        <v>50.51661</v>
      </c>
      <c r="I160" s="383">
        <v>173.81787</v>
      </c>
      <c r="J160" s="384">
        <v>173.81787</v>
      </c>
      <c r="K160" s="394" t="s">
        <v>260</v>
      </c>
    </row>
    <row r="161" spans="1:11" ht="14.4" customHeight="1" thickBot="1" x14ac:dyDescent="0.35">
      <c r="A161" s="404" t="s">
        <v>385</v>
      </c>
      <c r="B161" s="388">
        <v>0</v>
      </c>
      <c r="C161" s="388">
        <v>18.375</v>
      </c>
      <c r="D161" s="389">
        <v>18.375</v>
      </c>
      <c r="E161" s="390" t="s">
        <v>232</v>
      </c>
      <c r="F161" s="388">
        <v>0</v>
      </c>
      <c r="G161" s="389">
        <v>0</v>
      </c>
      <c r="H161" s="391">
        <v>0</v>
      </c>
      <c r="I161" s="388">
        <v>0</v>
      </c>
      <c r="J161" s="389">
        <v>0</v>
      </c>
      <c r="K161" s="396">
        <v>3</v>
      </c>
    </row>
    <row r="162" spans="1:11" ht="14.4" customHeight="1" thickBot="1" x14ac:dyDescent="0.35">
      <c r="A162" s="405" t="s">
        <v>386</v>
      </c>
      <c r="B162" s="383">
        <v>0</v>
      </c>
      <c r="C162" s="383">
        <v>18.375</v>
      </c>
      <c r="D162" s="384">
        <v>18.375</v>
      </c>
      <c r="E162" s="393" t="s">
        <v>232</v>
      </c>
      <c r="F162" s="383">
        <v>0</v>
      </c>
      <c r="G162" s="384">
        <v>0</v>
      </c>
      <c r="H162" s="386">
        <v>0</v>
      </c>
      <c r="I162" s="383">
        <v>0</v>
      </c>
      <c r="J162" s="384">
        <v>0</v>
      </c>
      <c r="K162" s="387">
        <v>3</v>
      </c>
    </row>
    <row r="163" spans="1:11" ht="14.4" customHeight="1" thickBot="1" x14ac:dyDescent="0.35">
      <c r="A163" s="404" t="s">
        <v>387</v>
      </c>
      <c r="B163" s="388">
        <v>1996.35021391429</v>
      </c>
      <c r="C163" s="388">
        <v>1985.7916399999999</v>
      </c>
      <c r="D163" s="389">
        <v>-10.558573914287001</v>
      </c>
      <c r="E163" s="395">
        <v>0.99471106129499998</v>
      </c>
      <c r="F163" s="388">
        <v>0</v>
      </c>
      <c r="G163" s="389">
        <v>0</v>
      </c>
      <c r="H163" s="391">
        <v>161.61995999999999</v>
      </c>
      <c r="I163" s="388">
        <v>464.57258000000002</v>
      </c>
      <c r="J163" s="389">
        <v>464.57258000000002</v>
      </c>
      <c r="K163" s="392" t="s">
        <v>260</v>
      </c>
    </row>
    <row r="164" spans="1:11" ht="14.4" customHeight="1" thickBot="1" x14ac:dyDescent="0.35">
      <c r="A164" s="405" t="s">
        <v>388</v>
      </c>
      <c r="B164" s="383">
        <v>1996.35021391429</v>
      </c>
      <c r="C164" s="383">
        <v>1985.7916399999999</v>
      </c>
      <c r="D164" s="384">
        <v>-10.558573914287001</v>
      </c>
      <c r="E164" s="385">
        <v>0.99471106129499998</v>
      </c>
      <c r="F164" s="383">
        <v>0</v>
      </c>
      <c r="G164" s="384">
        <v>0</v>
      </c>
      <c r="H164" s="386">
        <v>161.61995999999999</v>
      </c>
      <c r="I164" s="383">
        <v>464.57258000000002</v>
      </c>
      <c r="J164" s="384">
        <v>464.57258000000002</v>
      </c>
      <c r="K164" s="394" t="s">
        <v>260</v>
      </c>
    </row>
    <row r="165" spans="1:11" ht="14.4" customHeight="1" thickBot="1" x14ac:dyDescent="0.35">
      <c r="A165" s="409" t="s">
        <v>389</v>
      </c>
      <c r="B165" s="388">
        <v>0</v>
      </c>
      <c r="C165" s="388">
        <v>17337.158049999998</v>
      </c>
      <c r="D165" s="389">
        <v>17337.158049999998</v>
      </c>
      <c r="E165" s="390" t="s">
        <v>232</v>
      </c>
      <c r="F165" s="388">
        <v>0</v>
      </c>
      <c r="G165" s="389">
        <v>0</v>
      </c>
      <c r="H165" s="391">
        <v>1395.07412</v>
      </c>
      <c r="I165" s="388">
        <v>4085.2863499999999</v>
      </c>
      <c r="J165" s="389">
        <v>4085.2863499999999</v>
      </c>
      <c r="K165" s="392" t="s">
        <v>260</v>
      </c>
    </row>
    <row r="166" spans="1:11" ht="14.4" customHeight="1" thickBot="1" x14ac:dyDescent="0.35">
      <c r="A166" s="406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1395.07412</v>
      </c>
      <c r="I166" s="388">
        <v>4085.2863499999999</v>
      </c>
      <c r="J166" s="389">
        <v>4085.2863499999999</v>
      </c>
      <c r="K166" s="392" t="s">
        <v>260</v>
      </c>
    </row>
    <row r="167" spans="1:11" ht="14.4" customHeight="1" thickBot="1" x14ac:dyDescent="0.35">
      <c r="A167" s="408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1395.07412</v>
      </c>
      <c r="I167" s="388">
        <v>4085.2863499999999</v>
      </c>
      <c r="J167" s="389">
        <v>4085.2863499999999</v>
      </c>
      <c r="K167" s="392" t="s">
        <v>260</v>
      </c>
    </row>
    <row r="168" spans="1:11" ht="14.4" customHeight="1" thickBot="1" x14ac:dyDescent="0.35">
      <c r="A168" s="404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1395.07412</v>
      </c>
      <c r="I168" s="388">
        <v>4085.2863499999999</v>
      </c>
      <c r="J168" s="389">
        <v>4085.2863499999999</v>
      </c>
      <c r="K168" s="392" t="s">
        <v>260</v>
      </c>
    </row>
    <row r="169" spans="1:11" ht="14.4" customHeight="1" thickBot="1" x14ac:dyDescent="0.35">
      <c r="A169" s="405" t="s">
        <v>393</v>
      </c>
      <c r="B169" s="383">
        <v>0</v>
      </c>
      <c r="C169" s="383">
        <v>99.233999999999995</v>
      </c>
      <c r="D169" s="384">
        <v>99.233999999999995</v>
      </c>
      <c r="E169" s="393" t="s">
        <v>232</v>
      </c>
      <c r="F169" s="383">
        <v>0</v>
      </c>
      <c r="G169" s="384">
        <v>0</v>
      </c>
      <c r="H169" s="386">
        <v>0</v>
      </c>
      <c r="I169" s="383">
        <v>0</v>
      </c>
      <c r="J169" s="384">
        <v>0</v>
      </c>
      <c r="K169" s="387">
        <v>3</v>
      </c>
    </row>
    <row r="170" spans="1:11" ht="14.4" customHeight="1" thickBot="1" x14ac:dyDescent="0.35">
      <c r="A170" s="405" t="s">
        <v>394</v>
      </c>
      <c r="B170" s="383">
        <v>0</v>
      </c>
      <c r="C170" s="383">
        <v>17137.670289999998</v>
      </c>
      <c r="D170" s="384">
        <v>17137.670289999998</v>
      </c>
      <c r="E170" s="393" t="s">
        <v>232</v>
      </c>
      <c r="F170" s="383">
        <v>0</v>
      </c>
      <c r="G170" s="384">
        <v>0</v>
      </c>
      <c r="H170" s="386">
        <v>1395.07412</v>
      </c>
      <c r="I170" s="383">
        <v>4055.2863499999999</v>
      </c>
      <c r="J170" s="384">
        <v>4055.2863499999999</v>
      </c>
      <c r="K170" s="394" t="s">
        <v>260</v>
      </c>
    </row>
    <row r="171" spans="1:11" ht="14.4" customHeight="1" thickBot="1" x14ac:dyDescent="0.35">
      <c r="A171" s="405" t="s">
        <v>395</v>
      </c>
      <c r="B171" s="383">
        <v>0</v>
      </c>
      <c r="C171" s="383">
        <v>100.25376</v>
      </c>
      <c r="D171" s="384">
        <v>100.25376</v>
      </c>
      <c r="E171" s="393" t="s">
        <v>232</v>
      </c>
      <c r="F171" s="383">
        <v>0</v>
      </c>
      <c r="G171" s="384">
        <v>0</v>
      </c>
      <c r="H171" s="386">
        <v>0</v>
      </c>
      <c r="I171" s="383">
        <v>30</v>
      </c>
      <c r="J171" s="384">
        <v>30</v>
      </c>
      <c r="K171" s="394" t="s">
        <v>260</v>
      </c>
    </row>
    <row r="172" spans="1:11" ht="14.4" customHeight="1" thickBot="1" x14ac:dyDescent="0.35">
      <c r="A172" s="410"/>
      <c r="B172" s="383">
        <v>21691.516454130899</v>
      </c>
      <c r="C172" s="383">
        <v>44518.496290000003</v>
      </c>
      <c r="D172" s="384">
        <v>22826.9798358691</v>
      </c>
      <c r="E172" s="385">
        <v>2.0523459659509999</v>
      </c>
      <c r="F172" s="383">
        <v>33999.480721321197</v>
      </c>
      <c r="G172" s="384">
        <v>8499.8701803303102</v>
      </c>
      <c r="H172" s="386">
        <v>3941.8873400000002</v>
      </c>
      <c r="I172" s="383">
        <v>11634.729789999999</v>
      </c>
      <c r="J172" s="384">
        <v>3134.8596096696901</v>
      </c>
      <c r="K172" s="387">
        <v>0.34220316143500001</v>
      </c>
    </row>
    <row r="173" spans="1:11" ht="14.4" customHeight="1" thickBot="1" x14ac:dyDescent="0.35">
      <c r="A173" s="411" t="s">
        <v>53</v>
      </c>
      <c r="B173" s="397">
        <v>21691.516454130899</v>
      </c>
      <c r="C173" s="397">
        <v>44518.496290000003</v>
      </c>
      <c r="D173" s="398">
        <v>22826.9798358691</v>
      </c>
      <c r="E173" s="399" t="s">
        <v>232</v>
      </c>
      <c r="F173" s="397">
        <v>33999.480721321197</v>
      </c>
      <c r="G173" s="398">
        <v>8499.8701803303102</v>
      </c>
      <c r="H173" s="397">
        <v>3941.8873400000002</v>
      </c>
      <c r="I173" s="397">
        <v>11634.729789999999</v>
      </c>
      <c r="J173" s="398">
        <v>3134.8596096696901</v>
      </c>
      <c r="K173" s="400">
        <v>0.34220316143500001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396</v>
      </c>
      <c r="B5" s="413" t="s">
        <v>397</v>
      </c>
      <c r="C5" s="414" t="s">
        <v>398</v>
      </c>
      <c r="D5" s="414" t="s">
        <v>398</v>
      </c>
      <c r="E5" s="414"/>
      <c r="F5" s="414" t="s">
        <v>398</v>
      </c>
      <c r="G5" s="414" t="s">
        <v>398</v>
      </c>
      <c r="H5" s="414" t="s">
        <v>398</v>
      </c>
      <c r="I5" s="415" t="s">
        <v>398</v>
      </c>
      <c r="J5" s="416" t="s">
        <v>56</v>
      </c>
    </row>
    <row r="6" spans="1:10" ht="14.4" customHeight="1" x14ac:dyDescent="0.3">
      <c r="A6" s="412" t="s">
        <v>396</v>
      </c>
      <c r="B6" s="413" t="s">
        <v>240</v>
      </c>
      <c r="C6" s="414">
        <v>11.254909999999999</v>
      </c>
      <c r="D6" s="414">
        <v>9.8836000000000013</v>
      </c>
      <c r="E6" s="414"/>
      <c r="F6" s="414">
        <v>8.5125899999999994</v>
      </c>
      <c r="G6" s="414">
        <v>9.2500025498147505</v>
      </c>
      <c r="H6" s="414">
        <v>-0.73741254981475102</v>
      </c>
      <c r="I6" s="415">
        <v>0.92027974631968945</v>
      </c>
      <c r="J6" s="416" t="s">
        <v>1</v>
      </c>
    </row>
    <row r="7" spans="1:10" ht="14.4" customHeight="1" x14ac:dyDescent="0.3">
      <c r="A7" s="412" t="s">
        <v>396</v>
      </c>
      <c r="B7" s="413" t="s">
        <v>241</v>
      </c>
      <c r="C7" s="414">
        <v>3.60867</v>
      </c>
      <c r="D7" s="414">
        <v>2.3113700000000001</v>
      </c>
      <c r="E7" s="414"/>
      <c r="F7" s="414">
        <v>0.53444000000000003</v>
      </c>
      <c r="G7" s="414">
        <v>5.5000015161059999</v>
      </c>
      <c r="H7" s="414">
        <v>-4.9655615161059998</v>
      </c>
      <c r="I7" s="415">
        <v>9.7170882305207706E-2</v>
      </c>
      <c r="J7" s="416" t="s">
        <v>1</v>
      </c>
    </row>
    <row r="8" spans="1:10" ht="14.4" customHeight="1" x14ac:dyDescent="0.3">
      <c r="A8" s="412" t="s">
        <v>396</v>
      </c>
      <c r="B8" s="413" t="s">
        <v>242</v>
      </c>
      <c r="C8" s="414">
        <v>0.39301000000000003</v>
      </c>
      <c r="D8" s="414">
        <v>0</v>
      </c>
      <c r="E8" s="414"/>
      <c r="F8" s="414">
        <v>0</v>
      </c>
      <c r="G8" s="414">
        <v>0.23595006504075</v>
      </c>
      <c r="H8" s="414">
        <v>-0.23595006504075</v>
      </c>
      <c r="I8" s="415">
        <v>0</v>
      </c>
      <c r="J8" s="416" t="s">
        <v>1</v>
      </c>
    </row>
    <row r="9" spans="1:10" ht="14.4" customHeight="1" x14ac:dyDescent="0.3">
      <c r="A9" s="412" t="s">
        <v>396</v>
      </c>
      <c r="B9" s="413" t="s">
        <v>399</v>
      </c>
      <c r="C9" s="414">
        <v>15.256589999999999</v>
      </c>
      <c r="D9" s="414">
        <v>12.194970000000001</v>
      </c>
      <c r="E9" s="414"/>
      <c r="F9" s="414">
        <v>9.0470299999999995</v>
      </c>
      <c r="G9" s="414">
        <v>14.985954130961501</v>
      </c>
      <c r="H9" s="414">
        <v>-5.9389241309615013</v>
      </c>
      <c r="I9" s="415">
        <v>0.60370063333561941</v>
      </c>
      <c r="J9" s="416" t="s">
        <v>400</v>
      </c>
    </row>
    <row r="11" spans="1:10" ht="14.4" customHeight="1" x14ac:dyDescent="0.3">
      <c r="A11" s="412" t="s">
        <v>396</v>
      </c>
      <c r="B11" s="413" t="s">
        <v>397</v>
      </c>
      <c r="C11" s="414" t="s">
        <v>398</v>
      </c>
      <c r="D11" s="414" t="s">
        <v>398</v>
      </c>
      <c r="E11" s="414"/>
      <c r="F11" s="414" t="s">
        <v>398</v>
      </c>
      <c r="G11" s="414" t="s">
        <v>398</v>
      </c>
      <c r="H11" s="414" t="s">
        <v>398</v>
      </c>
      <c r="I11" s="415" t="s">
        <v>398</v>
      </c>
      <c r="J11" s="416" t="s">
        <v>56</v>
      </c>
    </row>
    <row r="12" spans="1:10" ht="14.4" customHeight="1" x14ac:dyDescent="0.3">
      <c r="A12" s="412" t="s">
        <v>401</v>
      </c>
      <c r="B12" s="413" t="s">
        <v>402</v>
      </c>
      <c r="C12" s="414" t="s">
        <v>398</v>
      </c>
      <c r="D12" s="414" t="s">
        <v>398</v>
      </c>
      <c r="E12" s="414"/>
      <c r="F12" s="414" t="s">
        <v>398</v>
      </c>
      <c r="G12" s="414" t="s">
        <v>398</v>
      </c>
      <c r="H12" s="414" t="s">
        <v>398</v>
      </c>
      <c r="I12" s="415" t="s">
        <v>398</v>
      </c>
      <c r="J12" s="416" t="s">
        <v>0</v>
      </c>
    </row>
    <row r="13" spans="1:10" ht="14.4" customHeight="1" x14ac:dyDescent="0.3">
      <c r="A13" s="412" t="s">
        <v>401</v>
      </c>
      <c r="B13" s="413" t="s">
        <v>240</v>
      </c>
      <c r="C13" s="414">
        <v>11.254909999999999</v>
      </c>
      <c r="D13" s="414">
        <v>9.8836000000000013</v>
      </c>
      <c r="E13" s="414"/>
      <c r="F13" s="414">
        <v>8.5125899999999994</v>
      </c>
      <c r="G13" s="414">
        <v>9.2500025498147505</v>
      </c>
      <c r="H13" s="414">
        <v>-0.73741254981475102</v>
      </c>
      <c r="I13" s="415">
        <v>0.92027974631968945</v>
      </c>
      <c r="J13" s="416" t="s">
        <v>1</v>
      </c>
    </row>
    <row r="14" spans="1:10" ht="14.4" customHeight="1" x14ac:dyDescent="0.3">
      <c r="A14" s="412" t="s">
        <v>401</v>
      </c>
      <c r="B14" s="413" t="s">
        <v>241</v>
      </c>
      <c r="C14" s="414">
        <v>3.60867</v>
      </c>
      <c r="D14" s="414">
        <v>2.3113700000000001</v>
      </c>
      <c r="E14" s="414"/>
      <c r="F14" s="414">
        <v>0.53444000000000003</v>
      </c>
      <c r="G14" s="414">
        <v>5.5000015161059999</v>
      </c>
      <c r="H14" s="414">
        <v>-4.9655615161059998</v>
      </c>
      <c r="I14" s="415">
        <v>9.7170882305207706E-2</v>
      </c>
      <c r="J14" s="416" t="s">
        <v>1</v>
      </c>
    </row>
    <row r="15" spans="1:10" ht="14.4" customHeight="1" x14ac:dyDescent="0.3">
      <c r="A15" s="412" t="s">
        <v>401</v>
      </c>
      <c r="B15" s="413" t="s">
        <v>242</v>
      </c>
      <c r="C15" s="414">
        <v>0.39301000000000003</v>
      </c>
      <c r="D15" s="414">
        <v>0</v>
      </c>
      <c r="E15" s="414"/>
      <c r="F15" s="414">
        <v>0</v>
      </c>
      <c r="G15" s="414">
        <v>0.23595006504075</v>
      </c>
      <c r="H15" s="414">
        <v>-0.23595006504075</v>
      </c>
      <c r="I15" s="415">
        <v>0</v>
      </c>
      <c r="J15" s="416" t="s">
        <v>1</v>
      </c>
    </row>
    <row r="16" spans="1:10" ht="14.4" customHeight="1" x14ac:dyDescent="0.3">
      <c r="A16" s="412" t="s">
        <v>401</v>
      </c>
      <c r="B16" s="413" t="s">
        <v>403</v>
      </c>
      <c r="C16" s="414">
        <v>15.256589999999999</v>
      </c>
      <c r="D16" s="414">
        <v>12.194970000000001</v>
      </c>
      <c r="E16" s="414"/>
      <c r="F16" s="414">
        <v>9.0470299999999995</v>
      </c>
      <c r="G16" s="414">
        <v>14.985954130961501</v>
      </c>
      <c r="H16" s="414">
        <v>-5.9389241309615013</v>
      </c>
      <c r="I16" s="415">
        <v>0.60370063333561941</v>
      </c>
      <c r="J16" s="416" t="s">
        <v>404</v>
      </c>
    </row>
    <row r="17" spans="1:10" ht="14.4" customHeight="1" x14ac:dyDescent="0.3">
      <c r="A17" s="412" t="s">
        <v>398</v>
      </c>
      <c r="B17" s="413" t="s">
        <v>398</v>
      </c>
      <c r="C17" s="414" t="s">
        <v>398</v>
      </c>
      <c r="D17" s="414" t="s">
        <v>398</v>
      </c>
      <c r="E17" s="414"/>
      <c r="F17" s="414" t="s">
        <v>398</v>
      </c>
      <c r="G17" s="414" t="s">
        <v>398</v>
      </c>
      <c r="H17" s="414" t="s">
        <v>398</v>
      </c>
      <c r="I17" s="415" t="s">
        <v>398</v>
      </c>
      <c r="J17" s="416" t="s">
        <v>405</v>
      </c>
    </row>
    <row r="18" spans="1:10" ht="14.4" customHeight="1" x14ac:dyDescent="0.3">
      <c r="A18" s="412" t="s">
        <v>396</v>
      </c>
      <c r="B18" s="413" t="s">
        <v>399</v>
      </c>
      <c r="C18" s="414">
        <v>15.256589999999999</v>
      </c>
      <c r="D18" s="414">
        <v>12.194970000000001</v>
      </c>
      <c r="E18" s="414"/>
      <c r="F18" s="414">
        <v>9.0470299999999995</v>
      </c>
      <c r="G18" s="414">
        <v>14.985954130961501</v>
      </c>
      <c r="H18" s="414">
        <v>-5.9389241309615013</v>
      </c>
      <c r="I18" s="415">
        <v>0.60370063333561941</v>
      </c>
      <c r="J18" s="416" t="s">
        <v>400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42.414417620798744</v>
      </c>
      <c r="M3" s="84">
        <f>SUBTOTAL(9,M5:M1048576)</f>
        <v>149.6</v>
      </c>
      <c r="N3" s="85">
        <f>SUBTOTAL(9,N5:N1048576)</f>
        <v>6345.1968760714917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396</v>
      </c>
      <c r="B5" s="425" t="s">
        <v>397</v>
      </c>
      <c r="C5" s="426" t="s">
        <v>401</v>
      </c>
      <c r="D5" s="427" t="s">
        <v>475</v>
      </c>
      <c r="E5" s="426" t="s">
        <v>406</v>
      </c>
      <c r="F5" s="427" t="s">
        <v>476</v>
      </c>
      <c r="G5" s="426" t="s">
        <v>407</v>
      </c>
      <c r="H5" s="426" t="s">
        <v>408</v>
      </c>
      <c r="I5" s="426" t="s">
        <v>408</v>
      </c>
      <c r="J5" s="426" t="s">
        <v>409</v>
      </c>
      <c r="K5" s="426" t="s">
        <v>410</v>
      </c>
      <c r="L5" s="428">
        <v>93.500000000000014</v>
      </c>
      <c r="M5" s="428">
        <v>1.4</v>
      </c>
      <c r="N5" s="429">
        <v>130.9</v>
      </c>
    </row>
    <row r="6" spans="1:14" ht="14.4" customHeight="1" x14ac:dyDescent="0.3">
      <c r="A6" s="430" t="s">
        <v>396</v>
      </c>
      <c r="B6" s="431" t="s">
        <v>397</v>
      </c>
      <c r="C6" s="432" t="s">
        <v>401</v>
      </c>
      <c r="D6" s="433" t="s">
        <v>475</v>
      </c>
      <c r="E6" s="432" t="s">
        <v>406</v>
      </c>
      <c r="F6" s="433" t="s">
        <v>476</v>
      </c>
      <c r="G6" s="432" t="s">
        <v>407</v>
      </c>
      <c r="H6" s="432" t="s">
        <v>411</v>
      </c>
      <c r="I6" s="432" t="s">
        <v>412</v>
      </c>
      <c r="J6" s="432" t="s">
        <v>413</v>
      </c>
      <c r="K6" s="432" t="s">
        <v>414</v>
      </c>
      <c r="L6" s="434">
        <v>97.729617195085126</v>
      </c>
      <c r="M6" s="434">
        <v>2</v>
      </c>
      <c r="N6" s="435">
        <v>195.45923439017025</v>
      </c>
    </row>
    <row r="7" spans="1:14" ht="14.4" customHeight="1" x14ac:dyDescent="0.3">
      <c r="A7" s="430" t="s">
        <v>396</v>
      </c>
      <c r="B7" s="431" t="s">
        <v>397</v>
      </c>
      <c r="C7" s="432" t="s">
        <v>401</v>
      </c>
      <c r="D7" s="433" t="s">
        <v>475</v>
      </c>
      <c r="E7" s="432" t="s">
        <v>406</v>
      </c>
      <c r="F7" s="433" t="s">
        <v>476</v>
      </c>
      <c r="G7" s="432" t="s">
        <v>407</v>
      </c>
      <c r="H7" s="432" t="s">
        <v>415</v>
      </c>
      <c r="I7" s="432" t="s">
        <v>416</v>
      </c>
      <c r="J7" s="432" t="s">
        <v>417</v>
      </c>
      <c r="K7" s="432" t="s">
        <v>418</v>
      </c>
      <c r="L7" s="434">
        <v>20.75982747899462</v>
      </c>
      <c r="M7" s="434">
        <v>15</v>
      </c>
      <c r="N7" s="435">
        <v>311.39741218491929</v>
      </c>
    </row>
    <row r="8" spans="1:14" ht="14.4" customHeight="1" x14ac:dyDescent="0.3">
      <c r="A8" s="430" t="s">
        <v>396</v>
      </c>
      <c r="B8" s="431" t="s">
        <v>397</v>
      </c>
      <c r="C8" s="432" t="s">
        <v>401</v>
      </c>
      <c r="D8" s="433" t="s">
        <v>475</v>
      </c>
      <c r="E8" s="432" t="s">
        <v>406</v>
      </c>
      <c r="F8" s="433" t="s">
        <v>476</v>
      </c>
      <c r="G8" s="432" t="s">
        <v>407</v>
      </c>
      <c r="H8" s="432" t="s">
        <v>419</v>
      </c>
      <c r="I8" s="432" t="s">
        <v>420</v>
      </c>
      <c r="J8" s="432" t="s">
        <v>421</v>
      </c>
      <c r="K8" s="432" t="s">
        <v>422</v>
      </c>
      <c r="L8" s="434">
        <v>98.45</v>
      </c>
      <c r="M8" s="434">
        <v>2</v>
      </c>
      <c r="N8" s="435">
        <v>196.9</v>
      </c>
    </row>
    <row r="9" spans="1:14" ht="14.4" customHeight="1" x14ac:dyDescent="0.3">
      <c r="A9" s="430" t="s">
        <v>396</v>
      </c>
      <c r="B9" s="431" t="s">
        <v>397</v>
      </c>
      <c r="C9" s="432" t="s">
        <v>401</v>
      </c>
      <c r="D9" s="433" t="s">
        <v>475</v>
      </c>
      <c r="E9" s="432" t="s">
        <v>406</v>
      </c>
      <c r="F9" s="433" t="s">
        <v>476</v>
      </c>
      <c r="G9" s="432" t="s">
        <v>407</v>
      </c>
      <c r="H9" s="432" t="s">
        <v>423</v>
      </c>
      <c r="I9" s="432" t="s">
        <v>424</v>
      </c>
      <c r="J9" s="432" t="s">
        <v>425</v>
      </c>
      <c r="K9" s="432"/>
      <c r="L9" s="434">
        <v>183.19084131799966</v>
      </c>
      <c r="M9" s="434">
        <v>9</v>
      </c>
      <c r="N9" s="435">
        <v>1648.7175718619969</v>
      </c>
    </row>
    <row r="10" spans="1:14" ht="14.4" customHeight="1" x14ac:dyDescent="0.3">
      <c r="A10" s="430" t="s">
        <v>396</v>
      </c>
      <c r="B10" s="431" t="s">
        <v>397</v>
      </c>
      <c r="C10" s="432" t="s">
        <v>401</v>
      </c>
      <c r="D10" s="433" t="s">
        <v>475</v>
      </c>
      <c r="E10" s="432" t="s">
        <v>406</v>
      </c>
      <c r="F10" s="433" t="s">
        <v>476</v>
      </c>
      <c r="G10" s="432" t="s">
        <v>407</v>
      </c>
      <c r="H10" s="432" t="s">
        <v>426</v>
      </c>
      <c r="I10" s="432" t="s">
        <v>427</v>
      </c>
      <c r="J10" s="432" t="s">
        <v>428</v>
      </c>
      <c r="K10" s="432" t="s">
        <v>429</v>
      </c>
      <c r="L10" s="434">
        <v>32.19941413558692</v>
      </c>
      <c r="M10" s="434">
        <v>1</v>
      </c>
      <c r="N10" s="435">
        <v>32.19941413558692</v>
      </c>
    </row>
    <row r="11" spans="1:14" ht="14.4" customHeight="1" x14ac:dyDescent="0.3">
      <c r="A11" s="430" t="s">
        <v>396</v>
      </c>
      <c r="B11" s="431" t="s">
        <v>397</v>
      </c>
      <c r="C11" s="432" t="s">
        <v>401</v>
      </c>
      <c r="D11" s="433" t="s">
        <v>475</v>
      </c>
      <c r="E11" s="432" t="s">
        <v>406</v>
      </c>
      <c r="F11" s="433" t="s">
        <v>476</v>
      </c>
      <c r="G11" s="432" t="s">
        <v>407</v>
      </c>
      <c r="H11" s="432" t="s">
        <v>430</v>
      </c>
      <c r="I11" s="432" t="s">
        <v>424</v>
      </c>
      <c r="J11" s="432" t="s">
        <v>431</v>
      </c>
      <c r="K11" s="432"/>
      <c r="L11" s="434">
        <v>569.20701993758496</v>
      </c>
      <c r="M11" s="434">
        <v>1</v>
      </c>
      <c r="N11" s="435">
        <v>569.20701993758496</v>
      </c>
    </row>
    <row r="12" spans="1:14" ht="14.4" customHeight="1" x14ac:dyDescent="0.3">
      <c r="A12" s="430" t="s">
        <v>396</v>
      </c>
      <c r="B12" s="431" t="s">
        <v>397</v>
      </c>
      <c r="C12" s="432" t="s">
        <v>401</v>
      </c>
      <c r="D12" s="433" t="s">
        <v>475</v>
      </c>
      <c r="E12" s="432" t="s">
        <v>406</v>
      </c>
      <c r="F12" s="433" t="s">
        <v>476</v>
      </c>
      <c r="G12" s="432" t="s">
        <v>407</v>
      </c>
      <c r="H12" s="432" t="s">
        <v>432</v>
      </c>
      <c r="I12" s="432" t="s">
        <v>424</v>
      </c>
      <c r="J12" s="432" t="s">
        <v>433</v>
      </c>
      <c r="K12" s="432"/>
      <c r="L12" s="434">
        <v>156.70704331581257</v>
      </c>
      <c r="M12" s="434">
        <v>1</v>
      </c>
      <c r="N12" s="435">
        <v>156.70704331581257</v>
      </c>
    </row>
    <row r="13" spans="1:14" ht="14.4" customHeight="1" x14ac:dyDescent="0.3">
      <c r="A13" s="430" t="s">
        <v>396</v>
      </c>
      <c r="B13" s="431" t="s">
        <v>397</v>
      </c>
      <c r="C13" s="432" t="s">
        <v>401</v>
      </c>
      <c r="D13" s="433" t="s">
        <v>475</v>
      </c>
      <c r="E13" s="432" t="s">
        <v>406</v>
      </c>
      <c r="F13" s="433" t="s">
        <v>476</v>
      </c>
      <c r="G13" s="432" t="s">
        <v>407</v>
      </c>
      <c r="H13" s="432" t="s">
        <v>434</v>
      </c>
      <c r="I13" s="432" t="s">
        <v>435</v>
      </c>
      <c r="J13" s="432" t="s">
        <v>436</v>
      </c>
      <c r="K13" s="432" t="s">
        <v>437</v>
      </c>
      <c r="L13" s="434">
        <v>70.61</v>
      </c>
      <c r="M13" s="434">
        <v>1</v>
      </c>
      <c r="N13" s="435">
        <v>70.61</v>
      </c>
    </row>
    <row r="14" spans="1:14" ht="14.4" customHeight="1" x14ac:dyDescent="0.3">
      <c r="A14" s="430" t="s">
        <v>396</v>
      </c>
      <c r="B14" s="431" t="s">
        <v>397</v>
      </c>
      <c r="C14" s="432" t="s">
        <v>401</v>
      </c>
      <c r="D14" s="433" t="s">
        <v>475</v>
      </c>
      <c r="E14" s="432" t="s">
        <v>406</v>
      </c>
      <c r="F14" s="433" t="s">
        <v>476</v>
      </c>
      <c r="G14" s="432" t="s">
        <v>407</v>
      </c>
      <c r="H14" s="432" t="s">
        <v>438</v>
      </c>
      <c r="I14" s="432" t="s">
        <v>424</v>
      </c>
      <c r="J14" s="432" t="s">
        <v>439</v>
      </c>
      <c r="K14" s="432"/>
      <c r="L14" s="434">
        <v>8.1065999999999985</v>
      </c>
      <c r="M14" s="434">
        <v>100</v>
      </c>
      <c r="N14" s="435">
        <v>810.65999999999985</v>
      </c>
    </row>
    <row r="15" spans="1:14" ht="14.4" customHeight="1" x14ac:dyDescent="0.3">
      <c r="A15" s="430" t="s">
        <v>396</v>
      </c>
      <c r="B15" s="431" t="s">
        <v>397</v>
      </c>
      <c r="C15" s="432" t="s">
        <v>401</v>
      </c>
      <c r="D15" s="433" t="s">
        <v>475</v>
      </c>
      <c r="E15" s="432" t="s">
        <v>406</v>
      </c>
      <c r="F15" s="433" t="s">
        <v>476</v>
      </c>
      <c r="G15" s="432" t="s">
        <v>407</v>
      </c>
      <c r="H15" s="432" t="s">
        <v>440</v>
      </c>
      <c r="I15" s="432" t="s">
        <v>424</v>
      </c>
      <c r="J15" s="432" t="s">
        <v>441</v>
      </c>
      <c r="K15" s="432"/>
      <c r="L15" s="434">
        <v>124.68637433164361</v>
      </c>
      <c r="M15" s="434">
        <v>4</v>
      </c>
      <c r="N15" s="435">
        <v>498.74549732657442</v>
      </c>
    </row>
    <row r="16" spans="1:14" ht="14.4" customHeight="1" x14ac:dyDescent="0.3">
      <c r="A16" s="430" t="s">
        <v>396</v>
      </c>
      <c r="B16" s="431" t="s">
        <v>397</v>
      </c>
      <c r="C16" s="432" t="s">
        <v>401</v>
      </c>
      <c r="D16" s="433" t="s">
        <v>475</v>
      </c>
      <c r="E16" s="432" t="s">
        <v>406</v>
      </c>
      <c r="F16" s="433" t="s">
        <v>476</v>
      </c>
      <c r="G16" s="432" t="s">
        <v>407</v>
      </c>
      <c r="H16" s="432" t="s">
        <v>442</v>
      </c>
      <c r="I16" s="432" t="s">
        <v>424</v>
      </c>
      <c r="J16" s="432" t="s">
        <v>443</v>
      </c>
      <c r="K16" s="432"/>
      <c r="L16" s="434">
        <v>305.69595894416187</v>
      </c>
      <c r="M16" s="434">
        <v>2</v>
      </c>
      <c r="N16" s="435">
        <v>611.39191788832375</v>
      </c>
    </row>
    <row r="17" spans="1:14" ht="14.4" customHeight="1" x14ac:dyDescent="0.3">
      <c r="A17" s="430" t="s">
        <v>396</v>
      </c>
      <c r="B17" s="431" t="s">
        <v>397</v>
      </c>
      <c r="C17" s="432" t="s">
        <v>401</v>
      </c>
      <c r="D17" s="433" t="s">
        <v>475</v>
      </c>
      <c r="E17" s="432" t="s">
        <v>406</v>
      </c>
      <c r="F17" s="433" t="s">
        <v>476</v>
      </c>
      <c r="G17" s="432" t="s">
        <v>407</v>
      </c>
      <c r="H17" s="432" t="s">
        <v>444</v>
      </c>
      <c r="I17" s="432" t="s">
        <v>444</v>
      </c>
      <c r="J17" s="432" t="s">
        <v>445</v>
      </c>
      <c r="K17" s="432" t="s">
        <v>446</v>
      </c>
      <c r="L17" s="434">
        <v>73.100000000000023</v>
      </c>
      <c r="M17" s="434">
        <v>1</v>
      </c>
      <c r="N17" s="435">
        <v>73.100000000000023</v>
      </c>
    </row>
    <row r="18" spans="1:14" ht="14.4" customHeight="1" x14ac:dyDescent="0.3">
      <c r="A18" s="430" t="s">
        <v>396</v>
      </c>
      <c r="B18" s="431" t="s">
        <v>397</v>
      </c>
      <c r="C18" s="432" t="s">
        <v>401</v>
      </c>
      <c r="D18" s="433" t="s">
        <v>475</v>
      </c>
      <c r="E18" s="432" t="s">
        <v>406</v>
      </c>
      <c r="F18" s="433" t="s">
        <v>476</v>
      </c>
      <c r="G18" s="432" t="s">
        <v>407</v>
      </c>
      <c r="H18" s="432" t="s">
        <v>447</v>
      </c>
      <c r="I18" s="432" t="s">
        <v>447</v>
      </c>
      <c r="J18" s="432" t="s">
        <v>448</v>
      </c>
      <c r="K18" s="432" t="s">
        <v>449</v>
      </c>
      <c r="L18" s="434">
        <v>78.44</v>
      </c>
      <c r="M18" s="434">
        <v>1</v>
      </c>
      <c r="N18" s="435">
        <v>78.44</v>
      </c>
    </row>
    <row r="19" spans="1:14" ht="14.4" customHeight="1" x14ac:dyDescent="0.3">
      <c r="A19" s="430" t="s">
        <v>396</v>
      </c>
      <c r="B19" s="431" t="s">
        <v>397</v>
      </c>
      <c r="C19" s="432" t="s">
        <v>401</v>
      </c>
      <c r="D19" s="433" t="s">
        <v>475</v>
      </c>
      <c r="E19" s="432" t="s">
        <v>406</v>
      </c>
      <c r="F19" s="433" t="s">
        <v>476</v>
      </c>
      <c r="G19" s="432" t="s">
        <v>407</v>
      </c>
      <c r="H19" s="432" t="s">
        <v>450</v>
      </c>
      <c r="I19" s="432" t="s">
        <v>424</v>
      </c>
      <c r="J19" s="432" t="s">
        <v>451</v>
      </c>
      <c r="K19" s="432"/>
      <c r="L19" s="434">
        <v>426.31976503052363</v>
      </c>
      <c r="M19" s="434">
        <v>1</v>
      </c>
      <c r="N19" s="435">
        <v>426.31976503052363</v>
      </c>
    </row>
    <row r="20" spans="1:14" ht="14.4" customHeight="1" x14ac:dyDescent="0.3">
      <c r="A20" s="430" t="s">
        <v>396</v>
      </c>
      <c r="B20" s="431" t="s">
        <v>397</v>
      </c>
      <c r="C20" s="432" t="s">
        <v>401</v>
      </c>
      <c r="D20" s="433" t="s">
        <v>475</v>
      </c>
      <c r="E20" s="432" t="s">
        <v>452</v>
      </c>
      <c r="F20" s="433" t="s">
        <v>477</v>
      </c>
      <c r="G20" s="432" t="s">
        <v>407</v>
      </c>
      <c r="H20" s="432" t="s">
        <v>453</v>
      </c>
      <c r="I20" s="432" t="s">
        <v>454</v>
      </c>
      <c r="J20" s="432" t="s">
        <v>455</v>
      </c>
      <c r="K20" s="432" t="s">
        <v>456</v>
      </c>
      <c r="L20" s="434">
        <v>53.13000000000001</v>
      </c>
      <c r="M20" s="434">
        <v>1</v>
      </c>
      <c r="N20" s="435">
        <v>53.13000000000001</v>
      </c>
    </row>
    <row r="21" spans="1:14" ht="14.4" customHeight="1" x14ac:dyDescent="0.3">
      <c r="A21" s="430" t="s">
        <v>396</v>
      </c>
      <c r="B21" s="431" t="s">
        <v>397</v>
      </c>
      <c r="C21" s="432" t="s">
        <v>401</v>
      </c>
      <c r="D21" s="433" t="s">
        <v>475</v>
      </c>
      <c r="E21" s="432" t="s">
        <v>452</v>
      </c>
      <c r="F21" s="433" t="s">
        <v>477</v>
      </c>
      <c r="G21" s="432" t="s">
        <v>407</v>
      </c>
      <c r="H21" s="432" t="s">
        <v>457</v>
      </c>
      <c r="I21" s="432" t="s">
        <v>458</v>
      </c>
      <c r="J21" s="432" t="s">
        <v>459</v>
      </c>
      <c r="K21" s="432" t="s">
        <v>460</v>
      </c>
      <c r="L21" s="434">
        <v>35.089999999999996</v>
      </c>
      <c r="M21" s="434">
        <v>2</v>
      </c>
      <c r="N21" s="435">
        <v>70.179999999999993</v>
      </c>
    </row>
    <row r="22" spans="1:14" ht="14.4" customHeight="1" x14ac:dyDescent="0.3">
      <c r="A22" s="430" t="s">
        <v>396</v>
      </c>
      <c r="B22" s="431" t="s">
        <v>397</v>
      </c>
      <c r="C22" s="432" t="s">
        <v>401</v>
      </c>
      <c r="D22" s="433" t="s">
        <v>475</v>
      </c>
      <c r="E22" s="432" t="s">
        <v>452</v>
      </c>
      <c r="F22" s="433" t="s">
        <v>477</v>
      </c>
      <c r="G22" s="432" t="s">
        <v>407</v>
      </c>
      <c r="H22" s="432" t="s">
        <v>461</v>
      </c>
      <c r="I22" s="432" t="s">
        <v>462</v>
      </c>
      <c r="J22" s="432" t="s">
        <v>463</v>
      </c>
      <c r="K22" s="432" t="s">
        <v>464</v>
      </c>
      <c r="L22" s="434">
        <v>128.07</v>
      </c>
      <c r="M22" s="434">
        <v>1</v>
      </c>
      <c r="N22" s="435">
        <v>128.07</v>
      </c>
    </row>
    <row r="23" spans="1:14" ht="14.4" customHeight="1" x14ac:dyDescent="0.3">
      <c r="A23" s="430" t="s">
        <v>396</v>
      </c>
      <c r="B23" s="431" t="s">
        <v>397</v>
      </c>
      <c r="C23" s="432" t="s">
        <v>401</v>
      </c>
      <c r="D23" s="433" t="s">
        <v>475</v>
      </c>
      <c r="E23" s="432" t="s">
        <v>452</v>
      </c>
      <c r="F23" s="433" t="s">
        <v>477</v>
      </c>
      <c r="G23" s="432" t="s">
        <v>407</v>
      </c>
      <c r="H23" s="432" t="s">
        <v>465</v>
      </c>
      <c r="I23" s="432" t="s">
        <v>466</v>
      </c>
      <c r="J23" s="432" t="s">
        <v>467</v>
      </c>
      <c r="K23" s="432" t="s">
        <v>468</v>
      </c>
      <c r="L23" s="434">
        <v>73.986000000000004</v>
      </c>
      <c r="M23" s="434">
        <v>2</v>
      </c>
      <c r="N23" s="435">
        <v>147.97200000000001</v>
      </c>
    </row>
    <row r="24" spans="1:14" ht="14.4" customHeight="1" x14ac:dyDescent="0.3">
      <c r="A24" s="430" t="s">
        <v>396</v>
      </c>
      <c r="B24" s="431" t="s">
        <v>397</v>
      </c>
      <c r="C24" s="432" t="s">
        <v>401</v>
      </c>
      <c r="D24" s="433" t="s">
        <v>475</v>
      </c>
      <c r="E24" s="432" t="s">
        <v>452</v>
      </c>
      <c r="F24" s="433" t="s">
        <v>477</v>
      </c>
      <c r="G24" s="432" t="s">
        <v>407</v>
      </c>
      <c r="H24" s="432" t="s">
        <v>469</v>
      </c>
      <c r="I24" s="432" t="s">
        <v>469</v>
      </c>
      <c r="J24" s="432" t="s">
        <v>470</v>
      </c>
      <c r="K24" s="432" t="s">
        <v>471</v>
      </c>
      <c r="L24" s="434">
        <v>217.8</v>
      </c>
      <c r="M24" s="434">
        <v>0.2</v>
      </c>
      <c r="N24" s="435">
        <v>43.56</v>
      </c>
    </row>
    <row r="25" spans="1:14" ht="14.4" customHeight="1" thickBot="1" x14ac:dyDescent="0.35">
      <c r="A25" s="436" t="s">
        <v>396</v>
      </c>
      <c r="B25" s="437" t="s">
        <v>397</v>
      </c>
      <c r="C25" s="438" t="s">
        <v>401</v>
      </c>
      <c r="D25" s="439" t="s">
        <v>475</v>
      </c>
      <c r="E25" s="438" t="s">
        <v>452</v>
      </c>
      <c r="F25" s="439" t="s">
        <v>477</v>
      </c>
      <c r="G25" s="438" t="s">
        <v>407</v>
      </c>
      <c r="H25" s="438" t="s">
        <v>472</v>
      </c>
      <c r="I25" s="438" t="s">
        <v>472</v>
      </c>
      <c r="J25" s="438" t="s">
        <v>473</v>
      </c>
      <c r="K25" s="438" t="s">
        <v>474</v>
      </c>
      <c r="L25" s="440">
        <v>91.53</v>
      </c>
      <c r="M25" s="440">
        <v>1</v>
      </c>
      <c r="N25" s="441">
        <v>91.53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478</v>
      </c>
      <c r="B5" s="422">
        <v>128.07</v>
      </c>
      <c r="C5" s="446">
        <v>0.52963070179066207</v>
      </c>
      <c r="D5" s="422">
        <v>113.74</v>
      </c>
      <c r="E5" s="446">
        <v>0.47036929820933787</v>
      </c>
      <c r="F5" s="423">
        <v>241.81</v>
      </c>
    </row>
    <row r="6" spans="1:6" ht="14.4" customHeight="1" thickBot="1" x14ac:dyDescent="0.35">
      <c r="A6" s="450" t="s">
        <v>3</v>
      </c>
      <c r="B6" s="451">
        <v>128.07</v>
      </c>
      <c r="C6" s="452">
        <v>0.52963070179066207</v>
      </c>
      <c r="D6" s="451">
        <v>113.74</v>
      </c>
      <c r="E6" s="452">
        <v>0.47036929820933787</v>
      </c>
      <c r="F6" s="453">
        <v>241.81</v>
      </c>
    </row>
    <row r="7" spans="1:6" ht="14.4" customHeight="1" thickBot="1" x14ac:dyDescent="0.35"/>
    <row r="8" spans="1:6" ht="14.4" customHeight="1" x14ac:dyDescent="0.3">
      <c r="A8" s="460" t="s">
        <v>479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thickBot="1" x14ac:dyDescent="0.35">
      <c r="A9" s="461" t="s">
        <v>480</v>
      </c>
      <c r="B9" s="457"/>
      <c r="C9" s="458">
        <v>0</v>
      </c>
      <c r="D9" s="457">
        <v>70.179999999999993</v>
      </c>
      <c r="E9" s="458">
        <v>1</v>
      </c>
      <c r="F9" s="459">
        <v>70.179999999999993</v>
      </c>
    </row>
    <row r="10" spans="1:6" ht="14.4" customHeight="1" thickBot="1" x14ac:dyDescent="0.35">
      <c r="A10" s="450" t="s">
        <v>3</v>
      </c>
      <c r="B10" s="451">
        <v>128.07</v>
      </c>
      <c r="C10" s="452">
        <v>0.52963070179066207</v>
      </c>
      <c r="D10" s="451">
        <v>113.74</v>
      </c>
      <c r="E10" s="452">
        <v>0.47036929820933787</v>
      </c>
      <c r="F10" s="453">
        <v>241.81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488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0.52963070179066207</v>
      </c>
      <c r="I3" s="43">
        <f>SUBTOTAL(9,I6:I1048576)</f>
        <v>2.2000000000000002</v>
      </c>
      <c r="J3" s="43">
        <f>SUBTOTAL(9,J6:J1048576)</f>
        <v>113.74</v>
      </c>
      <c r="K3" s="44">
        <f>IF(M3=0,0,J3/M3)</f>
        <v>0.47036929820933787</v>
      </c>
      <c r="L3" s="43">
        <f>SUBTOTAL(9,L6:L1048576)</f>
        <v>3.2</v>
      </c>
      <c r="M3" s="45">
        <f>SUBTOTAL(9,M6:M1048576)</f>
        <v>241.81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2" t="s">
        <v>117</v>
      </c>
      <c r="C5" s="462" t="s">
        <v>58</v>
      </c>
      <c r="D5" s="462" t="s">
        <v>118</v>
      </c>
      <c r="E5" s="462" t="s">
        <v>119</v>
      </c>
      <c r="F5" s="463" t="s">
        <v>15</v>
      </c>
      <c r="G5" s="463" t="s">
        <v>14</v>
      </c>
      <c r="H5" s="444" t="s">
        <v>120</v>
      </c>
      <c r="I5" s="443" t="s">
        <v>15</v>
      </c>
      <c r="J5" s="463" t="s">
        <v>14</v>
      </c>
      <c r="K5" s="444" t="s">
        <v>120</v>
      </c>
      <c r="L5" s="443" t="s">
        <v>15</v>
      </c>
      <c r="M5" s="464" t="s">
        <v>14</v>
      </c>
    </row>
    <row r="6" spans="1:13" ht="14.4" customHeight="1" x14ac:dyDescent="0.3">
      <c r="A6" s="424" t="s">
        <v>401</v>
      </c>
      <c r="B6" s="425" t="s">
        <v>481</v>
      </c>
      <c r="C6" s="425" t="s">
        <v>458</v>
      </c>
      <c r="D6" s="425" t="s">
        <v>482</v>
      </c>
      <c r="E6" s="425" t="s">
        <v>483</v>
      </c>
      <c r="F6" s="428"/>
      <c r="G6" s="428"/>
      <c r="H6" s="447">
        <v>0</v>
      </c>
      <c r="I6" s="428">
        <v>2</v>
      </c>
      <c r="J6" s="428">
        <v>70.179999999999993</v>
      </c>
      <c r="K6" s="447">
        <v>1</v>
      </c>
      <c r="L6" s="428">
        <v>2</v>
      </c>
      <c r="M6" s="429">
        <v>70.179999999999993</v>
      </c>
    </row>
    <row r="7" spans="1:13" ht="14.4" customHeight="1" x14ac:dyDescent="0.3">
      <c r="A7" s="430" t="s">
        <v>401</v>
      </c>
      <c r="B7" s="431" t="s">
        <v>484</v>
      </c>
      <c r="C7" s="431" t="s">
        <v>469</v>
      </c>
      <c r="D7" s="431" t="s">
        <v>470</v>
      </c>
      <c r="E7" s="431" t="s">
        <v>485</v>
      </c>
      <c r="F7" s="434"/>
      <c r="G7" s="434"/>
      <c r="H7" s="456">
        <v>0</v>
      </c>
      <c r="I7" s="434">
        <v>0.2</v>
      </c>
      <c r="J7" s="434">
        <v>43.56</v>
      </c>
      <c r="K7" s="456">
        <v>1</v>
      </c>
      <c r="L7" s="434">
        <v>0.2</v>
      </c>
      <c r="M7" s="435">
        <v>43.56</v>
      </c>
    </row>
    <row r="8" spans="1:13" ht="14.4" customHeight="1" thickBot="1" x14ac:dyDescent="0.35">
      <c r="A8" s="436" t="s">
        <v>401</v>
      </c>
      <c r="B8" s="437" t="s">
        <v>484</v>
      </c>
      <c r="C8" s="437" t="s">
        <v>462</v>
      </c>
      <c r="D8" s="437" t="s">
        <v>486</v>
      </c>
      <c r="E8" s="437" t="s">
        <v>487</v>
      </c>
      <c r="F8" s="440">
        <v>1</v>
      </c>
      <c r="G8" s="440">
        <v>128.07</v>
      </c>
      <c r="H8" s="448">
        <v>1</v>
      </c>
      <c r="I8" s="440"/>
      <c r="J8" s="440"/>
      <c r="K8" s="448">
        <v>0</v>
      </c>
      <c r="L8" s="440">
        <v>1</v>
      </c>
      <c r="M8" s="441">
        <v>128.07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29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20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5" t="s">
        <v>190</v>
      </c>
      <c r="B5" s="466" t="s">
        <v>192</v>
      </c>
      <c r="C5" s="466" t="s">
        <v>193</v>
      </c>
      <c r="D5" s="466" t="s">
        <v>194</v>
      </c>
      <c r="E5" s="467" t="s">
        <v>195</v>
      </c>
      <c r="F5" s="468" t="s">
        <v>192</v>
      </c>
      <c r="G5" s="469" t="s">
        <v>193</v>
      </c>
      <c r="H5" s="469" t="s">
        <v>194</v>
      </c>
      <c r="I5" s="470" t="s">
        <v>195</v>
      </c>
      <c r="J5" s="466" t="s">
        <v>192</v>
      </c>
      <c r="K5" s="466" t="s">
        <v>193</v>
      </c>
      <c r="L5" s="466" t="s">
        <v>194</v>
      </c>
      <c r="M5" s="467" t="s">
        <v>195</v>
      </c>
      <c r="N5" s="468" t="s">
        <v>192</v>
      </c>
      <c r="O5" s="469" t="s">
        <v>193</v>
      </c>
      <c r="P5" s="469" t="s">
        <v>194</v>
      </c>
      <c r="Q5" s="470" t="s">
        <v>195</v>
      </c>
    </row>
    <row r="6" spans="1:17" ht="14.4" customHeight="1" x14ac:dyDescent="0.3">
      <c r="A6" s="473" t="s">
        <v>489</v>
      </c>
      <c r="B6" s="477"/>
      <c r="C6" s="428"/>
      <c r="D6" s="428"/>
      <c r="E6" s="429"/>
      <c r="F6" s="475"/>
      <c r="G6" s="447"/>
      <c r="H6" s="447"/>
      <c r="I6" s="479"/>
      <c r="J6" s="477"/>
      <c r="K6" s="428"/>
      <c r="L6" s="428"/>
      <c r="M6" s="429"/>
      <c r="N6" s="475"/>
      <c r="O6" s="447"/>
      <c r="P6" s="447"/>
      <c r="Q6" s="471"/>
    </row>
    <row r="7" spans="1:17" ht="14.4" customHeight="1" thickBot="1" x14ac:dyDescent="0.35">
      <c r="A7" s="474" t="s">
        <v>490</v>
      </c>
      <c r="B7" s="478">
        <v>29</v>
      </c>
      <c r="C7" s="440"/>
      <c r="D7" s="440"/>
      <c r="E7" s="441"/>
      <c r="F7" s="476">
        <v>1</v>
      </c>
      <c r="G7" s="448">
        <v>0</v>
      </c>
      <c r="H7" s="448">
        <v>0</v>
      </c>
      <c r="I7" s="480">
        <v>0</v>
      </c>
      <c r="J7" s="478">
        <v>20</v>
      </c>
      <c r="K7" s="440"/>
      <c r="L7" s="440"/>
      <c r="M7" s="441"/>
      <c r="N7" s="476">
        <v>1</v>
      </c>
      <c r="O7" s="448">
        <v>0</v>
      </c>
      <c r="P7" s="448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396</v>
      </c>
      <c r="B5" s="413" t="s">
        <v>397</v>
      </c>
      <c r="C5" s="414" t="s">
        <v>398</v>
      </c>
      <c r="D5" s="414" t="s">
        <v>398</v>
      </c>
      <c r="E5" s="414"/>
      <c r="F5" s="414" t="s">
        <v>398</v>
      </c>
      <c r="G5" s="414" t="s">
        <v>398</v>
      </c>
      <c r="H5" s="414" t="s">
        <v>398</v>
      </c>
      <c r="I5" s="415" t="s">
        <v>398</v>
      </c>
      <c r="J5" s="416" t="s">
        <v>56</v>
      </c>
    </row>
    <row r="6" spans="1:10" ht="14.4" customHeight="1" x14ac:dyDescent="0.3">
      <c r="A6" s="412" t="s">
        <v>396</v>
      </c>
      <c r="B6" s="413" t="s">
        <v>244</v>
      </c>
      <c r="C6" s="414">
        <v>3966.3918200000103</v>
      </c>
      <c r="D6" s="414">
        <v>4668.9190900000003</v>
      </c>
      <c r="E6" s="414"/>
      <c r="F6" s="414">
        <v>5528.1486700000005</v>
      </c>
      <c r="G6" s="414">
        <v>4675.001288690275</v>
      </c>
      <c r="H6" s="414">
        <v>853.14738130972546</v>
      </c>
      <c r="I6" s="415">
        <v>1.1824913681571922</v>
      </c>
      <c r="J6" s="416" t="s">
        <v>1</v>
      </c>
    </row>
    <row r="7" spans="1:10" ht="14.4" customHeight="1" x14ac:dyDescent="0.3">
      <c r="A7" s="412" t="s">
        <v>396</v>
      </c>
      <c r="B7" s="413" t="s">
        <v>245</v>
      </c>
      <c r="C7" s="414">
        <v>29.23657</v>
      </c>
      <c r="D7" s="414">
        <v>34.705500000000001</v>
      </c>
      <c r="E7" s="414"/>
      <c r="F7" s="414">
        <v>31.76003</v>
      </c>
      <c r="G7" s="414">
        <v>25.000006891391749</v>
      </c>
      <c r="H7" s="414">
        <v>6.7600231086082516</v>
      </c>
      <c r="I7" s="415">
        <v>1.2704008498068027</v>
      </c>
      <c r="J7" s="416" t="s">
        <v>1</v>
      </c>
    </row>
    <row r="8" spans="1:10" ht="14.4" customHeight="1" x14ac:dyDescent="0.3">
      <c r="A8" s="412" t="s">
        <v>396</v>
      </c>
      <c r="B8" s="413" t="s">
        <v>246</v>
      </c>
      <c r="C8" s="414">
        <v>3.7715800000000002</v>
      </c>
      <c r="D8" s="414">
        <v>3.3415400000000002</v>
      </c>
      <c r="E8" s="414"/>
      <c r="F8" s="414">
        <v>3.5703200000000002</v>
      </c>
      <c r="G8" s="414">
        <v>4.5000012404504997</v>
      </c>
      <c r="H8" s="414">
        <v>-0.92968124045049949</v>
      </c>
      <c r="I8" s="415">
        <v>0.79340422573807379</v>
      </c>
      <c r="J8" s="416" t="s">
        <v>1</v>
      </c>
    </row>
    <row r="9" spans="1:10" ht="14.4" customHeight="1" x14ac:dyDescent="0.3">
      <c r="A9" s="412" t="s">
        <v>396</v>
      </c>
      <c r="B9" s="413" t="s">
        <v>247</v>
      </c>
      <c r="C9" s="414">
        <v>24.390810000000002</v>
      </c>
      <c r="D9" s="414">
        <v>9.3532700000000002</v>
      </c>
      <c r="E9" s="414"/>
      <c r="F9" s="414">
        <v>10.85833</v>
      </c>
      <c r="G9" s="414">
        <v>26.50000730487525</v>
      </c>
      <c r="H9" s="414">
        <v>-15.64167730487525</v>
      </c>
      <c r="I9" s="415">
        <v>0.40974818893738096</v>
      </c>
      <c r="J9" s="416" t="s">
        <v>1</v>
      </c>
    </row>
    <row r="10" spans="1:10" ht="14.4" customHeight="1" x14ac:dyDescent="0.3">
      <c r="A10" s="412" t="s">
        <v>396</v>
      </c>
      <c r="B10" s="413" t="s">
        <v>248</v>
      </c>
      <c r="C10" s="414">
        <v>0.186</v>
      </c>
      <c r="D10" s="414">
        <v>0.25</v>
      </c>
      <c r="E10" s="414"/>
      <c r="F10" s="414">
        <v>0.30199999999999999</v>
      </c>
      <c r="G10" s="414">
        <v>0.25000006891374998</v>
      </c>
      <c r="H10" s="414">
        <v>5.1999931086250006E-2</v>
      </c>
      <c r="I10" s="415">
        <v>1.2079996670088518</v>
      </c>
      <c r="J10" s="416" t="s">
        <v>1</v>
      </c>
    </row>
    <row r="11" spans="1:10" ht="14.4" customHeight="1" x14ac:dyDescent="0.3">
      <c r="A11" s="412" t="s">
        <v>396</v>
      </c>
      <c r="B11" s="413" t="s">
        <v>249</v>
      </c>
      <c r="C11" s="414">
        <v>5.1069999999999993</v>
      </c>
      <c r="D11" s="414">
        <v>3.55</v>
      </c>
      <c r="E11" s="414"/>
      <c r="F11" s="414">
        <v>3.6919999999999997</v>
      </c>
      <c r="G11" s="414">
        <v>7.0000019295894997</v>
      </c>
      <c r="H11" s="414">
        <v>-3.3080019295895</v>
      </c>
      <c r="I11" s="415">
        <v>0.52742842603994955</v>
      </c>
      <c r="J11" s="416" t="s">
        <v>1</v>
      </c>
    </row>
    <row r="12" spans="1:10" ht="14.4" customHeight="1" x14ac:dyDescent="0.3">
      <c r="A12" s="412" t="s">
        <v>396</v>
      </c>
      <c r="B12" s="413" t="s">
        <v>399</v>
      </c>
      <c r="C12" s="414">
        <v>4029.0837800000104</v>
      </c>
      <c r="D12" s="414">
        <v>4720.1194000000005</v>
      </c>
      <c r="E12" s="414"/>
      <c r="F12" s="414">
        <v>5578.3313500000004</v>
      </c>
      <c r="G12" s="414">
        <v>4738.2513061254949</v>
      </c>
      <c r="H12" s="414">
        <v>840.08004387450546</v>
      </c>
      <c r="I12" s="415">
        <v>1.1772974858442968</v>
      </c>
      <c r="J12" s="416" t="s">
        <v>400</v>
      </c>
    </row>
    <row r="14" spans="1:10" ht="14.4" customHeight="1" x14ac:dyDescent="0.3">
      <c r="A14" s="412" t="s">
        <v>396</v>
      </c>
      <c r="B14" s="413" t="s">
        <v>397</v>
      </c>
      <c r="C14" s="414" t="s">
        <v>398</v>
      </c>
      <c r="D14" s="414" t="s">
        <v>398</v>
      </c>
      <c r="E14" s="414"/>
      <c r="F14" s="414" t="s">
        <v>398</v>
      </c>
      <c r="G14" s="414" t="s">
        <v>398</v>
      </c>
      <c r="H14" s="414" t="s">
        <v>398</v>
      </c>
      <c r="I14" s="415" t="s">
        <v>398</v>
      </c>
      <c r="J14" s="416" t="s">
        <v>56</v>
      </c>
    </row>
    <row r="15" spans="1:10" ht="14.4" customHeight="1" x14ac:dyDescent="0.3">
      <c r="A15" s="412" t="s">
        <v>401</v>
      </c>
      <c r="B15" s="413" t="s">
        <v>402</v>
      </c>
      <c r="C15" s="414" t="s">
        <v>398</v>
      </c>
      <c r="D15" s="414" t="s">
        <v>398</v>
      </c>
      <c r="E15" s="414"/>
      <c r="F15" s="414" t="s">
        <v>398</v>
      </c>
      <c r="G15" s="414" t="s">
        <v>398</v>
      </c>
      <c r="H15" s="414" t="s">
        <v>398</v>
      </c>
      <c r="I15" s="415" t="s">
        <v>398</v>
      </c>
      <c r="J15" s="416" t="s">
        <v>0</v>
      </c>
    </row>
    <row r="16" spans="1:10" ht="14.4" customHeight="1" x14ac:dyDescent="0.3">
      <c r="A16" s="412" t="s">
        <v>401</v>
      </c>
      <c r="B16" s="413" t="s">
        <v>244</v>
      </c>
      <c r="C16" s="414">
        <v>3966.3918200000103</v>
      </c>
      <c r="D16" s="414">
        <v>4668.9190900000003</v>
      </c>
      <c r="E16" s="414"/>
      <c r="F16" s="414">
        <v>5528.1486700000005</v>
      </c>
      <c r="G16" s="414">
        <v>4675.001288690275</v>
      </c>
      <c r="H16" s="414">
        <v>853.14738130972546</v>
      </c>
      <c r="I16" s="415">
        <v>1.1824913681571922</v>
      </c>
      <c r="J16" s="416" t="s">
        <v>1</v>
      </c>
    </row>
    <row r="17" spans="1:10" ht="14.4" customHeight="1" x14ac:dyDescent="0.3">
      <c r="A17" s="412" t="s">
        <v>401</v>
      </c>
      <c r="B17" s="413" t="s">
        <v>245</v>
      </c>
      <c r="C17" s="414">
        <v>29.23657</v>
      </c>
      <c r="D17" s="414">
        <v>34.705500000000001</v>
      </c>
      <c r="E17" s="414"/>
      <c r="F17" s="414">
        <v>31.76003</v>
      </c>
      <c r="G17" s="414">
        <v>25.000006891391749</v>
      </c>
      <c r="H17" s="414">
        <v>6.7600231086082516</v>
      </c>
      <c r="I17" s="415">
        <v>1.2704008498068027</v>
      </c>
      <c r="J17" s="416" t="s">
        <v>1</v>
      </c>
    </row>
    <row r="18" spans="1:10" ht="14.4" customHeight="1" x14ac:dyDescent="0.3">
      <c r="A18" s="412" t="s">
        <v>401</v>
      </c>
      <c r="B18" s="413" t="s">
        <v>246</v>
      </c>
      <c r="C18" s="414">
        <v>3.7715800000000002</v>
      </c>
      <c r="D18" s="414">
        <v>3.3415400000000002</v>
      </c>
      <c r="E18" s="414"/>
      <c r="F18" s="414">
        <v>3.5703200000000002</v>
      </c>
      <c r="G18" s="414">
        <v>4.5000012404504997</v>
      </c>
      <c r="H18" s="414">
        <v>-0.92968124045049949</v>
      </c>
      <c r="I18" s="415">
        <v>0.79340422573807379</v>
      </c>
      <c r="J18" s="416" t="s">
        <v>1</v>
      </c>
    </row>
    <row r="19" spans="1:10" ht="14.4" customHeight="1" x14ac:dyDescent="0.3">
      <c r="A19" s="412" t="s">
        <v>401</v>
      </c>
      <c r="B19" s="413" t="s">
        <v>247</v>
      </c>
      <c r="C19" s="414">
        <v>24.390810000000002</v>
      </c>
      <c r="D19" s="414">
        <v>9.3532700000000002</v>
      </c>
      <c r="E19" s="414"/>
      <c r="F19" s="414">
        <v>10.85833</v>
      </c>
      <c r="G19" s="414">
        <v>26.50000730487525</v>
      </c>
      <c r="H19" s="414">
        <v>-15.64167730487525</v>
      </c>
      <c r="I19" s="415">
        <v>0.40974818893738096</v>
      </c>
      <c r="J19" s="416" t="s">
        <v>1</v>
      </c>
    </row>
    <row r="20" spans="1:10" ht="14.4" customHeight="1" x14ac:dyDescent="0.3">
      <c r="A20" s="412" t="s">
        <v>401</v>
      </c>
      <c r="B20" s="413" t="s">
        <v>248</v>
      </c>
      <c r="C20" s="414">
        <v>0.186</v>
      </c>
      <c r="D20" s="414">
        <v>0.25</v>
      </c>
      <c r="E20" s="414"/>
      <c r="F20" s="414">
        <v>0.30199999999999999</v>
      </c>
      <c r="G20" s="414">
        <v>0.25000006891374998</v>
      </c>
      <c r="H20" s="414">
        <v>5.1999931086250006E-2</v>
      </c>
      <c r="I20" s="415">
        <v>1.2079996670088518</v>
      </c>
      <c r="J20" s="416" t="s">
        <v>1</v>
      </c>
    </row>
    <row r="21" spans="1:10" ht="14.4" customHeight="1" x14ac:dyDescent="0.3">
      <c r="A21" s="412" t="s">
        <v>401</v>
      </c>
      <c r="B21" s="413" t="s">
        <v>249</v>
      </c>
      <c r="C21" s="414">
        <v>5.1069999999999993</v>
      </c>
      <c r="D21" s="414">
        <v>3.55</v>
      </c>
      <c r="E21" s="414"/>
      <c r="F21" s="414">
        <v>3.6919999999999997</v>
      </c>
      <c r="G21" s="414">
        <v>7.0000019295894997</v>
      </c>
      <c r="H21" s="414">
        <v>-3.3080019295895</v>
      </c>
      <c r="I21" s="415">
        <v>0.52742842603994955</v>
      </c>
      <c r="J21" s="416" t="s">
        <v>1</v>
      </c>
    </row>
    <row r="22" spans="1:10" ht="14.4" customHeight="1" x14ac:dyDescent="0.3">
      <c r="A22" s="412" t="s">
        <v>401</v>
      </c>
      <c r="B22" s="413" t="s">
        <v>403</v>
      </c>
      <c r="C22" s="414">
        <v>4029.0837800000104</v>
      </c>
      <c r="D22" s="414">
        <v>4720.1194000000005</v>
      </c>
      <c r="E22" s="414"/>
      <c r="F22" s="414">
        <v>5578.3313500000004</v>
      </c>
      <c r="G22" s="414">
        <v>4738.2513061254949</v>
      </c>
      <c r="H22" s="414">
        <v>840.08004387450546</v>
      </c>
      <c r="I22" s="415">
        <v>1.1772974858442968</v>
      </c>
      <c r="J22" s="416" t="s">
        <v>404</v>
      </c>
    </row>
    <row r="23" spans="1:10" ht="14.4" customHeight="1" x14ac:dyDescent="0.3">
      <c r="A23" s="412" t="s">
        <v>398</v>
      </c>
      <c r="B23" s="413" t="s">
        <v>398</v>
      </c>
      <c r="C23" s="414" t="s">
        <v>398</v>
      </c>
      <c r="D23" s="414" t="s">
        <v>398</v>
      </c>
      <c r="E23" s="414"/>
      <c r="F23" s="414" t="s">
        <v>398</v>
      </c>
      <c r="G23" s="414" t="s">
        <v>398</v>
      </c>
      <c r="H23" s="414" t="s">
        <v>398</v>
      </c>
      <c r="I23" s="415" t="s">
        <v>398</v>
      </c>
      <c r="J23" s="416" t="s">
        <v>405</v>
      </c>
    </row>
    <row r="24" spans="1:10" ht="14.4" customHeight="1" x14ac:dyDescent="0.3">
      <c r="A24" s="412" t="s">
        <v>396</v>
      </c>
      <c r="B24" s="413" t="s">
        <v>399</v>
      </c>
      <c r="C24" s="414">
        <v>4029.0837800000104</v>
      </c>
      <c r="D24" s="414">
        <v>4720.1194000000005</v>
      </c>
      <c r="E24" s="414"/>
      <c r="F24" s="414">
        <v>5578.3313500000004</v>
      </c>
      <c r="G24" s="414">
        <v>4738.2513061254949</v>
      </c>
      <c r="H24" s="414">
        <v>840.08004387450546</v>
      </c>
      <c r="I24" s="415">
        <v>1.1772974858442968</v>
      </c>
      <c r="J24" s="416" t="s">
        <v>400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1081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46.383124019453554</v>
      </c>
      <c r="J3" s="84">
        <f>SUBTOTAL(9,J5:J1048576)</f>
        <v>120348.96</v>
      </c>
      <c r="K3" s="85">
        <f>SUBTOTAL(9,K5:K1048576)</f>
        <v>5582160.7372922553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396</v>
      </c>
      <c r="B5" s="425" t="s">
        <v>397</v>
      </c>
      <c r="C5" s="426" t="s">
        <v>401</v>
      </c>
      <c r="D5" s="427" t="s">
        <v>475</v>
      </c>
      <c r="E5" s="426" t="s">
        <v>1069</v>
      </c>
      <c r="F5" s="427" t="s">
        <v>1070</v>
      </c>
      <c r="G5" s="426" t="s">
        <v>491</v>
      </c>
      <c r="H5" s="426" t="s">
        <v>492</v>
      </c>
      <c r="I5" s="428">
        <v>28.733333333333334</v>
      </c>
      <c r="J5" s="428">
        <v>120</v>
      </c>
      <c r="K5" s="429">
        <v>3448</v>
      </c>
    </row>
    <row r="6" spans="1:11" ht="14.4" customHeight="1" x14ac:dyDescent="0.3">
      <c r="A6" s="430" t="s">
        <v>396</v>
      </c>
      <c r="B6" s="431" t="s">
        <v>397</v>
      </c>
      <c r="C6" s="432" t="s">
        <v>401</v>
      </c>
      <c r="D6" s="433" t="s">
        <v>475</v>
      </c>
      <c r="E6" s="432" t="s">
        <v>1069</v>
      </c>
      <c r="F6" s="433" t="s">
        <v>1070</v>
      </c>
      <c r="G6" s="432" t="s">
        <v>493</v>
      </c>
      <c r="H6" s="432" t="s">
        <v>494</v>
      </c>
      <c r="I6" s="434">
        <v>15.03</v>
      </c>
      <c r="J6" s="434">
        <v>1</v>
      </c>
      <c r="K6" s="435">
        <v>15.03</v>
      </c>
    </row>
    <row r="7" spans="1:11" ht="14.4" customHeight="1" x14ac:dyDescent="0.3">
      <c r="A7" s="430" t="s">
        <v>396</v>
      </c>
      <c r="B7" s="431" t="s">
        <v>397</v>
      </c>
      <c r="C7" s="432" t="s">
        <v>401</v>
      </c>
      <c r="D7" s="433" t="s">
        <v>475</v>
      </c>
      <c r="E7" s="432" t="s">
        <v>1069</v>
      </c>
      <c r="F7" s="433" t="s">
        <v>1070</v>
      </c>
      <c r="G7" s="432" t="s">
        <v>495</v>
      </c>
      <c r="H7" s="432" t="s">
        <v>496</v>
      </c>
      <c r="I7" s="434">
        <v>13.02</v>
      </c>
      <c r="J7" s="434">
        <v>1</v>
      </c>
      <c r="K7" s="435">
        <v>13.02</v>
      </c>
    </row>
    <row r="8" spans="1:11" ht="14.4" customHeight="1" x14ac:dyDescent="0.3">
      <c r="A8" s="430" t="s">
        <v>396</v>
      </c>
      <c r="B8" s="431" t="s">
        <v>397</v>
      </c>
      <c r="C8" s="432" t="s">
        <v>401</v>
      </c>
      <c r="D8" s="433" t="s">
        <v>475</v>
      </c>
      <c r="E8" s="432" t="s">
        <v>1069</v>
      </c>
      <c r="F8" s="433" t="s">
        <v>1070</v>
      </c>
      <c r="G8" s="432" t="s">
        <v>497</v>
      </c>
      <c r="H8" s="432" t="s">
        <v>498</v>
      </c>
      <c r="I8" s="434">
        <v>11.74</v>
      </c>
      <c r="J8" s="434">
        <v>2</v>
      </c>
      <c r="K8" s="435">
        <v>23.48</v>
      </c>
    </row>
    <row r="9" spans="1:11" ht="14.4" customHeight="1" x14ac:dyDescent="0.3">
      <c r="A9" s="430" t="s">
        <v>396</v>
      </c>
      <c r="B9" s="431" t="s">
        <v>397</v>
      </c>
      <c r="C9" s="432" t="s">
        <v>401</v>
      </c>
      <c r="D9" s="433" t="s">
        <v>475</v>
      </c>
      <c r="E9" s="432" t="s">
        <v>1069</v>
      </c>
      <c r="F9" s="433" t="s">
        <v>1070</v>
      </c>
      <c r="G9" s="432" t="s">
        <v>499</v>
      </c>
      <c r="H9" s="432" t="s">
        <v>500</v>
      </c>
      <c r="I9" s="434">
        <v>14.09</v>
      </c>
      <c r="J9" s="434">
        <v>2</v>
      </c>
      <c r="K9" s="435">
        <v>28.18</v>
      </c>
    </row>
    <row r="10" spans="1:11" ht="14.4" customHeight="1" x14ac:dyDescent="0.3">
      <c r="A10" s="430" t="s">
        <v>396</v>
      </c>
      <c r="B10" s="431" t="s">
        <v>397</v>
      </c>
      <c r="C10" s="432" t="s">
        <v>401</v>
      </c>
      <c r="D10" s="433" t="s">
        <v>475</v>
      </c>
      <c r="E10" s="432" t="s">
        <v>1069</v>
      </c>
      <c r="F10" s="433" t="s">
        <v>1070</v>
      </c>
      <c r="G10" s="432" t="s">
        <v>501</v>
      </c>
      <c r="H10" s="432" t="s">
        <v>502</v>
      </c>
      <c r="I10" s="434">
        <v>7.1</v>
      </c>
      <c r="J10" s="434">
        <v>2</v>
      </c>
      <c r="K10" s="435">
        <v>14.2</v>
      </c>
    </row>
    <row r="11" spans="1:11" ht="14.4" customHeight="1" x14ac:dyDescent="0.3">
      <c r="A11" s="430" t="s">
        <v>396</v>
      </c>
      <c r="B11" s="431" t="s">
        <v>397</v>
      </c>
      <c r="C11" s="432" t="s">
        <v>401</v>
      </c>
      <c r="D11" s="433" t="s">
        <v>475</v>
      </c>
      <c r="E11" s="432" t="s">
        <v>1069</v>
      </c>
      <c r="F11" s="433" t="s">
        <v>1070</v>
      </c>
      <c r="G11" s="432" t="s">
        <v>503</v>
      </c>
      <c r="H11" s="432" t="s">
        <v>504</v>
      </c>
      <c r="I11" s="434">
        <v>8.2899999999999991</v>
      </c>
      <c r="J11" s="434">
        <v>2</v>
      </c>
      <c r="K11" s="435">
        <v>16.57</v>
      </c>
    </row>
    <row r="12" spans="1:11" ht="14.4" customHeight="1" x14ac:dyDescent="0.3">
      <c r="A12" s="430" t="s">
        <v>396</v>
      </c>
      <c r="B12" s="431" t="s">
        <v>397</v>
      </c>
      <c r="C12" s="432" t="s">
        <v>401</v>
      </c>
      <c r="D12" s="433" t="s">
        <v>475</v>
      </c>
      <c r="E12" s="432" t="s">
        <v>1069</v>
      </c>
      <c r="F12" s="433" t="s">
        <v>1070</v>
      </c>
      <c r="G12" s="432" t="s">
        <v>505</v>
      </c>
      <c r="H12" s="432" t="s">
        <v>506</v>
      </c>
      <c r="I12" s="434">
        <v>5.92</v>
      </c>
      <c r="J12" s="434">
        <v>2</v>
      </c>
      <c r="K12" s="435">
        <v>11.84</v>
      </c>
    </row>
    <row r="13" spans="1:11" ht="14.4" customHeight="1" x14ac:dyDescent="0.3">
      <c r="A13" s="430" t="s">
        <v>396</v>
      </c>
      <c r="B13" s="431" t="s">
        <v>397</v>
      </c>
      <c r="C13" s="432" t="s">
        <v>401</v>
      </c>
      <c r="D13" s="433" t="s">
        <v>475</v>
      </c>
      <c r="E13" s="432" t="s">
        <v>1071</v>
      </c>
      <c r="F13" s="433" t="s">
        <v>1072</v>
      </c>
      <c r="G13" s="432" t="s">
        <v>507</v>
      </c>
      <c r="H13" s="432" t="s">
        <v>508</v>
      </c>
      <c r="I13" s="434">
        <v>86.73</v>
      </c>
      <c r="J13" s="434">
        <v>12.5</v>
      </c>
      <c r="K13" s="435">
        <v>1084.1600000000001</v>
      </c>
    </row>
    <row r="14" spans="1:11" ht="14.4" customHeight="1" x14ac:dyDescent="0.3">
      <c r="A14" s="430" t="s">
        <v>396</v>
      </c>
      <c r="B14" s="431" t="s">
        <v>397</v>
      </c>
      <c r="C14" s="432" t="s">
        <v>401</v>
      </c>
      <c r="D14" s="433" t="s">
        <v>475</v>
      </c>
      <c r="E14" s="432" t="s">
        <v>1071</v>
      </c>
      <c r="F14" s="433" t="s">
        <v>1072</v>
      </c>
      <c r="G14" s="432" t="s">
        <v>509</v>
      </c>
      <c r="H14" s="432" t="s">
        <v>510</v>
      </c>
      <c r="I14" s="434">
        <v>1.0900000000000001</v>
      </c>
      <c r="J14" s="434">
        <v>100</v>
      </c>
      <c r="K14" s="435">
        <v>109</v>
      </c>
    </row>
    <row r="15" spans="1:11" ht="14.4" customHeight="1" x14ac:dyDescent="0.3">
      <c r="A15" s="430" t="s">
        <v>396</v>
      </c>
      <c r="B15" s="431" t="s">
        <v>397</v>
      </c>
      <c r="C15" s="432" t="s">
        <v>401</v>
      </c>
      <c r="D15" s="433" t="s">
        <v>475</v>
      </c>
      <c r="E15" s="432" t="s">
        <v>1071</v>
      </c>
      <c r="F15" s="433" t="s">
        <v>1072</v>
      </c>
      <c r="G15" s="432" t="s">
        <v>511</v>
      </c>
      <c r="H15" s="432" t="s">
        <v>512</v>
      </c>
      <c r="I15" s="434">
        <v>0.47333333333333333</v>
      </c>
      <c r="J15" s="434">
        <v>400</v>
      </c>
      <c r="K15" s="435">
        <v>189</v>
      </c>
    </row>
    <row r="16" spans="1:11" ht="14.4" customHeight="1" x14ac:dyDescent="0.3">
      <c r="A16" s="430" t="s">
        <v>396</v>
      </c>
      <c r="B16" s="431" t="s">
        <v>397</v>
      </c>
      <c r="C16" s="432" t="s">
        <v>401</v>
      </c>
      <c r="D16" s="433" t="s">
        <v>475</v>
      </c>
      <c r="E16" s="432" t="s">
        <v>1071</v>
      </c>
      <c r="F16" s="433" t="s">
        <v>1072</v>
      </c>
      <c r="G16" s="432" t="s">
        <v>513</v>
      </c>
      <c r="H16" s="432" t="s">
        <v>514</v>
      </c>
      <c r="I16" s="434">
        <v>0.67</v>
      </c>
      <c r="J16" s="434">
        <v>100</v>
      </c>
      <c r="K16" s="435">
        <v>67</v>
      </c>
    </row>
    <row r="17" spans="1:11" ht="14.4" customHeight="1" x14ac:dyDescent="0.3">
      <c r="A17" s="430" t="s">
        <v>396</v>
      </c>
      <c r="B17" s="431" t="s">
        <v>397</v>
      </c>
      <c r="C17" s="432" t="s">
        <v>401</v>
      </c>
      <c r="D17" s="433" t="s">
        <v>475</v>
      </c>
      <c r="E17" s="432" t="s">
        <v>1071</v>
      </c>
      <c r="F17" s="433" t="s">
        <v>1072</v>
      </c>
      <c r="G17" s="432" t="s">
        <v>515</v>
      </c>
      <c r="H17" s="432" t="s">
        <v>516</v>
      </c>
      <c r="I17" s="434">
        <v>0.59</v>
      </c>
      <c r="J17" s="434">
        <v>3500</v>
      </c>
      <c r="K17" s="435">
        <v>2075.1999999999998</v>
      </c>
    </row>
    <row r="18" spans="1:11" ht="14.4" customHeight="1" x14ac:dyDescent="0.3">
      <c r="A18" s="430" t="s">
        <v>396</v>
      </c>
      <c r="B18" s="431" t="s">
        <v>397</v>
      </c>
      <c r="C18" s="432" t="s">
        <v>401</v>
      </c>
      <c r="D18" s="433" t="s">
        <v>475</v>
      </c>
      <c r="E18" s="432" t="s">
        <v>1071</v>
      </c>
      <c r="F18" s="433" t="s">
        <v>1072</v>
      </c>
      <c r="G18" s="432" t="s">
        <v>517</v>
      </c>
      <c r="H18" s="432" t="s">
        <v>518</v>
      </c>
      <c r="I18" s="434">
        <v>1.02</v>
      </c>
      <c r="J18" s="434">
        <v>6000</v>
      </c>
      <c r="K18" s="435">
        <v>6098.4</v>
      </c>
    </row>
    <row r="19" spans="1:11" ht="14.4" customHeight="1" x14ac:dyDescent="0.3">
      <c r="A19" s="430" t="s">
        <v>396</v>
      </c>
      <c r="B19" s="431" t="s">
        <v>397</v>
      </c>
      <c r="C19" s="432" t="s">
        <v>401</v>
      </c>
      <c r="D19" s="433" t="s">
        <v>475</v>
      </c>
      <c r="E19" s="432" t="s">
        <v>1071</v>
      </c>
      <c r="F19" s="433" t="s">
        <v>1072</v>
      </c>
      <c r="G19" s="432" t="s">
        <v>519</v>
      </c>
      <c r="H19" s="432" t="s">
        <v>520</v>
      </c>
      <c r="I19" s="434">
        <v>15.01</v>
      </c>
      <c r="J19" s="434">
        <v>5</v>
      </c>
      <c r="K19" s="435">
        <v>75.05</v>
      </c>
    </row>
    <row r="20" spans="1:11" ht="14.4" customHeight="1" x14ac:dyDescent="0.3">
      <c r="A20" s="430" t="s">
        <v>396</v>
      </c>
      <c r="B20" s="431" t="s">
        <v>397</v>
      </c>
      <c r="C20" s="432" t="s">
        <v>401</v>
      </c>
      <c r="D20" s="433" t="s">
        <v>475</v>
      </c>
      <c r="E20" s="432" t="s">
        <v>1071</v>
      </c>
      <c r="F20" s="433" t="s">
        <v>1072</v>
      </c>
      <c r="G20" s="432" t="s">
        <v>521</v>
      </c>
      <c r="H20" s="432" t="s">
        <v>522</v>
      </c>
      <c r="I20" s="434">
        <v>12.1</v>
      </c>
      <c r="J20" s="434">
        <v>15</v>
      </c>
      <c r="K20" s="435">
        <v>181.5</v>
      </c>
    </row>
    <row r="21" spans="1:11" ht="14.4" customHeight="1" x14ac:dyDescent="0.3">
      <c r="A21" s="430" t="s">
        <v>396</v>
      </c>
      <c r="B21" s="431" t="s">
        <v>397</v>
      </c>
      <c r="C21" s="432" t="s">
        <v>401</v>
      </c>
      <c r="D21" s="433" t="s">
        <v>475</v>
      </c>
      <c r="E21" s="432" t="s">
        <v>1071</v>
      </c>
      <c r="F21" s="433" t="s">
        <v>1072</v>
      </c>
      <c r="G21" s="432" t="s">
        <v>523</v>
      </c>
      <c r="H21" s="432" t="s">
        <v>524</v>
      </c>
      <c r="I21" s="434">
        <v>315.81</v>
      </c>
      <c r="J21" s="434">
        <v>2</v>
      </c>
      <c r="K21" s="435">
        <v>631.62</v>
      </c>
    </row>
    <row r="22" spans="1:11" ht="14.4" customHeight="1" x14ac:dyDescent="0.3">
      <c r="A22" s="430" t="s">
        <v>396</v>
      </c>
      <c r="B22" s="431" t="s">
        <v>397</v>
      </c>
      <c r="C22" s="432" t="s">
        <v>401</v>
      </c>
      <c r="D22" s="433" t="s">
        <v>475</v>
      </c>
      <c r="E22" s="432" t="s">
        <v>1071</v>
      </c>
      <c r="F22" s="433" t="s">
        <v>1072</v>
      </c>
      <c r="G22" s="432" t="s">
        <v>525</v>
      </c>
      <c r="H22" s="432" t="s">
        <v>526</v>
      </c>
      <c r="I22" s="434">
        <v>1.74</v>
      </c>
      <c r="J22" s="434">
        <v>200</v>
      </c>
      <c r="K22" s="435">
        <v>347.4</v>
      </c>
    </row>
    <row r="23" spans="1:11" ht="14.4" customHeight="1" x14ac:dyDescent="0.3">
      <c r="A23" s="430" t="s">
        <v>396</v>
      </c>
      <c r="B23" s="431" t="s">
        <v>397</v>
      </c>
      <c r="C23" s="432" t="s">
        <v>401</v>
      </c>
      <c r="D23" s="433" t="s">
        <v>475</v>
      </c>
      <c r="E23" s="432" t="s">
        <v>1073</v>
      </c>
      <c r="F23" s="433" t="s">
        <v>1074</v>
      </c>
      <c r="G23" s="432" t="s">
        <v>527</v>
      </c>
      <c r="H23" s="432" t="s">
        <v>528</v>
      </c>
      <c r="I23" s="434">
        <v>0.16</v>
      </c>
      <c r="J23" s="434">
        <v>6000</v>
      </c>
      <c r="K23" s="435">
        <v>934.4</v>
      </c>
    </row>
    <row r="24" spans="1:11" ht="14.4" customHeight="1" x14ac:dyDescent="0.3">
      <c r="A24" s="430" t="s">
        <v>396</v>
      </c>
      <c r="B24" s="431" t="s">
        <v>397</v>
      </c>
      <c r="C24" s="432" t="s">
        <v>401</v>
      </c>
      <c r="D24" s="433" t="s">
        <v>475</v>
      </c>
      <c r="E24" s="432" t="s">
        <v>1073</v>
      </c>
      <c r="F24" s="433" t="s">
        <v>1074</v>
      </c>
      <c r="G24" s="432" t="s">
        <v>529</v>
      </c>
      <c r="H24" s="432" t="s">
        <v>530</v>
      </c>
      <c r="I24" s="434">
        <v>0.43</v>
      </c>
      <c r="J24" s="434">
        <v>1000</v>
      </c>
      <c r="K24" s="435">
        <v>429.16999999999996</v>
      </c>
    </row>
    <row r="25" spans="1:11" ht="14.4" customHeight="1" x14ac:dyDescent="0.3">
      <c r="A25" s="430" t="s">
        <v>396</v>
      </c>
      <c r="B25" s="431" t="s">
        <v>397</v>
      </c>
      <c r="C25" s="432" t="s">
        <v>401</v>
      </c>
      <c r="D25" s="433" t="s">
        <v>475</v>
      </c>
      <c r="E25" s="432" t="s">
        <v>1073</v>
      </c>
      <c r="F25" s="433" t="s">
        <v>1074</v>
      </c>
      <c r="G25" s="432" t="s">
        <v>531</v>
      </c>
      <c r="H25" s="432" t="s">
        <v>532</v>
      </c>
      <c r="I25" s="434">
        <v>0.46666666666666662</v>
      </c>
      <c r="J25" s="434">
        <v>5000</v>
      </c>
      <c r="K25" s="435">
        <v>2293.9</v>
      </c>
    </row>
    <row r="26" spans="1:11" ht="14.4" customHeight="1" x14ac:dyDescent="0.3">
      <c r="A26" s="430" t="s">
        <v>396</v>
      </c>
      <c r="B26" s="431" t="s">
        <v>397</v>
      </c>
      <c r="C26" s="432" t="s">
        <v>401</v>
      </c>
      <c r="D26" s="433" t="s">
        <v>475</v>
      </c>
      <c r="E26" s="432" t="s">
        <v>1073</v>
      </c>
      <c r="F26" s="433" t="s">
        <v>1074</v>
      </c>
      <c r="G26" s="432" t="s">
        <v>533</v>
      </c>
      <c r="H26" s="432" t="s">
        <v>534</v>
      </c>
      <c r="I26" s="434">
        <v>0.12</v>
      </c>
      <c r="J26" s="434">
        <v>13000</v>
      </c>
      <c r="K26" s="435">
        <v>1560</v>
      </c>
    </row>
    <row r="27" spans="1:11" ht="14.4" customHeight="1" x14ac:dyDescent="0.3">
      <c r="A27" s="430" t="s">
        <v>396</v>
      </c>
      <c r="B27" s="431" t="s">
        <v>397</v>
      </c>
      <c r="C27" s="432" t="s">
        <v>401</v>
      </c>
      <c r="D27" s="433" t="s">
        <v>475</v>
      </c>
      <c r="E27" s="432" t="s">
        <v>1073</v>
      </c>
      <c r="F27" s="433" t="s">
        <v>1074</v>
      </c>
      <c r="G27" s="432" t="s">
        <v>535</v>
      </c>
      <c r="H27" s="432" t="s">
        <v>536</v>
      </c>
      <c r="I27" s="434">
        <v>2.15</v>
      </c>
      <c r="J27" s="434">
        <v>1000</v>
      </c>
      <c r="K27" s="435">
        <v>2153.8000000000002</v>
      </c>
    </row>
    <row r="28" spans="1:11" ht="14.4" customHeight="1" x14ac:dyDescent="0.3">
      <c r="A28" s="430" t="s">
        <v>396</v>
      </c>
      <c r="B28" s="431" t="s">
        <v>397</v>
      </c>
      <c r="C28" s="432" t="s">
        <v>401</v>
      </c>
      <c r="D28" s="433" t="s">
        <v>475</v>
      </c>
      <c r="E28" s="432" t="s">
        <v>1073</v>
      </c>
      <c r="F28" s="433" t="s">
        <v>1074</v>
      </c>
      <c r="G28" s="432" t="s">
        <v>537</v>
      </c>
      <c r="H28" s="432" t="s">
        <v>538</v>
      </c>
      <c r="I28" s="434">
        <v>0.24</v>
      </c>
      <c r="J28" s="434">
        <v>6500</v>
      </c>
      <c r="K28" s="435">
        <v>1573</v>
      </c>
    </row>
    <row r="29" spans="1:11" ht="14.4" customHeight="1" x14ac:dyDescent="0.3">
      <c r="A29" s="430" t="s">
        <v>396</v>
      </c>
      <c r="B29" s="431" t="s">
        <v>397</v>
      </c>
      <c r="C29" s="432" t="s">
        <v>401</v>
      </c>
      <c r="D29" s="433" t="s">
        <v>475</v>
      </c>
      <c r="E29" s="432" t="s">
        <v>1073</v>
      </c>
      <c r="F29" s="433" t="s">
        <v>1074</v>
      </c>
      <c r="G29" s="432" t="s">
        <v>539</v>
      </c>
      <c r="H29" s="432" t="s">
        <v>540</v>
      </c>
      <c r="I29" s="434">
        <v>9.36</v>
      </c>
      <c r="J29" s="434">
        <v>100</v>
      </c>
      <c r="K29" s="435">
        <v>936</v>
      </c>
    </row>
    <row r="30" spans="1:11" ht="14.4" customHeight="1" x14ac:dyDescent="0.3">
      <c r="A30" s="430" t="s">
        <v>396</v>
      </c>
      <c r="B30" s="431" t="s">
        <v>397</v>
      </c>
      <c r="C30" s="432" t="s">
        <v>401</v>
      </c>
      <c r="D30" s="433" t="s">
        <v>475</v>
      </c>
      <c r="E30" s="432" t="s">
        <v>1073</v>
      </c>
      <c r="F30" s="433" t="s">
        <v>1074</v>
      </c>
      <c r="G30" s="432" t="s">
        <v>541</v>
      </c>
      <c r="H30" s="432" t="s">
        <v>542</v>
      </c>
      <c r="I30" s="434">
        <v>2.14</v>
      </c>
      <c r="J30" s="434">
        <v>2880</v>
      </c>
      <c r="K30" s="435">
        <v>6171</v>
      </c>
    </row>
    <row r="31" spans="1:11" ht="14.4" customHeight="1" x14ac:dyDescent="0.3">
      <c r="A31" s="430" t="s">
        <v>396</v>
      </c>
      <c r="B31" s="431" t="s">
        <v>397</v>
      </c>
      <c r="C31" s="432" t="s">
        <v>401</v>
      </c>
      <c r="D31" s="433" t="s">
        <v>475</v>
      </c>
      <c r="E31" s="432" t="s">
        <v>1073</v>
      </c>
      <c r="F31" s="433" t="s">
        <v>1074</v>
      </c>
      <c r="G31" s="432" t="s">
        <v>543</v>
      </c>
      <c r="H31" s="432" t="s">
        <v>544</v>
      </c>
      <c r="I31" s="434">
        <v>1.39</v>
      </c>
      <c r="J31" s="434">
        <v>960</v>
      </c>
      <c r="K31" s="435">
        <v>1331</v>
      </c>
    </row>
    <row r="32" spans="1:11" ht="14.4" customHeight="1" x14ac:dyDescent="0.3">
      <c r="A32" s="430" t="s">
        <v>396</v>
      </c>
      <c r="B32" s="431" t="s">
        <v>397</v>
      </c>
      <c r="C32" s="432" t="s">
        <v>401</v>
      </c>
      <c r="D32" s="433" t="s">
        <v>475</v>
      </c>
      <c r="E32" s="432" t="s">
        <v>1073</v>
      </c>
      <c r="F32" s="433" t="s">
        <v>1074</v>
      </c>
      <c r="G32" s="432" t="s">
        <v>545</v>
      </c>
      <c r="H32" s="432" t="s">
        <v>546</v>
      </c>
      <c r="I32" s="434">
        <v>2.91</v>
      </c>
      <c r="J32" s="434">
        <v>3000</v>
      </c>
      <c r="K32" s="435">
        <v>8719.26</v>
      </c>
    </row>
    <row r="33" spans="1:11" ht="14.4" customHeight="1" x14ac:dyDescent="0.3">
      <c r="A33" s="430" t="s">
        <v>396</v>
      </c>
      <c r="B33" s="431" t="s">
        <v>397</v>
      </c>
      <c r="C33" s="432" t="s">
        <v>401</v>
      </c>
      <c r="D33" s="433" t="s">
        <v>475</v>
      </c>
      <c r="E33" s="432" t="s">
        <v>1073</v>
      </c>
      <c r="F33" s="433" t="s">
        <v>1074</v>
      </c>
      <c r="G33" s="432" t="s">
        <v>547</v>
      </c>
      <c r="H33" s="432" t="s">
        <v>548</v>
      </c>
      <c r="I33" s="434">
        <v>181.5</v>
      </c>
      <c r="J33" s="434">
        <v>1</v>
      </c>
      <c r="K33" s="435">
        <v>181.5</v>
      </c>
    </row>
    <row r="34" spans="1:11" ht="14.4" customHeight="1" x14ac:dyDescent="0.3">
      <c r="A34" s="430" t="s">
        <v>396</v>
      </c>
      <c r="B34" s="431" t="s">
        <v>397</v>
      </c>
      <c r="C34" s="432" t="s">
        <v>401</v>
      </c>
      <c r="D34" s="433" t="s">
        <v>475</v>
      </c>
      <c r="E34" s="432" t="s">
        <v>1073</v>
      </c>
      <c r="F34" s="433" t="s">
        <v>1074</v>
      </c>
      <c r="G34" s="432" t="s">
        <v>549</v>
      </c>
      <c r="H34" s="432" t="s">
        <v>550</v>
      </c>
      <c r="I34" s="434">
        <v>9.36</v>
      </c>
      <c r="J34" s="434">
        <v>50</v>
      </c>
      <c r="K34" s="435">
        <v>468</v>
      </c>
    </row>
    <row r="35" spans="1:11" ht="14.4" customHeight="1" x14ac:dyDescent="0.3">
      <c r="A35" s="430" t="s">
        <v>396</v>
      </c>
      <c r="B35" s="431" t="s">
        <v>397</v>
      </c>
      <c r="C35" s="432" t="s">
        <v>401</v>
      </c>
      <c r="D35" s="433" t="s">
        <v>475</v>
      </c>
      <c r="E35" s="432" t="s">
        <v>1073</v>
      </c>
      <c r="F35" s="433" t="s">
        <v>1074</v>
      </c>
      <c r="G35" s="432" t="s">
        <v>551</v>
      </c>
      <c r="H35" s="432" t="s">
        <v>552</v>
      </c>
      <c r="I35" s="434">
        <v>16.940000000000001</v>
      </c>
      <c r="J35" s="434">
        <v>100</v>
      </c>
      <c r="K35" s="435">
        <v>1694</v>
      </c>
    </row>
    <row r="36" spans="1:11" ht="14.4" customHeight="1" x14ac:dyDescent="0.3">
      <c r="A36" s="430" t="s">
        <v>396</v>
      </c>
      <c r="B36" s="431" t="s">
        <v>397</v>
      </c>
      <c r="C36" s="432" t="s">
        <v>401</v>
      </c>
      <c r="D36" s="433" t="s">
        <v>475</v>
      </c>
      <c r="E36" s="432" t="s">
        <v>1073</v>
      </c>
      <c r="F36" s="433" t="s">
        <v>1074</v>
      </c>
      <c r="G36" s="432" t="s">
        <v>553</v>
      </c>
      <c r="H36" s="432" t="s">
        <v>554</v>
      </c>
      <c r="I36" s="434">
        <v>1.1399999999999999</v>
      </c>
      <c r="J36" s="434">
        <v>1000</v>
      </c>
      <c r="K36" s="435">
        <v>1137</v>
      </c>
    </row>
    <row r="37" spans="1:11" ht="14.4" customHeight="1" x14ac:dyDescent="0.3">
      <c r="A37" s="430" t="s">
        <v>396</v>
      </c>
      <c r="B37" s="431" t="s">
        <v>397</v>
      </c>
      <c r="C37" s="432" t="s">
        <v>401</v>
      </c>
      <c r="D37" s="433" t="s">
        <v>475</v>
      </c>
      <c r="E37" s="432" t="s">
        <v>1073</v>
      </c>
      <c r="F37" s="433" t="s">
        <v>1074</v>
      </c>
      <c r="G37" s="432" t="s">
        <v>555</v>
      </c>
      <c r="H37" s="432" t="s">
        <v>556</v>
      </c>
      <c r="I37" s="434">
        <v>2.84</v>
      </c>
      <c r="J37" s="434">
        <v>768</v>
      </c>
      <c r="K37" s="435">
        <v>2178</v>
      </c>
    </row>
    <row r="38" spans="1:11" ht="14.4" customHeight="1" x14ac:dyDescent="0.3">
      <c r="A38" s="430" t="s">
        <v>396</v>
      </c>
      <c r="B38" s="431" t="s">
        <v>397</v>
      </c>
      <c r="C38" s="432" t="s">
        <v>401</v>
      </c>
      <c r="D38" s="433" t="s">
        <v>475</v>
      </c>
      <c r="E38" s="432" t="s">
        <v>1075</v>
      </c>
      <c r="F38" s="433" t="s">
        <v>1076</v>
      </c>
      <c r="G38" s="432" t="s">
        <v>557</v>
      </c>
      <c r="H38" s="432" t="s">
        <v>558</v>
      </c>
      <c r="I38" s="434">
        <v>0.31</v>
      </c>
      <c r="J38" s="434">
        <v>200</v>
      </c>
      <c r="K38" s="435">
        <v>62</v>
      </c>
    </row>
    <row r="39" spans="1:11" ht="14.4" customHeight="1" x14ac:dyDescent="0.3">
      <c r="A39" s="430" t="s">
        <v>396</v>
      </c>
      <c r="B39" s="431" t="s">
        <v>397</v>
      </c>
      <c r="C39" s="432" t="s">
        <v>401</v>
      </c>
      <c r="D39" s="433" t="s">
        <v>475</v>
      </c>
      <c r="E39" s="432" t="s">
        <v>1075</v>
      </c>
      <c r="F39" s="433" t="s">
        <v>1076</v>
      </c>
      <c r="G39" s="432" t="s">
        <v>559</v>
      </c>
      <c r="H39" s="432" t="s">
        <v>560</v>
      </c>
      <c r="I39" s="434">
        <v>0.48</v>
      </c>
      <c r="J39" s="434">
        <v>500</v>
      </c>
      <c r="K39" s="435">
        <v>240</v>
      </c>
    </row>
    <row r="40" spans="1:11" ht="14.4" customHeight="1" x14ac:dyDescent="0.3">
      <c r="A40" s="430" t="s">
        <v>396</v>
      </c>
      <c r="B40" s="431" t="s">
        <v>397</v>
      </c>
      <c r="C40" s="432" t="s">
        <v>401</v>
      </c>
      <c r="D40" s="433" t="s">
        <v>475</v>
      </c>
      <c r="E40" s="432" t="s">
        <v>1077</v>
      </c>
      <c r="F40" s="433" t="s">
        <v>1078</v>
      </c>
      <c r="G40" s="432" t="s">
        <v>561</v>
      </c>
      <c r="H40" s="432" t="s">
        <v>562</v>
      </c>
      <c r="I40" s="434">
        <v>0.71</v>
      </c>
      <c r="J40" s="434">
        <v>2000</v>
      </c>
      <c r="K40" s="435">
        <v>1420</v>
      </c>
    </row>
    <row r="41" spans="1:11" ht="14.4" customHeight="1" x14ac:dyDescent="0.3">
      <c r="A41" s="430" t="s">
        <v>396</v>
      </c>
      <c r="B41" s="431" t="s">
        <v>397</v>
      </c>
      <c r="C41" s="432" t="s">
        <v>401</v>
      </c>
      <c r="D41" s="433" t="s">
        <v>475</v>
      </c>
      <c r="E41" s="432" t="s">
        <v>1077</v>
      </c>
      <c r="F41" s="433" t="s">
        <v>1078</v>
      </c>
      <c r="G41" s="432" t="s">
        <v>563</v>
      </c>
      <c r="H41" s="432" t="s">
        <v>564</v>
      </c>
      <c r="I41" s="434">
        <v>0.71</v>
      </c>
      <c r="J41" s="434">
        <v>3000</v>
      </c>
      <c r="K41" s="435">
        <v>2130</v>
      </c>
    </row>
    <row r="42" spans="1:11" ht="14.4" customHeight="1" x14ac:dyDescent="0.3">
      <c r="A42" s="430" t="s">
        <v>396</v>
      </c>
      <c r="B42" s="431" t="s">
        <v>397</v>
      </c>
      <c r="C42" s="432" t="s">
        <v>401</v>
      </c>
      <c r="D42" s="433" t="s">
        <v>475</v>
      </c>
      <c r="E42" s="432" t="s">
        <v>1077</v>
      </c>
      <c r="F42" s="433" t="s">
        <v>1078</v>
      </c>
      <c r="G42" s="432" t="s">
        <v>565</v>
      </c>
      <c r="H42" s="432" t="s">
        <v>566</v>
      </c>
      <c r="I42" s="434">
        <v>0.71</v>
      </c>
      <c r="J42" s="434">
        <v>200</v>
      </c>
      <c r="K42" s="435">
        <v>142</v>
      </c>
    </row>
    <row r="43" spans="1:11" ht="14.4" customHeight="1" x14ac:dyDescent="0.3">
      <c r="A43" s="430" t="s">
        <v>396</v>
      </c>
      <c r="B43" s="431" t="s">
        <v>397</v>
      </c>
      <c r="C43" s="432" t="s">
        <v>401</v>
      </c>
      <c r="D43" s="433" t="s">
        <v>475</v>
      </c>
      <c r="E43" s="432" t="s">
        <v>1079</v>
      </c>
      <c r="F43" s="433" t="s">
        <v>1080</v>
      </c>
      <c r="G43" s="432" t="s">
        <v>567</v>
      </c>
      <c r="H43" s="432" t="s">
        <v>568</v>
      </c>
      <c r="I43" s="434">
        <v>238.31273114380164</v>
      </c>
      <c r="J43" s="434">
        <v>2</v>
      </c>
      <c r="K43" s="435">
        <v>476.62546228760328</v>
      </c>
    </row>
    <row r="44" spans="1:11" ht="14.4" customHeight="1" x14ac:dyDescent="0.3">
      <c r="A44" s="430" t="s">
        <v>396</v>
      </c>
      <c r="B44" s="431" t="s">
        <v>397</v>
      </c>
      <c r="C44" s="432" t="s">
        <v>401</v>
      </c>
      <c r="D44" s="433" t="s">
        <v>475</v>
      </c>
      <c r="E44" s="432" t="s">
        <v>1079</v>
      </c>
      <c r="F44" s="433" t="s">
        <v>1080</v>
      </c>
      <c r="G44" s="432" t="s">
        <v>569</v>
      </c>
      <c r="H44" s="432" t="s">
        <v>570</v>
      </c>
      <c r="I44" s="434">
        <v>321.02264264360247</v>
      </c>
      <c r="J44" s="434">
        <v>16</v>
      </c>
      <c r="K44" s="435">
        <v>5136.4841364016229</v>
      </c>
    </row>
    <row r="45" spans="1:11" ht="14.4" customHeight="1" x14ac:dyDescent="0.3">
      <c r="A45" s="430" t="s">
        <v>396</v>
      </c>
      <c r="B45" s="431" t="s">
        <v>397</v>
      </c>
      <c r="C45" s="432" t="s">
        <v>401</v>
      </c>
      <c r="D45" s="433" t="s">
        <v>475</v>
      </c>
      <c r="E45" s="432" t="s">
        <v>1079</v>
      </c>
      <c r="F45" s="433" t="s">
        <v>1080</v>
      </c>
      <c r="G45" s="432" t="s">
        <v>571</v>
      </c>
      <c r="H45" s="432" t="s">
        <v>572</v>
      </c>
      <c r="I45" s="434">
        <v>12.960000000000006</v>
      </c>
      <c r="J45" s="434">
        <v>710</v>
      </c>
      <c r="K45" s="435">
        <v>9201</v>
      </c>
    </row>
    <row r="46" spans="1:11" ht="14.4" customHeight="1" x14ac:dyDescent="0.3">
      <c r="A46" s="430" t="s">
        <v>396</v>
      </c>
      <c r="B46" s="431" t="s">
        <v>397</v>
      </c>
      <c r="C46" s="432" t="s">
        <v>401</v>
      </c>
      <c r="D46" s="433" t="s">
        <v>475</v>
      </c>
      <c r="E46" s="432" t="s">
        <v>1079</v>
      </c>
      <c r="F46" s="433" t="s">
        <v>1080</v>
      </c>
      <c r="G46" s="432" t="s">
        <v>573</v>
      </c>
      <c r="H46" s="432" t="s">
        <v>574</v>
      </c>
      <c r="I46" s="434">
        <v>25.920000000000012</v>
      </c>
      <c r="J46" s="434">
        <v>2160</v>
      </c>
      <c r="K46" s="435">
        <v>55983.369999999995</v>
      </c>
    </row>
    <row r="47" spans="1:11" ht="14.4" customHeight="1" x14ac:dyDescent="0.3">
      <c r="A47" s="430" t="s">
        <v>396</v>
      </c>
      <c r="B47" s="431" t="s">
        <v>397</v>
      </c>
      <c r="C47" s="432" t="s">
        <v>401</v>
      </c>
      <c r="D47" s="433" t="s">
        <v>475</v>
      </c>
      <c r="E47" s="432" t="s">
        <v>1079</v>
      </c>
      <c r="F47" s="433" t="s">
        <v>1080</v>
      </c>
      <c r="G47" s="432" t="s">
        <v>575</v>
      </c>
      <c r="H47" s="432" t="s">
        <v>576</v>
      </c>
      <c r="I47" s="434">
        <v>16.199999999999996</v>
      </c>
      <c r="J47" s="434">
        <v>1520</v>
      </c>
      <c r="K47" s="435">
        <v>24626.940000000002</v>
      </c>
    </row>
    <row r="48" spans="1:11" ht="14.4" customHeight="1" x14ac:dyDescent="0.3">
      <c r="A48" s="430" t="s">
        <v>396</v>
      </c>
      <c r="B48" s="431" t="s">
        <v>397</v>
      </c>
      <c r="C48" s="432" t="s">
        <v>401</v>
      </c>
      <c r="D48" s="433" t="s">
        <v>475</v>
      </c>
      <c r="E48" s="432" t="s">
        <v>1079</v>
      </c>
      <c r="F48" s="433" t="s">
        <v>1080</v>
      </c>
      <c r="G48" s="432" t="s">
        <v>577</v>
      </c>
      <c r="H48" s="432" t="s">
        <v>578</v>
      </c>
      <c r="I48" s="434">
        <v>9.6800000000000033</v>
      </c>
      <c r="J48" s="434">
        <v>3400</v>
      </c>
      <c r="K48" s="435">
        <v>32912.04</v>
      </c>
    </row>
    <row r="49" spans="1:11" ht="14.4" customHeight="1" x14ac:dyDescent="0.3">
      <c r="A49" s="430" t="s">
        <v>396</v>
      </c>
      <c r="B49" s="431" t="s">
        <v>397</v>
      </c>
      <c r="C49" s="432" t="s">
        <v>401</v>
      </c>
      <c r="D49" s="433" t="s">
        <v>475</v>
      </c>
      <c r="E49" s="432" t="s">
        <v>1079</v>
      </c>
      <c r="F49" s="433" t="s">
        <v>1080</v>
      </c>
      <c r="G49" s="432" t="s">
        <v>579</v>
      </c>
      <c r="H49" s="432" t="s">
        <v>580</v>
      </c>
      <c r="I49" s="434">
        <v>12.31</v>
      </c>
      <c r="J49" s="434">
        <v>5640</v>
      </c>
      <c r="K49" s="435">
        <v>69404.239999999991</v>
      </c>
    </row>
    <row r="50" spans="1:11" ht="14.4" customHeight="1" x14ac:dyDescent="0.3">
      <c r="A50" s="430" t="s">
        <v>396</v>
      </c>
      <c r="B50" s="431" t="s">
        <v>397</v>
      </c>
      <c r="C50" s="432" t="s">
        <v>401</v>
      </c>
      <c r="D50" s="433" t="s">
        <v>475</v>
      </c>
      <c r="E50" s="432" t="s">
        <v>1079</v>
      </c>
      <c r="F50" s="433" t="s">
        <v>1080</v>
      </c>
      <c r="G50" s="432" t="s">
        <v>581</v>
      </c>
      <c r="H50" s="432" t="s">
        <v>582</v>
      </c>
      <c r="I50" s="434">
        <v>19.430000000000003</v>
      </c>
      <c r="J50" s="434">
        <v>150</v>
      </c>
      <c r="K50" s="435">
        <v>2914.88</v>
      </c>
    </row>
    <row r="51" spans="1:11" ht="14.4" customHeight="1" x14ac:dyDescent="0.3">
      <c r="A51" s="430" t="s">
        <v>396</v>
      </c>
      <c r="B51" s="431" t="s">
        <v>397</v>
      </c>
      <c r="C51" s="432" t="s">
        <v>401</v>
      </c>
      <c r="D51" s="433" t="s">
        <v>475</v>
      </c>
      <c r="E51" s="432" t="s">
        <v>1079</v>
      </c>
      <c r="F51" s="433" t="s">
        <v>1080</v>
      </c>
      <c r="G51" s="432" t="s">
        <v>583</v>
      </c>
      <c r="H51" s="432" t="s">
        <v>584</v>
      </c>
      <c r="I51" s="434">
        <v>33.659999999999989</v>
      </c>
      <c r="J51" s="434">
        <v>130</v>
      </c>
      <c r="K51" s="435">
        <v>4376.0599999999995</v>
      </c>
    </row>
    <row r="52" spans="1:11" ht="14.4" customHeight="1" x14ac:dyDescent="0.3">
      <c r="A52" s="430" t="s">
        <v>396</v>
      </c>
      <c r="B52" s="431" t="s">
        <v>397</v>
      </c>
      <c r="C52" s="432" t="s">
        <v>401</v>
      </c>
      <c r="D52" s="433" t="s">
        <v>475</v>
      </c>
      <c r="E52" s="432" t="s">
        <v>1079</v>
      </c>
      <c r="F52" s="433" t="s">
        <v>1080</v>
      </c>
      <c r="G52" s="432" t="s">
        <v>585</v>
      </c>
      <c r="H52" s="432" t="s">
        <v>586</v>
      </c>
      <c r="I52" s="434">
        <v>15.549999999999999</v>
      </c>
      <c r="J52" s="434">
        <v>60</v>
      </c>
      <c r="K52" s="435">
        <v>932.94</v>
      </c>
    </row>
    <row r="53" spans="1:11" ht="14.4" customHeight="1" x14ac:dyDescent="0.3">
      <c r="A53" s="430" t="s">
        <v>396</v>
      </c>
      <c r="B53" s="431" t="s">
        <v>397</v>
      </c>
      <c r="C53" s="432" t="s">
        <v>401</v>
      </c>
      <c r="D53" s="433" t="s">
        <v>475</v>
      </c>
      <c r="E53" s="432" t="s">
        <v>1079</v>
      </c>
      <c r="F53" s="433" t="s">
        <v>1080</v>
      </c>
      <c r="G53" s="432" t="s">
        <v>587</v>
      </c>
      <c r="H53" s="432" t="s">
        <v>588</v>
      </c>
      <c r="I53" s="434">
        <v>9.7200000000000006</v>
      </c>
      <c r="J53" s="434">
        <v>100</v>
      </c>
      <c r="K53" s="435">
        <v>971.63</v>
      </c>
    </row>
    <row r="54" spans="1:11" ht="14.4" customHeight="1" x14ac:dyDescent="0.3">
      <c r="A54" s="430" t="s">
        <v>396</v>
      </c>
      <c r="B54" s="431" t="s">
        <v>397</v>
      </c>
      <c r="C54" s="432" t="s">
        <v>401</v>
      </c>
      <c r="D54" s="433" t="s">
        <v>475</v>
      </c>
      <c r="E54" s="432" t="s">
        <v>1079</v>
      </c>
      <c r="F54" s="433" t="s">
        <v>1080</v>
      </c>
      <c r="G54" s="432" t="s">
        <v>589</v>
      </c>
      <c r="H54" s="432" t="s">
        <v>590</v>
      </c>
      <c r="I54" s="434">
        <v>48.88</v>
      </c>
      <c r="J54" s="434">
        <v>3</v>
      </c>
      <c r="K54" s="435">
        <v>146.65</v>
      </c>
    </row>
    <row r="55" spans="1:11" ht="14.4" customHeight="1" x14ac:dyDescent="0.3">
      <c r="A55" s="430" t="s">
        <v>396</v>
      </c>
      <c r="B55" s="431" t="s">
        <v>397</v>
      </c>
      <c r="C55" s="432" t="s">
        <v>401</v>
      </c>
      <c r="D55" s="433" t="s">
        <v>475</v>
      </c>
      <c r="E55" s="432" t="s">
        <v>1079</v>
      </c>
      <c r="F55" s="433" t="s">
        <v>1080</v>
      </c>
      <c r="G55" s="432" t="s">
        <v>591</v>
      </c>
      <c r="H55" s="432" t="s">
        <v>592</v>
      </c>
      <c r="I55" s="434">
        <v>11.659999999999998</v>
      </c>
      <c r="J55" s="434">
        <v>260</v>
      </c>
      <c r="K55" s="435">
        <v>3032.74</v>
      </c>
    </row>
    <row r="56" spans="1:11" ht="14.4" customHeight="1" x14ac:dyDescent="0.3">
      <c r="A56" s="430" t="s">
        <v>396</v>
      </c>
      <c r="B56" s="431" t="s">
        <v>397</v>
      </c>
      <c r="C56" s="432" t="s">
        <v>401</v>
      </c>
      <c r="D56" s="433" t="s">
        <v>475</v>
      </c>
      <c r="E56" s="432" t="s">
        <v>1079</v>
      </c>
      <c r="F56" s="433" t="s">
        <v>1080</v>
      </c>
      <c r="G56" s="432" t="s">
        <v>593</v>
      </c>
      <c r="H56" s="432" t="s">
        <v>594</v>
      </c>
      <c r="I56" s="434">
        <v>10.37</v>
      </c>
      <c r="J56" s="434">
        <v>270</v>
      </c>
      <c r="K56" s="435">
        <v>2799.82</v>
      </c>
    </row>
    <row r="57" spans="1:11" ht="14.4" customHeight="1" x14ac:dyDescent="0.3">
      <c r="A57" s="430" t="s">
        <v>396</v>
      </c>
      <c r="B57" s="431" t="s">
        <v>397</v>
      </c>
      <c r="C57" s="432" t="s">
        <v>401</v>
      </c>
      <c r="D57" s="433" t="s">
        <v>475</v>
      </c>
      <c r="E57" s="432" t="s">
        <v>1079</v>
      </c>
      <c r="F57" s="433" t="s">
        <v>1080</v>
      </c>
      <c r="G57" s="432" t="s">
        <v>595</v>
      </c>
      <c r="H57" s="432" t="s">
        <v>596</v>
      </c>
      <c r="I57" s="434">
        <v>15.550000000000002</v>
      </c>
      <c r="J57" s="434">
        <v>600</v>
      </c>
      <c r="K57" s="435">
        <v>9329.1</v>
      </c>
    </row>
    <row r="58" spans="1:11" ht="14.4" customHeight="1" x14ac:dyDescent="0.3">
      <c r="A58" s="430" t="s">
        <v>396</v>
      </c>
      <c r="B58" s="431" t="s">
        <v>397</v>
      </c>
      <c r="C58" s="432" t="s">
        <v>401</v>
      </c>
      <c r="D58" s="433" t="s">
        <v>475</v>
      </c>
      <c r="E58" s="432" t="s">
        <v>1079</v>
      </c>
      <c r="F58" s="433" t="s">
        <v>1080</v>
      </c>
      <c r="G58" s="432" t="s">
        <v>597</v>
      </c>
      <c r="H58" s="432" t="s">
        <v>598</v>
      </c>
      <c r="I58" s="434">
        <v>9.06</v>
      </c>
      <c r="J58" s="434">
        <v>100</v>
      </c>
      <c r="K58" s="435">
        <v>906.3</v>
      </c>
    </row>
    <row r="59" spans="1:11" ht="14.4" customHeight="1" x14ac:dyDescent="0.3">
      <c r="A59" s="430" t="s">
        <v>396</v>
      </c>
      <c r="B59" s="431" t="s">
        <v>397</v>
      </c>
      <c r="C59" s="432" t="s">
        <v>401</v>
      </c>
      <c r="D59" s="433" t="s">
        <v>475</v>
      </c>
      <c r="E59" s="432" t="s">
        <v>1079</v>
      </c>
      <c r="F59" s="433" t="s">
        <v>1080</v>
      </c>
      <c r="G59" s="432" t="s">
        <v>599</v>
      </c>
      <c r="H59" s="432" t="s">
        <v>600</v>
      </c>
      <c r="I59" s="434">
        <v>10097.337142857144</v>
      </c>
      <c r="J59" s="434">
        <v>7</v>
      </c>
      <c r="K59" s="435">
        <v>70681.360000000015</v>
      </c>
    </row>
    <row r="60" spans="1:11" ht="14.4" customHeight="1" x14ac:dyDescent="0.3">
      <c r="A60" s="430" t="s">
        <v>396</v>
      </c>
      <c r="B60" s="431" t="s">
        <v>397</v>
      </c>
      <c r="C60" s="432" t="s">
        <v>401</v>
      </c>
      <c r="D60" s="433" t="s">
        <v>475</v>
      </c>
      <c r="E60" s="432" t="s">
        <v>1079</v>
      </c>
      <c r="F60" s="433" t="s">
        <v>1080</v>
      </c>
      <c r="G60" s="432" t="s">
        <v>601</v>
      </c>
      <c r="H60" s="432" t="s">
        <v>602</v>
      </c>
      <c r="I60" s="434">
        <v>34618.882857142853</v>
      </c>
      <c r="J60" s="434">
        <v>6.46</v>
      </c>
      <c r="K60" s="435">
        <v>223637.93</v>
      </c>
    </row>
    <row r="61" spans="1:11" ht="14.4" customHeight="1" x14ac:dyDescent="0.3">
      <c r="A61" s="430" t="s">
        <v>396</v>
      </c>
      <c r="B61" s="431" t="s">
        <v>397</v>
      </c>
      <c r="C61" s="432" t="s">
        <v>401</v>
      </c>
      <c r="D61" s="433" t="s">
        <v>475</v>
      </c>
      <c r="E61" s="432" t="s">
        <v>1079</v>
      </c>
      <c r="F61" s="433" t="s">
        <v>1080</v>
      </c>
      <c r="G61" s="432" t="s">
        <v>603</v>
      </c>
      <c r="H61" s="432" t="s">
        <v>604</v>
      </c>
      <c r="I61" s="434">
        <v>51.79</v>
      </c>
      <c r="J61" s="434">
        <v>20</v>
      </c>
      <c r="K61" s="435">
        <v>1035.76</v>
      </c>
    </row>
    <row r="62" spans="1:11" ht="14.4" customHeight="1" x14ac:dyDescent="0.3">
      <c r="A62" s="430" t="s">
        <v>396</v>
      </c>
      <c r="B62" s="431" t="s">
        <v>397</v>
      </c>
      <c r="C62" s="432" t="s">
        <v>401</v>
      </c>
      <c r="D62" s="433" t="s">
        <v>475</v>
      </c>
      <c r="E62" s="432" t="s">
        <v>1079</v>
      </c>
      <c r="F62" s="433" t="s">
        <v>1080</v>
      </c>
      <c r="G62" s="432" t="s">
        <v>605</v>
      </c>
      <c r="H62" s="432" t="s">
        <v>606</v>
      </c>
      <c r="I62" s="434">
        <v>11.660999999999998</v>
      </c>
      <c r="J62" s="434">
        <v>510</v>
      </c>
      <c r="K62" s="435">
        <v>5948.91</v>
      </c>
    </row>
    <row r="63" spans="1:11" ht="14.4" customHeight="1" x14ac:dyDescent="0.3">
      <c r="A63" s="430" t="s">
        <v>396</v>
      </c>
      <c r="B63" s="431" t="s">
        <v>397</v>
      </c>
      <c r="C63" s="432" t="s">
        <v>401</v>
      </c>
      <c r="D63" s="433" t="s">
        <v>475</v>
      </c>
      <c r="E63" s="432" t="s">
        <v>1079</v>
      </c>
      <c r="F63" s="433" t="s">
        <v>1080</v>
      </c>
      <c r="G63" s="432" t="s">
        <v>607</v>
      </c>
      <c r="H63" s="432" t="s">
        <v>608</v>
      </c>
      <c r="I63" s="434">
        <v>10.29</v>
      </c>
      <c r="J63" s="434">
        <v>350</v>
      </c>
      <c r="K63" s="435">
        <v>3599.75</v>
      </c>
    </row>
    <row r="64" spans="1:11" ht="14.4" customHeight="1" x14ac:dyDescent="0.3">
      <c r="A64" s="430" t="s">
        <v>396</v>
      </c>
      <c r="B64" s="431" t="s">
        <v>397</v>
      </c>
      <c r="C64" s="432" t="s">
        <v>401</v>
      </c>
      <c r="D64" s="433" t="s">
        <v>475</v>
      </c>
      <c r="E64" s="432" t="s">
        <v>1079</v>
      </c>
      <c r="F64" s="433" t="s">
        <v>1080</v>
      </c>
      <c r="G64" s="432" t="s">
        <v>609</v>
      </c>
      <c r="H64" s="432" t="s">
        <v>610</v>
      </c>
      <c r="I64" s="434">
        <v>16.53</v>
      </c>
      <c r="J64" s="434">
        <v>21708</v>
      </c>
      <c r="K64" s="435">
        <v>358803.32999999996</v>
      </c>
    </row>
    <row r="65" spans="1:11" ht="14.4" customHeight="1" x14ac:dyDescent="0.3">
      <c r="A65" s="430" t="s">
        <v>396</v>
      </c>
      <c r="B65" s="431" t="s">
        <v>397</v>
      </c>
      <c r="C65" s="432" t="s">
        <v>401</v>
      </c>
      <c r="D65" s="433" t="s">
        <v>475</v>
      </c>
      <c r="E65" s="432" t="s">
        <v>1079</v>
      </c>
      <c r="F65" s="433" t="s">
        <v>1080</v>
      </c>
      <c r="G65" s="432" t="s">
        <v>611</v>
      </c>
      <c r="H65" s="432" t="s">
        <v>612</v>
      </c>
      <c r="I65" s="434">
        <v>17.549090909090911</v>
      </c>
      <c r="J65" s="434">
        <v>2520</v>
      </c>
      <c r="K65" s="435">
        <v>44213.460000000006</v>
      </c>
    </row>
    <row r="66" spans="1:11" ht="14.4" customHeight="1" x14ac:dyDescent="0.3">
      <c r="A66" s="430" t="s">
        <v>396</v>
      </c>
      <c r="B66" s="431" t="s">
        <v>397</v>
      </c>
      <c r="C66" s="432" t="s">
        <v>401</v>
      </c>
      <c r="D66" s="433" t="s">
        <v>475</v>
      </c>
      <c r="E66" s="432" t="s">
        <v>1079</v>
      </c>
      <c r="F66" s="433" t="s">
        <v>1080</v>
      </c>
      <c r="G66" s="432" t="s">
        <v>613</v>
      </c>
      <c r="H66" s="432" t="s">
        <v>614</v>
      </c>
      <c r="I66" s="434">
        <v>10.370000000000001</v>
      </c>
      <c r="J66" s="434">
        <v>1800</v>
      </c>
      <c r="K66" s="435">
        <v>18665.519999999997</v>
      </c>
    </row>
    <row r="67" spans="1:11" ht="14.4" customHeight="1" x14ac:dyDescent="0.3">
      <c r="A67" s="430" t="s">
        <v>396</v>
      </c>
      <c r="B67" s="431" t="s">
        <v>397</v>
      </c>
      <c r="C67" s="432" t="s">
        <v>401</v>
      </c>
      <c r="D67" s="433" t="s">
        <v>475</v>
      </c>
      <c r="E67" s="432" t="s">
        <v>1079</v>
      </c>
      <c r="F67" s="433" t="s">
        <v>1080</v>
      </c>
      <c r="G67" s="432" t="s">
        <v>615</v>
      </c>
      <c r="H67" s="432" t="s">
        <v>616</v>
      </c>
      <c r="I67" s="434">
        <v>18.75272727272727</v>
      </c>
      <c r="J67" s="434">
        <v>1188</v>
      </c>
      <c r="K67" s="435">
        <v>22280.97</v>
      </c>
    </row>
    <row r="68" spans="1:11" ht="14.4" customHeight="1" x14ac:dyDescent="0.3">
      <c r="A68" s="430" t="s">
        <v>396</v>
      </c>
      <c r="B68" s="431" t="s">
        <v>397</v>
      </c>
      <c r="C68" s="432" t="s">
        <v>401</v>
      </c>
      <c r="D68" s="433" t="s">
        <v>475</v>
      </c>
      <c r="E68" s="432" t="s">
        <v>1079</v>
      </c>
      <c r="F68" s="433" t="s">
        <v>1080</v>
      </c>
      <c r="G68" s="432" t="s">
        <v>617</v>
      </c>
      <c r="H68" s="432" t="s">
        <v>618</v>
      </c>
      <c r="I68" s="434">
        <v>20.740000000000002</v>
      </c>
      <c r="J68" s="434">
        <v>220</v>
      </c>
      <c r="K68" s="435">
        <v>4562.6499999999996</v>
      </c>
    </row>
    <row r="69" spans="1:11" ht="14.4" customHeight="1" x14ac:dyDescent="0.3">
      <c r="A69" s="430" t="s">
        <v>396</v>
      </c>
      <c r="B69" s="431" t="s">
        <v>397</v>
      </c>
      <c r="C69" s="432" t="s">
        <v>401</v>
      </c>
      <c r="D69" s="433" t="s">
        <v>475</v>
      </c>
      <c r="E69" s="432" t="s">
        <v>1079</v>
      </c>
      <c r="F69" s="433" t="s">
        <v>1080</v>
      </c>
      <c r="G69" s="432" t="s">
        <v>619</v>
      </c>
      <c r="H69" s="432" t="s">
        <v>620</v>
      </c>
      <c r="I69" s="434">
        <v>12.960000000000006</v>
      </c>
      <c r="J69" s="434">
        <v>710</v>
      </c>
      <c r="K69" s="435">
        <v>9201</v>
      </c>
    </row>
    <row r="70" spans="1:11" ht="14.4" customHeight="1" x14ac:dyDescent="0.3">
      <c r="A70" s="430" t="s">
        <v>396</v>
      </c>
      <c r="B70" s="431" t="s">
        <v>397</v>
      </c>
      <c r="C70" s="432" t="s">
        <v>401</v>
      </c>
      <c r="D70" s="433" t="s">
        <v>475</v>
      </c>
      <c r="E70" s="432" t="s">
        <v>1079</v>
      </c>
      <c r="F70" s="433" t="s">
        <v>1080</v>
      </c>
      <c r="G70" s="432" t="s">
        <v>621</v>
      </c>
      <c r="H70" s="432" t="s">
        <v>622</v>
      </c>
      <c r="I70" s="434">
        <v>9.68</v>
      </c>
      <c r="J70" s="434">
        <v>1150</v>
      </c>
      <c r="K70" s="435">
        <v>11132</v>
      </c>
    </row>
    <row r="71" spans="1:11" ht="14.4" customHeight="1" x14ac:dyDescent="0.3">
      <c r="A71" s="430" t="s">
        <v>396</v>
      </c>
      <c r="B71" s="431" t="s">
        <v>397</v>
      </c>
      <c r="C71" s="432" t="s">
        <v>401</v>
      </c>
      <c r="D71" s="433" t="s">
        <v>475</v>
      </c>
      <c r="E71" s="432" t="s">
        <v>1079</v>
      </c>
      <c r="F71" s="433" t="s">
        <v>1080</v>
      </c>
      <c r="G71" s="432" t="s">
        <v>623</v>
      </c>
      <c r="H71" s="432" t="s">
        <v>624</v>
      </c>
      <c r="I71" s="434">
        <v>32.389999999999993</v>
      </c>
      <c r="J71" s="434">
        <v>220</v>
      </c>
      <c r="K71" s="435">
        <v>7126.16</v>
      </c>
    </row>
    <row r="72" spans="1:11" ht="14.4" customHeight="1" x14ac:dyDescent="0.3">
      <c r="A72" s="430" t="s">
        <v>396</v>
      </c>
      <c r="B72" s="431" t="s">
        <v>397</v>
      </c>
      <c r="C72" s="432" t="s">
        <v>401</v>
      </c>
      <c r="D72" s="433" t="s">
        <v>475</v>
      </c>
      <c r="E72" s="432" t="s">
        <v>1079</v>
      </c>
      <c r="F72" s="433" t="s">
        <v>1080</v>
      </c>
      <c r="G72" s="432" t="s">
        <v>625</v>
      </c>
      <c r="H72" s="432" t="s">
        <v>626</v>
      </c>
      <c r="I72" s="434">
        <v>43.56</v>
      </c>
      <c r="J72" s="434">
        <v>20</v>
      </c>
      <c r="K72" s="435">
        <v>871.2</v>
      </c>
    </row>
    <row r="73" spans="1:11" ht="14.4" customHeight="1" x14ac:dyDescent="0.3">
      <c r="A73" s="430" t="s">
        <v>396</v>
      </c>
      <c r="B73" s="431" t="s">
        <v>397</v>
      </c>
      <c r="C73" s="432" t="s">
        <v>401</v>
      </c>
      <c r="D73" s="433" t="s">
        <v>475</v>
      </c>
      <c r="E73" s="432" t="s">
        <v>1079</v>
      </c>
      <c r="F73" s="433" t="s">
        <v>1080</v>
      </c>
      <c r="G73" s="432" t="s">
        <v>627</v>
      </c>
      <c r="H73" s="432" t="s">
        <v>628</v>
      </c>
      <c r="I73" s="434">
        <v>11.651818181818184</v>
      </c>
      <c r="J73" s="434">
        <v>160</v>
      </c>
      <c r="K73" s="435">
        <v>1864.5</v>
      </c>
    </row>
    <row r="74" spans="1:11" ht="14.4" customHeight="1" x14ac:dyDescent="0.3">
      <c r="A74" s="430" t="s">
        <v>396</v>
      </c>
      <c r="B74" s="431" t="s">
        <v>397</v>
      </c>
      <c r="C74" s="432" t="s">
        <v>401</v>
      </c>
      <c r="D74" s="433" t="s">
        <v>475</v>
      </c>
      <c r="E74" s="432" t="s">
        <v>1079</v>
      </c>
      <c r="F74" s="433" t="s">
        <v>1080</v>
      </c>
      <c r="G74" s="432" t="s">
        <v>629</v>
      </c>
      <c r="H74" s="432" t="s">
        <v>630</v>
      </c>
      <c r="I74" s="434">
        <v>3414.62</v>
      </c>
      <c r="J74" s="434">
        <v>2</v>
      </c>
      <c r="K74" s="435">
        <v>6829.24</v>
      </c>
    </row>
    <row r="75" spans="1:11" ht="14.4" customHeight="1" x14ac:dyDescent="0.3">
      <c r="A75" s="430" t="s">
        <v>396</v>
      </c>
      <c r="B75" s="431" t="s">
        <v>397</v>
      </c>
      <c r="C75" s="432" t="s">
        <v>401</v>
      </c>
      <c r="D75" s="433" t="s">
        <v>475</v>
      </c>
      <c r="E75" s="432" t="s">
        <v>1079</v>
      </c>
      <c r="F75" s="433" t="s">
        <v>1080</v>
      </c>
      <c r="G75" s="432" t="s">
        <v>631</v>
      </c>
      <c r="H75" s="432" t="s">
        <v>632</v>
      </c>
      <c r="I75" s="434">
        <v>9196</v>
      </c>
      <c r="J75" s="434">
        <v>3</v>
      </c>
      <c r="K75" s="435">
        <v>27588</v>
      </c>
    </row>
    <row r="76" spans="1:11" ht="14.4" customHeight="1" x14ac:dyDescent="0.3">
      <c r="A76" s="430" t="s">
        <v>396</v>
      </c>
      <c r="B76" s="431" t="s">
        <v>397</v>
      </c>
      <c r="C76" s="432" t="s">
        <v>401</v>
      </c>
      <c r="D76" s="433" t="s">
        <v>475</v>
      </c>
      <c r="E76" s="432" t="s">
        <v>1079</v>
      </c>
      <c r="F76" s="433" t="s">
        <v>1080</v>
      </c>
      <c r="G76" s="432" t="s">
        <v>633</v>
      </c>
      <c r="H76" s="432" t="s">
        <v>634</v>
      </c>
      <c r="I76" s="434">
        <v>51.419999999999995</v>
      </c>
      <c r="J76" s="434">
        <v>140</v>
      </c>
      <c r="K76" s="435">
        <v>7199.1200000000026</v>
      </c>
    </row>
    <row r="77" spans="1:11" ht="14.4" customHeight="1" x14ac:dyDescent="0.3">
      <c r="A77" s="430" t="s">
        <v>396</v>
      </c>
      <c r="B77" s="431" t="s">
        <v>397</v>
      </c>
      <c r="C77" s="432" t="s">
        <v>401</v>
      </c>
      <c r="D77" s="433" t="s">
        <v>475</v>
      </c>
      <c r="E77" s="432" t="s">
        <v>1079</v>
      </c>
      <c r="F77" s="433" t="s">
        <v>1080</v>
      </c>
      <c r="G77" s="432" t="s">
        <v>635</v>
      </c>
      <c r="H77" s="432" t="s">
        <v>636</v>
      </c>
      <c r="I77" s="434">
        <v>51.419999999999995</v>
      </c>
      <c r="J77" s="434">
        <v>140</v>
      </c>
      <c r="K77" s="435">
        <v>7199.0800000000027</v>
      </c>
    </row>
    <row r="78" spans="1:11" ht="14.4" customHeight="1" x14ac:dyDescent="0.3">
      <c r="A78" s="430" t="s">
        <v>396</v>
      </c>
      <c r="B78" s="431" t="s">
        <v>397</v>
      </c>
      <c r="C78" s="432" t="s">
        <v>401</v>
      </c>
      <c r="D78" s="433" t="s">
        <v>475</v>
      </c>
      <c r="E78" s="432" t="s">
        <v>1079</v>
      </c>
      <c r="F78" s="433" t="s">
        <v>1080</v>
      </c>
      <c r="G78" s="432" t="s">
        <v>637</v>
      </c>
      <c r="H78" s="432" t="s">
        <v>638</v>
      </c>
      <c r="I78" s="434">
        <v>51.409999999999975</v>
      </c>
      <c r="J78" s="434">
        <v>140</v>
      </c>
      <c r="K78" s="435">
        <v>7197.4200000000019</v>
      </c>
    </row>
    <row r="79" spans="1:11" ht="14.4" customHeight="1" x14ac:dyDescent="0.3">
      <c r="A79" s="430" t="s">
        <v>396</v>
      </c>
      <c r="B79" s="431" t="s">
        <v>397</v>
      </c>
      <c r="C79" s="432" t="s">
        <v>401</v>
      </c>
      <c r="D79" s="433" t="s">
        <v>475</v>
      </c>
      <c r="E79" s="432" t="s">
        <v>1079</v>
      </c>
      <c r="F79" s="433" t="s">
        <v>1080</v>
      </c>
      <c r="G79" s="432" t="s">
        <v>639</v>
      </c>
      <c r="H79" s="432" t="s">
        <v>640</v>
      </c>
      <c r="I79" s="434">
        <v>51.409999999999975</v>
      </c>
      <c r="J79" s="434">
        <v>140</v>
      </c>
      <c r="K79" s="435">
        <v>7197.4000000000024</v>
      </c>
    </row>
    <row r="80" spans="1:11" ht="14.4" customHeight="1" x14ac:dyDescent="0.3">
      <c r="A80" s="430" t="s">
        <v>396</v>
      </c>
      <c r="B80" s="431" t="s">
        <v>397</v>
      </c>
      <c r="C80" s="432" t="s">
        <v>401</v>
      </c>
      <c r="D80" s="433" t="s">
        <v>475</v>
      </c>
      <c r="E80" s="432" t="s">
        <v>1079</v>
      </c>
      <c r="F80" s="433" t="s">
        <v>1080</v>
      </c>
      <c r="G80" s="432" t="s">
        <v>641</v>
      </c>
      <c r="H80" s="432" t="s">
        <v>642</v>
      </c>
      <c r="I80" s="434">
        <v>51.419999999999995</v>
      </c>
      <c r="J80" s="434">
        <v>420</v>
      </c>
      <c r="K80" s="435">
        <v>21597.599999999999</v>
      </c>
    </row>
    <row r="81" spans="1:11" ht="14.4" customHeight="1" x14ac:dyDescent="0.3">
      <c r="A81" s="430" t="s">
        <v>396</v>
      </c>
      <c r="B81" s="431" t="s">
        <v>397</v>
      </c>
      <c r="C81" s="432" t="s">
        <v>401</v>
      </c>
      <c r="D81" s="433" t="s">
        <v>475</v>
      </c>
      <c r="E81" s="432" t="s">
        <v>1079</v>
      </c>
      <c r="F81" s="433" t="s">
        <v>1080</v>
      </c>
      <c r="G81" s="432" t="s">
        <v>643</v>
      </c>
      <c r="H81" s="432" t="s">
        <v>644</v>
      </c>
      <c r="I81" s="434">
        <v>51.419999999999995</v>
      </c>
      <c r="J81" s="434">
        <v>420</v>
      </c>
      <c r="K81" s="435">
        <v>21597.379999999997</v>
      </c>
    </row>
    <row r="82" spans="1:11" ht="14.4" customHeight="1" x14ac:dyDescent="0.3">
      <c r="A82" s="430" t="s">
        <v>396</v>
      </c>
      <c r="B82" s="431" t="s">
        <v>397</v>
      </c>
      <c r="C82" s="432" t="s">
        <v>401</v>
      </c>
      <c r="D82" s="433" t="s">
        <v>475</v>
      </c>
      <c r="E82" s="432" t="s">
        <v>1079</v>
      </c>
      <c r="F82" s="433" t="s">
        <v>1080</v>
      </c>
      <c r="G82" s="432" t="s">
        <v>645</v>
      </c>
      <c r="H82" s="432" t="s">
        <v>646</v>
      </c>
      <c r="I82" s="434">
        <v>4017.1999999999994</v>
      </c>
      <c r="J82" s="434">
        <v>4</v>
      </c>
      <c r="K82" s="435">
        <v>16068.8</v>
      </c>
    </row>
    <row r="83" spans="1:11" ht="14.4" customHeight="1" x14ac:dyDescent="0.3">
      <c r="A83" s="430" t="s">
        <v>396</v>
      </c>
      <c r="B83" s="431" t="s">
        <v>397</v>
      </c>
      <c r="C83" s="432" t="s">
        <v>401</v>
      </c>
      <c r="D83" s="433" t="s">
        <v>475</v>
      </c>
      <c r="E83" s="432" t="s">
        <v>1079</v>
      </c>
      <c r="F83" s="433" t="s">
        <v>1080</v>
      </c>
      <c r="G83" s="432" t="s">
        <v>647</v>
      </c>
      <c r="H83" s="432" t="s">
        <v>648</v>
      </c>
      <c r="I83" s="434">
        <v>90.27</v>
      </c>
      <c r="J83" s="434">
        <v>7</v>
      </c>
      <c r="K83" s="435">
        <v>631.86</v>
      </c>
    </row>
    <row r="84" spans="1:11" ht="14.4" customHeight="1" x14ac:dyDescent="0.3">
      <c r="A84" s="430" t="s">
        <v>396</v>
      </c>
      <c r="B84" s="431" t="s">
        <v>397</v>
      </c>
      <c r="C84" s="432" t="s">
        <v>401</v>
      </c>
      <c r="D84" s="433" t="s">
        <v>475</v>
      </c>
      <c r="E84" s="432" t="s">
        <v>1079</v>
      </c>
      <c r="F84" s="433" t="s">
        <v>1080</v>
      </c>
      <c r="G84" s="432" t="s">
        <v>649</v>
      </c>
      <c r="H84" s="432" t="s">
        <v>650</v>
      </c>
      <c r="I84" s="434">
        <v>4686.33</v>
      </c>
      <c r="J84" s="434">
        <v>3</v>
      </c>
      <c r="K84" s="435">
        <v>14058.99</v>
      </c>
    </row>
    <row r="85" spans="1:11" ht="14.4" customHeight="1" x14ac:dyDescent="0.3">
      <c r="A85" s="430" t="s">
        <v>396</v>
      </c>
      <c r="B85" s="431" t="s">
        <v>397</v>
      </c>
      <c r="C85" s="432" t="s">
        <v>401</v>
      </c>
      <c r="D85" s="433" t="s">
        <v>475</v>
      </c>
      <c r="E85" s="432" t="s">
        <v>1079</v>
      </c>
      <c r="F85" s="433" t="s">
        <v>1080</v>
      </c>
      <c r="G85" s="432" t="s">
        <v>651</v>
      </c>
      <c r="H85" s="432" t="s">
        <v>652</v>
      </c>
      <c r="I85" s="434">
        <v>8569.2199999999993</v>
      </c>
      <c r="J85" s="434">
        <v>4</v>
      </c>
      <c r="K85" s="435">
        <v>34276.879999999997</v>
      </c>
    </row>
    <row r="86" spans="1:11" ht="14.4" customHeight="1" x14ac:dyDescent="0.3">
      <c r="A86" s="430" t="s">
        <v>396</v>
      </c>
      <c r="B86" s="431" t="s">
        <v>397</v>
      </c>
      <c r="C86" s="432" t="s">
        <v>401</v>
      </c>
      <c r="D86" s="433" t="s">
        <v>475</v>
      </c>
      <c r="E86" s="432" t="s">
        <v>1079</v>
      </c>
      <c r="F86" s="433" t="s">
        <v>1080</v>
      </c>
      <c r="G86" s="432" t="s">
        <v>653</v>
      </c>
      <c r="H86" s="432" t="s">
        <v>654</v>
      </c>
      <c r="I86" s="434">
        <v>2522.85</v>
      </c>
      <c r="J86" s="434">
        <v>1</v>
      </c>
      <c r="K86" s="435">
        <v>2522.85</v>
      </c>
    </row>
    <row r="87" spans="1:11" ht="14.4" customHeight="1" x14ac:dyDescent="0.3">
      <c r="A87" s="430" t="s">
        <v>396</v>
      </c>
      <c r="B87" s="431" t="s">
        <v>397</v>
      </c>
      <c r="C87" s="432" t="s">
        <v>401</v>
      </c>
      <c r="D87" s="433" t="s">
        <v>475</v>
      </c>
      <c r="E87" s="432" t="s">
        <v>1079</v>
      </c>
      <c r="F87" s="433" t="s">
        <v>1080</v>
      </c>
      <c r="G87" s="432" t="s">
        <v>655</v>
      </c>
      <c r="H87" s="432" t="s">
        <v>656</v>
      </c>
      <c r="I87" s="434">
        <v>3346.86</v>
      </c>
      <c r="J87" s="434">
        <v>4</v>
      </c>
      <c r="K87" s="435">
        <v>13387.44</v>
      </c>
    </row>
    <row r="88" spans="1:11" ht="14.4" customHeight="1" x14ac:dyDescent="0.3">
      <c r="A88" s="430" t="s">
        <v>396</v>
      </c>
      <c r="B88" s="431" t="s">
        <v>397</v>
      </c>
      <c r="C88" s="432" t="s">
        <v>401</v>
      </c>
      <c r="D88" s="433" t="s">
        <v>475</v>
      </c>
      <c r="E88" s="432" t="s">
        <v>1079</v>
      </c>
      <c r="F88" s="433" t="s">
        <v>1080</v>
      </c>
      <c r="G88" s="432" t="s">
        <v>657</v>
      </c>
      <c r="H88" s="432" t="s">
        <v>658</v>
      </c>
      <c r="I88" s="434">
        <v>4646.3100000000004</v>
      </c>
      <c r="J88" s="434">
        <v>4</v>
      </c>
      <c r="K88" s="435">
        <v>18585.329999999998</v>
      </c>
    </row>
    <row r="89" spans="1:11" ht="14.4" customHeight="1" x14ac:dyDescent="0.3">
      <c r="A89" s="430" t="s">
        <v>396</v>
      </c>
      <c r="B89" s="431" t="s">
        <v>397</v>
      </c>
      <c r="C89" s="432" t="s">
        <v>401</v>
      </c>
      <c r="D89" s="433" t="s">
        <v>475</v>
      </c>
      <c r="E89" s="432" t="s">
        <v>1079</v>
      </c>
      <c r="F89" s="433" t="s">
        <v>1080</v>
      </c>
      <c r="G89" s="432" t="s">
        <v>659</v>
      </c>
      <c r="H89" s="432" t="s">
        <v>660</v>
      </c>
      <c r="I89" s="434">
        <v>18.789999999999996</v>
      </c>
      <c r="J89" s="434">
        <v>720</v>
      </c>
      <c r="K89" s="435">
        <v>13529.77</v>
      </c>
    </row>
    <row r="90" spans="1:11" ht="14.4" customHeight="1" x14ac:dyDescent="0.3">
      <c r="A90" s="430" t="s">
        <v>396</v>
      </c>
      <c r="B90" s="431" t="s">
        <v>397</v>
      </c>
      <c r="C90" s="432" t="s">
        <v>401</v>
      </c>
      <c r="D90" s="433" t="s">
        <v>475</v>
      </c>
      <c r="E90" s="432" t="s">
        <v>1079</v>
      </c>
      <c r="F90" s="433" t="s">
        <v>1080</v>
      </c>
      <c r="G90" s="432" t="s">
        <v>661</v>
      </c>
      <c r="H90" s="432" t="s">
        <v>662</v>
      </c>
      <c r="I90" s="434">
        <v>4356</v>
      </c>
      <c r="J90" s="434">
        <v>20</v>
      </c>
      <c r="K90" s="435">
        <v>87120</v>
      </c>
    </row>
    <row r="91" spans="1:11" ht="14.4" customHeight="1" x14ac:dyDescent="0.3">
      <c r="A91" s="430" t="s">
        <v>396</v>
      </c>
      <c r="B91" s="431" t="s">
        <v>397</v>
      </c>
      <c r="C91" s="432" t="s">
        <v>401</v>
      </c>
      <c r="D91" s="433" t="s">
        <v>475</v>
      </c>
      <c r="E91" s="432" t="s">
        <v>1079</v>
      </c>
      <c r="F91" s="433" t="s">
        <v>1080</v>
      </c>
      <c r="G91" s="432" t="s">
        <v>663</v>
      </c>
      <c r="H91" s="432" t="s">
        <v>664</v>
      </c>
      <c r="I91" s="434">
        <v>4356</v>
      </c>
      <c r="J91" s="434">
        <v>20</v>
      </c>
      <c r="K91" s="435">
        <v>87120</v>
      </c>
    </row>
    <row r="92" spans="1:11" ht="14.4" customHeight="1" x14ac:dyDescent="0.3">
      <c r="A92" s="430" t="s">
        <v>396</v>
      </c>
      <c r="B92" s="431" t="s">
        <v>397</v>
      </c>
      <c r="C92" s="432" t="s">
        <v>401</v>
      </c>
      <c r="D92" s="433" t="s">
        <v>475</v>
      </c>
      <c r="E92" s="432" t="s">
        <v>1079</v>
      </c>
      <c r="F92" s="433" t="s">
        <v>1080</v>
      </c>
      <c r="G92" s="432" t="s">
        <v>665</v>
      </c>
      <c r="H92" s="432" t="s">
        <v>666</v>
      </c>
      <c r="I92" s="434">
        <v>4356</v>
      </c>
      <c r="J92" s="434">
        <v>20</v>
      </c>
      <c r="K92" s="435">
        <v>87120</v>
      </c>
    </row>
    <row r="93" spans="1:11" ht="14.4" customHeight="1" x14ac:dyDescent="0.3">
      <c r="A93" s="430" t="s">
        <v>396</v>
      </c>
      <c r="B93" s="431" t="s">
        <v>397</v>
      </c>
      <c r="C93" s="432" t="s">
        <v>401</v>
      </c>
      <c r="D93" s="433" t="s">
        <v>475</v>
      </c>
      <c r="E93" s="432" t="s">
        <v>1079</v>
      </c>
      <c r="F93" s="433" t="s">
        <v>1080</v>
      </c>
      <c r="G93" s="432" t="s">
        <v>667</v>
      </c>
      <c r="H93" s="432" t="s">
        <v>668</v>
      </c>
      <c r="I93" s="434">
        <v>9663.75</v>
      </c>
      <c r="J93" s="434">
        <v>12</v>
      </c>
      <c r="K93" s="435">
        <v>115964.97</v>
      </c>
    </row>
    <row r="94" spans="1:11" ht="14.4" customHeight="1" x14ac:dyDescent="0.3">
      <c r="A94" s="430" t="s">
        <v>396</v>
      </c>
      <c r="B94" s="431" t="s">
        <v>397</v>
      </c>
      <c r="C94" s="432" t="s">
        <v>401</v>
      </c>
      <c r="D94" s="433" t="s">
        <v>475</v>
      </c>
      <c r="E94" s="432" t="s">
        <v>1079</v>
      </c>
      <c r="F94" s="433" t="s">
        <v>1080</v>
      </c>
      <c r="G94" s="432" t="s">
        <v>669</v>
      </c>
      <c r="H94" s="432" t="s">
        <v>670</v>
      </c>
      <c r="I94" s="434">
        <v>13706.88</v>
      </c>
      <c r="J94" s="434">
        <v>9</v>
      </c>
      <c r="K94" s="435">
        <v>123361.91999999998</v>
      </c>
    </row>
    <row r="95" spans="1:11" ht="14.4" customHeight="1" x14ac:dyDescent="0.3">
      <c r="A95" s="430" t="s">
        <v>396</v>
      </c>
      <c r="B95" s="431" t="s">
        <v>397</v>
      </c>
      <c r="C95" s="432" t="s">
        <v>401</v>
      </c>
      <c r="D95" s="433" t="s">
        <v>475</v>
      </c>
      <c r="E95" s="432" t="s">
        <v>1079</v>
      </c>
      <c r="F95" s="433" t="s">
        <v>1080</v>
      </c>
      <c r="G95" s="432" t="s">
        <v>671</v>
      </c>
      <c r="H95" s="432" t="s">
        <v>672</v>
      </c>
      <c r="I95" s="434">
        <v>100.56666666666666</v>
      </c>
      <c r="J95" s="434">
        <v>4</v>
      </c>
      <c r="K95" s="435">
        <v>402.25</v>
      </c>
    </row>
    <row r="96" spans="1:11" ht="14.4" customHeight="1" x14ac:dyDescent="0.3">
      <c r="A96" s="430" t="s">
        <v>396</v>
      </c>
      <c r="B96" s="431" t="s">
        <v>397</v>
      </c>
      <c r="C96" s="432" t="s">
        <v>401</v>
      </c>
      <c r="D96" s="433" t="s">
        <v>475</v>
      </c>
      <c r="E96" s="432" t="s">
        <v>1079</v>
      </c>
      <c r="F96" s="433" t="s">
        <v>1080</v>
      </c>
      <c r="G96" s="432" t="s">
        <v>673</v>
      </c>
      <c r="H96" s="432" t="s">
        <v>674</v>
      </c>
      <c r="I96" s="434">
        <v>25.27</v>
      </c>
      <c r="J96" s="434">
        <v>80</v>
      </c>
      <c r="K96" s="435">
        <v>2021.2</v>
      </c>
    </row>
    <row r="97" spans="1:11" ht="14.4" customHeight="1" x14ac:dyDescent="0.3">
      <c r="A97" s="430" t="s">
        <v>396</v>
      </c>
      <c r="B97" s="431" t="s">
        <v>397</v>
      </c>
      <c r="C97" s="432" t="s">
        <v>401</v>
      </c>
      <c r="D97" s="433" t="s">
        <v>475</v>
      </c>
      <c r="E97" s="432" t="s">
        <v>1079</v>
      </c>
      <c r="F97" s="433" t="s">
        <v>1080</v>
      </c>
      <c r="G97" s="432" t="s">
        <v>675</v>
      </c>
      <c r="H97" s="432" t="s">
        <v>676</v>
      </c>
      <c r="I97" s="434">
        <v>4017.1999999999994</v>
      </c>
      <c r="J97" s="434">
        <v>4</v>
      </c>
      <c r="K97" s="435">
        <v>16068.8</v>
      </c>
    </row>
    <row r="98" spans="1:11" ht="14.4" customHeight="1" x14ac:dyDescent="0.3">
      <c r="A98" s="430" t="s">
        <v>396</v>
      </c>
      <c r="B98" s="431" t="s">
        <v>397</v>
      </c>
      <c r="C98" s="432" t="s">
        <v>401</v>
      </c>
      <c r="D98" s="433" t="s">
        <v>475</v>
      </c>
      <c r="E98" s="432" t="s">
        <v>1079</v>
      </c>
      <c r="F98" s="433" t="s">
        <v>1080</v>
      </c>
      <c r="G98" s="432" t="s">
        <v>677</v>
      </c>
      <c r="H98" s="432" t="s">
        <v>678</v>
      </c>
      <c r="I98" s="434">
        <v>7872.26</v>
      </c>
      <c r="J98" s="434">
        <v>8</v>
      </c>
      <c r="K98" s="435">
        <v>62978.080000000002</v>
      </c>
    </row>
    <row r="99" spans="1:11" ht="14.4" customHeight="1" x14ac:dyDescent="0.3">
      <c r="A99" s="430" t="s">
        <v>396</v>
      </c>
      <c r="B99" s="431" t="s">
        <v>397</v>
      </c>
      <c r="C99" s="432" t="s">
        <v>401</v>
      </c>
      <c r="D99" s="433" t="s">
        <v>475</v>
      </c>
      <c r="E99" s="432" t="s">
        <v>1079</v>
      </c>
      <c r="F99" s="433" t="s">
        <v>1080</v>
      </c>
      <c r="G99" s="432" t="s">
        <v>679</v>
      </c>
      <c r="H99" s="432" t="s">
        <v>680</v>
      </c>
      <c r="I99" s="434">
        <v>7235.8000000000011</v>
      </c>
      <c r="J99" s="434">
        <v>37</v>
      </c>
      <c r="K99" s="435">
        <v>267724.60000000003</v>
      </c>
    </row>
    <row r="100" spans="1:11" ht="14.4" customHeight="1" x14ac:dyDescent="0.3">
      <c r="A100" s="430" t="s">
        <v>396</v>
      </c>
      <c r="B100" s="431" t="s">
        <v>397</v>
      </c>
      <c r="C100" s="432" t="s">
        <v>401</v>
      </c>
      <c r="D100" s="433" t="s">
        <v>475</v>
      </c>
      <c r="E100" s="432" t="s">
        <v>1079</v>
      </c>
      <c r="F100" s="433" t="s">
        <v>1080</v>
      </c>
      <c r="G100" s="432" t="s">
        <v>681</v>
      </c>
      <c r="H100" s="432" t="s">
        <v>682</v>
      </c>
      <c r="I100" s="434">
        <v>2178</v>
      </c>
      <c r="J100" s="434">
        <v>3</v>
      </c>
      <c r="K100" s="435">
        <v>6534</v>
      </c>
    </row>
    <row r="101" spans="1:11" ht="14.4" customHeight="1" x14ac:dyDescent="0.3">
      <c r="A101" s="430" t="s">
        <v>396</v>
      </c>
      <c r="B101" s="431" t="s">
        <v>397</v>
      </c>
      <c r="C101" s="432" t="s">
        <v>401</v>
      </c>
      <c r="D101" s="433" t="s">
        <v>475</v>
      </c>
      <c r="E101" s="432" t="s">
        <v>1079</v>
      </c>
      <c r="F101" s="433" t="s">
        <v>1080</v>
      </c>
      <c r="G101" s="432" t="s">
        <v>683</v>
      </c>
      <c r="H101" s="432" t="s">
        <v>684</v>
      </c>
      <c r="I101" s="434">
        <v>9663.75</v>
      </c>
      <c r="J101" s="434">
        <v>12</v>
      </c>
      <c r="K101" s="435">
        <v>115965.03</v>
      </c>
    </row>
    <row r="102" spans="1:11" ht="14.4" customHeight="1" x14ac:dyDescent="0.3">
      <c r="A102" s="430" t="s">
        <v>396</v>
      </c>
      <c r="B102" s="431" t="s">
        <v>397</v>
      </c>
      <c r="C102" s="432" t="s">
        <v>401</v>
      </c>
      <c r="D102" s="433" t="s">
        <v>475</v>
      </c>
      <c r="E102" s="432" t="s">
        <v>1079</v>
      </c>
      <c r="F102" s="433" t="s">
        <v>1080</v>
      </c>
      <c r="G102" s="432" t="s">
        <v>685</v>
      </c>
      <c r="H102" s="432" t="s">
        <v>686</v>
      </c>
      <c r="I102" s="434">
        <v>3567.08</v>
      </c>
      <c r="J102" s="434">
        <v>2</v>
      </c>
      <c r="K102" s="435">
        <v>7134.16</v>
      </c>
    </row>
    <row r="103" spans="1:11" ht="14.4" customHeight="1" x14ac:dyDescent="0.3">
      <c r="A103" s="430" t="s">
        <v>396</v>
      </c>
      <c r="B103" s="431" t="s">
        <v>397</v>
      </c>
      <c r="C103" s="432" t="s">
        <v>401</v>
      </c>
      <c r="D103" s="433" t="s">
        <v>475</v>
      </c>
      <c r="E103" s="432" t="s">
        <v>1079</v>
      </c>
      <c r="F103" s="433" t="s">
        <v>1080</v>
      </c>
      <c r="G103" s="432" t="s">
        <v>687</v>
      </c>
      <c r="H103" s="432" t="s">
        <v>688</v>
      </c>
      <c r="I103" s="434">
        <v>274.68</v>
      </c>
      <c r="J103" s="434">
        <v>2</v>
      </c>
      <c r="K103" s="435">
        <v>549.36</v>
      </c>
    </row>
    <row r="104" spans="1:11" ht="14.4" customHeight="1" x14ac:dyDescent="0.3">
      <c r="A104" s="430" t="s">
        <v>396</v>
      </c>
      <c r="B104" s="431" t="s">
        <v>397</v>
      </c>
      <c r="C104" s="432" t="s">
        <v>401</v>
      </c>
      <c r="D104" s="433" t="s">
        <v>475</v>
      </c>
      <c r="E104" s="432" t="s">
        <v>1079</v>
      </c>
      <c r="F104" s="433" t="s">
        <v>1080</v>
      </c>
      <c r="G104" s="432" t="s">
        <v>689</v>
      </c>
      <c r="H104" s="432" t="s">
        <v>690</v>
      </c>
      <c r="I104" s="434">
        <v>448.91</v>
      </c>
      <c r="J104" s="434">
        <v>5</v>
      </c>
      <c r="K104" s="435">
        <v>2244.5500000000002</v>
      </c>
    </row>
    <row r="105" spans="1:11" ht="14.4" customHeight="1" x14ac:dyDescent="0.3">
      <c r="A105" s="430" t="s">
        <v>396</v>
      </c>
      <c r="B105" s="431" t="s">
        <v>397</v>
      </c>
      <c r="C105" s="432" t="s">
        <v>401</v>
      </c>
      <c r="D105" s="433" t="s">
        <v>475</v>
      </c>
      <c r="E105" s="432" t="s">
        <v>1079</v>
      </c>
      <c r="F105" s="433" t="s">
        <v>1080</v>
      </c>
      <c r="G105" s="432" t="s">
        <v>691</v>
      </c>
      <c r="H105" s="432" t="s">
        <v>692</v>
      </c>
      <c r="I105" s="434">
        <v>646.12</v>
      </c>
      <c r="J105" s="434">
        <v>1</v>
      </c>
      <c r="K105" s="435">
        <v>646.12</v>
      </c>
    </row>
    <row r="106" spans="1:11" ht="14.4" customHeight="1" x14ac:dyDescent="0.3">
      <c r="A106" s="430" t="s">
        <v>396</v>
      </c>
      <c r="B106" s="431" t="s">
        <v>397</v>
      </c>
      <c r="C106" s="432" t="s">
        <v>401</v>
      </c>
      <c r="D106" s="433" t="s">
        <v>475</v>
      </c>
      <c r="E106" s="432" t="s">
        <v>1079</v>
      </c>
      <c r="F106" s="433" t="s">
        <v>1080</v>
      </c>
      <c r="G106" s="432" t="s">
        <v>693</v>
      </c>
      <c r="H106" s="432" t="s">
        <v>694</v>
      </c>
      <c r="I106" s="434">
        <v>7871.05</v>
      </c>
      <c r="J106" s="434">
        <v>8</v>
      </c>
      <c r="K106" s="435">
        <v>62968.4</v>
      </c>
    </row>
    <row r="107" spans="1:11" ht="14.4" customHeight="1" x14ac:dyDescent="0.3">
      <c r="A107" s="430" t="s">
        <v>396</v>
      </c>
      <c r="B107" s="431" t="s">
        <v>397</v>
      </c>
      <c r="C107" s="432" t="s">
        <v>401</v>
      </c>
      <c r="D107" s="433" t="s">
        <v>475</v>
      </c>
      <c r="E107" s="432" t="s">
        <v>1079</v>
      </c>
      <c r="F107" s="433" t="s">
        <v>1080</v>
      </c>
      <c r="G107" s="432" t="s">
        <v>695</v>
      </c>
      <c r="H107" s="432" t="s">
        <v>696</v>
      </c>
      <c r="I107" s="434">
        <v>7235.8000000000011</v>
      </c>
      <c r="J107" s="434">
        <v>37</v>
      </c>
      <c r="K107" s="435">
        <v>267724.60000000003</v>
      </c>
    </row>
    <row r="108" spans="1:11" ht="14.4" customHeight="1" x14ac:dyDescent="0.3">
      <c r="A108" s="430" t="s">
        <v>396</v>
      </c>
      <c r="B108" s="431" t="s">
        <v>397</v>
      </c>
      <c r="C108" s="432" t="s">
        <v>401</v>
      </c>
      <c r="D108" s="433" t="s">
        <v>475</v>
      </c>
      <c r="E108" s="432" t="s">
        <v>1079</v>
      </c>
      <c r="F108" s="433" t="s">
        <v>1080</v>
      </c>
      <c r="G108" s="432" t="s">
        <v>697</v>
      </c>
      <c r="H108" s="432" t="s">
        <v>698</v>
      </c>
      <c r="I108" s="434">
        <v>1408.44</v>
      </c>
      <c r="J108" s="434">
        <v>1</v>
      </c>
      <c r="K108" s="435">
        <v>1408.44</v>
      </c>
    </row>
    <row r="109" spans="1:11" ht="14.4" customHeight="1" x14ac:dyDescent="0.3">
      <c r="A109" s="430" t="s">
        <v>396</v>
      </c>
      <c r="B109" s="431" t="s">
        <v>397</v>
      </c>
      <c r="C109" s="432" t="s">
        <v>401</v>
      </c>
      <c r="D109" s="433" t="s">
        <v>475</v>
      </c>
      <c r="E109" s="432" t="s">
        <v>1079</v>
      </c>
      <c r="F109" s="433" t="s">
        <v>1080</v>
      </c>
      <c r="G109" s="432" t="s">
        <v>699</v>
      </c>
      <c r="H109" s="432" t="s">
        <v>700</v>
      </c>
      <c r="I109" s="434">
        <v>9110.09</v>
      </c>
      <c r="J109" s="434">
        <v>12</v>
      </c>
      <c r="K109" s="435">
        <v>109321.08</v>
      </c>
    </row>
    <row r="110" spans="1:11" ht="14.4" customHeight="1" x14ac:dyDescent="0.3">
      <c r="A110" s="430" t="s">
        <v>396</v>
      </c>
      <c r="B110" s="431" t="s">
        <v>397</v>
      </c>
      <c r="C110" s="432" t="s">
        <v>401</v>
      </c>
      <c r="D110" s="433" t="s">
        <v>475</v>
      </c>
      <c r="E110" s="432" t="s">
        <v>1079</v>
      </c>
      <c r="F110" s="433" t="s">
        <v>1080</v>
      </c>
      <c r="G110" s="432" t="s">
        <v>701</v>
      </c>
      <c r="H110" s="432" t="s">
        <v>702</v>
      </c>
      <c r="I110" s="434">
        <v>633.25</v>
      </c>
      <c r="J110" s="434">
        <v>2</v>
      </c>
      <c r="K110" s="435">
        <v>1266.5</v>
      </c>
    </row>
    <row r="111" spans="1:11" ht="14.4" customHeight="1" x14ac:dyDescent="0.3">
      <c r="A111" s="430" t="s">
        <v>396</v>
      </c>
      <c r="B111" s="431" t="s">
        <v>397</v>
      </c>
      <c r="C111" s="432" t="s">
        <v>401</v>
      </c>
      <c r="D111" s="433" t="s">
        <v>475</v>
      </c>
      <c r="E111" s="432" t="s">
        <v>1079</v>
      </c>
      <c r="F111" s="433" t="s">
        <v>1080</v>
      </c>
      <c r="G111" s="432" t="s">
        <v>703</v>
      </c>
      <c r="H111" s="432" t="s">
        <v>704</v>
      </c>
      <c r="I111" s="434">
        <v>344.87857142857143</v>
      </c>
      <c r="J111" s="434">
        <v>14</v>
      </c>
      <c r="K111" s="435">
        <v>4828.3500000000004</v>
      </c>
    </row>
    <row r="112" spans="1:11" ht="14.4" customHeight="1" x14ac:dyDescent="0.3">
      <c r="A112" s="430" t="s">
        <v>396</v>
      </c>
      <c r="B112" s="431" t="s">
        <v>397</v>
      </c>
      <c r="C112" s="432" t="s">
        <v>401</v>
      </c>
      <c r="D112" s="433" t="s">
        <v>475</v>
      </c>
      <c r="E112" s="432" t="s">
        <v>1079</v>
      </c>
      <c r="F112" s="433" t="s">
        <v>1080</v>
      </c>
      <c r="G112" s="432" t="s">
        <v>705</v>
      </c>
      <c r="H112" s="432" t="s">
        <v>706</v>
      </c>
      <c r="I112" s="434">
        <v>1283.81</v>
      </c>
      <c r="J112" s="434">
        <v>5</v>
      </c>
      <c r="K112" s="435">
        <v>6419.05</v>
      </c>
    </row>
    <row r="113" spans="1:11" ht="14.4" customHeight="1" x14ac:dyDescent="0.3">
      <c r="A113" s="430" t="s">
        <v>396</v>
      </c>
      <c r="B113" s="431" t="s">
        <v>397</v>
      </c>
      <c r="C113" s="432" t="s">
        <v>401</v>
      </c>
      <c r="D113" s="433" t="s">
        <v>475</v>
      </c>
      <c r="E113" s="432" t="s">
        <v>1079</v>
      </c>
      <c r="F113" s="433" t="s">
        <v>1080</v>
      </c>
      <c r="G113" s="432" t="s">
        <v>707</v>
      </c>
      <c r="H113" s="432" t="s">
        <v>708</v>
      </c>
      <c r="I113" s="434">
        <v>1086.58</v>
      </c>
      <c r="J113" s="434">
        <v>12</v>
      </c>
      <c r="K113" s="435">
        <v>13038.96</v>
      </c>
    </row>
    <row r="114" spans="1:11" ht="14.4" customHeight="1" x14ac:dyDescent="0.3">
      <c r="A114" s="430" t="s">
        <v>396</v>
      </c>
      <c r="B114" s="431" t="s">
        <v>397</v>
      </c>
      <c r="C114" s="432" t="s">
        <v>401</v>
      </c>
      <c r="D114" s="433" t="s">
        <v>475</v>
      </c>
      <c r="E114" s="432" t="s">
        <v>1079</v>
      </c>
      <c r="F114" s="433" t="s">
        <v>1080</v>
      </c>
      <c r="G114" s="432" t="s">
        <v>709</v>
      </c>
      <c r="H114" s="432" t="s">
        <v>710</v>
      </c>
      <c r="I114" s="434">
        <v>26517.27</v>
      </c>
      <c r="J114" s="434">
        <v>4</v>
      </c>
      <c r="K114" s="435">
        <v>106069.08</v>
      </c>
    </row>
    <row r="115" spans="1:11" ht="14.4" customHeight="1" x14ac:dyDescent="0.3">
      <c r="A115" s="430" t="s">
        <v>396</v>
      </c>
      <c r="B115" s="431" t="s">
        <v>397</v>
      </c>
      <c r="C115" s="432" t="s">
        <v>401</v>
      </c>
      <c r="D115" s="433" t="s">
        <v>475</v>
      </c>
      <c r="E115" s="432" t="s">
        <v>1079</v>
      </c>
      <c r="F115" s="433" t="s">
        <v>1080</v>
      </c>
      <c r="G115" s="432" t="s">
        <v>711</v>
      </c>
      <c r="H115" s="432" t="s">
        <v>712</v>
      </c>
      <c r="I115" s="434">
        <v>6644</v>
      </c>
      <c r="J115" s="434">
        <v>1</v>
      </c>
      <c r="K115" s="435">
        <v>6644</v>
      </c>
    </row>
    <row r="116" spans="1:11" ht="14.4" customHeight="1" x14ac:dyDescent="0.3">
      <c r="A116" s="430" t="s">
        <v>396</v>
      </c>
      <c r="B116" s="431" t="s">
        <v>397</v>
      </c>
      <c r="C116" s="432" t="s">
        <v>401</v>
      </c>
      <c r="D116" s="433" t="s">
        <v>475</v>
      </c>
      <c r="E116" s="432" t="s">
        <v>1079</v>
      </c>
      <c r="F116" s="433" t="s">
        <v>1080</v>
      </c>
      <c r="G116" s="432" t="s">
        <v>713</v>
      </c>
      <c r="H116" s="432" t="s">
        <v>714</v>
      </c>
      <c r="I116" s="434">
        <v>6976.86</v>
      </c>
      <c r="J116" s="434">
        <v>12</v>
      </c>
      <c r="K116" s="435">
        <v>83722.320000000007</v>
      </c>
    </row>
    <row r="117" spans="1:11" ht="14.4" customHeight="1" x14ac:dyDescent="0.3">
      <c r="A117" s="430" t="s">
        <v>396</v>
      </c>
      <c r="B117" s="431" t="s">
        <v>397</v>
      </c>
      <c r="C117" s="432" t="s">
        <v>401</v>
      </c>
      <c r="D117" s="433" t="s">
        <v>475</v>
      </c>
      <c r="E117" s="432" t="s">
        <v>1079</v>
      </c>
      <c r="F117" s="433" t="s">
        <v>1080</v>
      </c>
      <c r="G117" s="432" t="s">
        <v>715</v>
      </c>
      <c r="H117" s="432" t="s">
        <v>716</v>
      </c>
      <c r="I117" s="434">
        <v>13103.09</v>
      </c>
      <c r="J117" s="434">
        <v>5</v>
      </c>
      <c r="K117" s="435">
        <v>65515.450000000004</v>
      </c>
    </row>
    <row r="118" spans="1:11" ht="14.4" customHeight="1" x14ac:dyDescent="0.3">
      <c r="A118" s="430" t="s">
        <v>396</v>
      </c>
      <c r="B118" s="431" t="s">
        <v>397</v>
      </c>
      <c r="C118" s="432" t="s">
        <v>401</v>
      </c>
      <c r="D118" s="433" t="s">
        <v>475</v>
      </c>
      <c r="E118" s="432" t="s">
        <v>1079</v>
      </c>
      <c r="F118" s="433" t="s">
        <v>1080</v>
      </c>
      <c r="G118" s="432" t="s">
        <v>717</v>
      </c>
      <c r="H118" s="432" t="s">
        <v>718</v>
      </c>
      <c r="I118" s="434">
        <v>9110.09</v>
      </c>
      <c r="J118" s="434">
        <v>12</v>
      </c>
      <c r="K118" s="435">
        <v>109321.08</v>
      </c>
    </row>
    <row r="119" spans="1:11" ht="14.4" customHeight="1" x14ac:dyDescent="0.3">
      <c r="A119" s="430" t="s">
        <v>396</v>
      </c>
      <c r="B119" s="431" t="s">
        <v>397</v>
      </c>
      <c r="C119" s="432" t="s">
        <v>401</v>
      </c>
      <c r="D119" s="433" t="s">
        <v>475</v>
      </c>
      <c r="E119" s="432" t="s">
        <v>1079</v>
      </c>
      <c r="F119" s="433" t="s">
        <v>1080</v>
      </c>
      <c r="G119" s="432" t="s">
        <v>719</v>
      </c>
      <c r="H119" s="432" t="s">
        <v>720</v>
      </c>
      <c r="I119" s="434">
        <v>4942.8500000000004</v>
      </c>
      <c r="J119" s="434">
        <v>3</v>
      </c>
      <c r="K119" s="435">
        <v>14828.550000000001</v>
      </c>
    </row>
    <row r="120" spans="1:11" ht="14.4" customHeight="1" x14ac:dyDescent="0.3">
      <c r="A120" s="430" t="s">
        <v>396</v>
      </c>
      <c r="B120" s="431" t="s">
        <v>397</v>
      </c>
      <c r="C120" s="432" t="s">
        <v>401</v>
      </c>
      <c r="D120" s="433" t="s">
        <v>475</v>
      </c>
      <c r="E120" s="432" t="s">
        <v>1079</v>
      </c>
      <c r="F120" s="433" t="s">
        <v>1080</v>
      </c>
      <c r="G120" s="432" t="s">
        <v>721</v>
      </c>
      <c r="H120" s="432" t="s">
        <v>722</v>
      </c>
      <c r="I120" s="434">
        <v>7364.06</v>
      </c>
      <c r="J120" s="434">
        <v>12</v>
      </c>
      <c r="K120" s="435">
        <v>88368.72</v>
      </c>
    </row>
    <row r="121" spans="1:11" ht="14.4" customHeight="1" x14ac:dyDescent="0.3">
      <c r="A121" s="430" t="s">
        <v>396</v>
      </c>
      <c r="B121" s="431" t="s">
        <v>397</v>
      </c>
      <c r="C121" s="432" t="s">
        <v>401</v>
      </c>
      <c r="D121" s="433" t="s">
        <v>475</v>
      </c>
      <c r="E121" s="432" t="s">
        <v>1079</v>
      </c>
      <c r="F121" s="433" t="s">
        <v>1080</v>
      </c>
      <c r="G121" s="432" t="s">
        <v>723</v>
      </c>
      <c r="H121" s="432" t="s">
        <v>724</v>
      </c>
      <c r="I121" s="434">
        <v>1744.82</v>
      </c>
      <c r="J121" s="434">
        <v>7</v>
      </c>
      <c r="K121" s="435">
        <v>12213.74</v>
      </c>
    </row>
    <row r="122" spans="1:11" ht="14.4" customHeight="1" x14ac:dyDescent="0.3">
      <c r="A122" s="430" t="s">
        <v>396</v>
      </c>
      <c r="B122" s="431" t="s">
        <v>397</v>
      </c>
      <c r="C122" s="432" t="s">
        <v>401</v>
      </c>
      <c r="D122" s="433" t="s">
        <v>475</v>
      </c>
      <c r="E122" s="432" t="s">
        <v>1079</v>
      </c>
      <c r="F122" s="433" t="s">
        <v>1080</v>
      </c>
      <c r="G122" s="432" t="s">
        <v>725</v>
      </c>
      <c r="H122" s="432" t="s">
        <v>726</v>
      </c>
      <c r="I122" s="434">
        <v>31734.842857142856</v>
      </c>
      <c r="J122" s="434">
        <v>7</v>
      </c>
      <c r="K122" s="435">
        <v>222143.9</v>
      </c>
    </row>
    <row r="123" spans="1:11" ht="14.4" customHeight="1" x14ac:dyDescent="0.3">
      <c r="A123" s="430" t="s">
        <v>396</v>
      </c>
      <c r="B123" s="431" t="s">
        <v>397</v>
      </c>
      <c r="C123" s="432" t="s">
        <v>401</v>
      </c>
      <c r="D123" s="433" t="s">
        <v>475</v>
      </c>
      <c r="E123" s="432" t="s">
        <v>1079</v>
      </c>
      <c r="F123" s="433" t="s">
        <v>1080</v>
      </c>
      <c r="G123" s="432" t="s">
        <v>727</v>
      </c>
      <c r="H123" s="432" t="s">
        <v>728</v>
      </c>
      <c r="I123" s="434">
        <v>9110.09</v>
      </c>
      <c r="J123" s="434">
        <v>12</v>
      </c>
      <c r="K123" s="435">
        <v>109321.08</v>
      </c>
    </row>
    <row r="124" spans="1:11" ht="14.4" customHeight="1" x14ac:dyDescent="0.3">
      <c r="A124" s="430" t="s">
        <v>396</v>
      </c>
      <c r="B124" s="431" t="s">
        <v>397</v>
      </c>
      <c r="C124" s="432" t="s">
        <v>401</v>
      </c>
      <c r="D124" s="433" t="s">
        <v>475</v>
      </c>
      <c r="E124" s="432" t="s">
        <v>1079</v>
      </c>
      <c r="F124" s="433" t="s">
        <v>1080</v>
      </c>
      <c r="G124" s="432" t="s">
        <v>729</v>
      </c>
      <c r="H124" s="432" t="s">
        <v>730</v>
      </c>
      <c r="I124" s="434">
        <v>271.04000000000002</v>
      </c>
      <c r="J124" s="434">
        <v>2</v>
      </c>
      <c r="K124" s="435">
        <v>542.08000000000004</v>
      </c>
    </row>
    <row r="125" spans="1:11" ht="14.4" customHeight="1" x14ac:dyDescent="0.3">
      <c r="A125" s="430" t="s">
        <v>396</v>
      </c>
      <c r="B125" s="431" t="s">
        <v>397</v>
      </c>
      <c r="C125" s="432" t="s">
        <v>401</v>
      </c>
      <c r="D125" s="433" t="s">
        <v>475</v>
      </c>
      <c r="E125" s="432" t="s">
        <v>1079</v>
      </c>
      <c r="F125" s="433" t="s">
        <v>1080</v>
      </c>
      <c r="G125" s="432" t="s">
        <v>731</v>
      </c>
      <c r="H125" s="432" t="s">
        <v>732</v>
      </c>
      <c r="I125" s="434">
        <v>3346.86</v>
      </c>
      <c r="J125" s="434">
        <v>1</v>
      </c>
      <c r="K125" s="435">
        <v>3346.86</v>
      </c>
    </row>
    <row r="126" spans="1:11" ht="14.4" customHeight="1" x14ac:dyDescent="0.3">
      <c r="A126" s="430" t="s">
        <v>396</v>
      </c>
      <c r="B126" s="431" t="s">
        <v>397</v>
      </c>
      <c r="C126" s="432" t="s">
        <v>401</v>
      </c>
      <c r="D126" s="433" t="s">
        <v>475</v>
      </c>
      <c r="E126" s="432" t="s">
        <v>1079</v>
      </c>
      <c r="F126" s="433" t="s">
        <v>1080</v>
      </c>
      <c r="G126" s="432" t="s">
        <v>733</v>
      </c>
      <c r="H126" s="432" t="s">
        <v>734</v>
      </c>
      <c r="I126" s="434">
        <v>14534.519999999999</v>
      </c>
      <c r="J126" s="434">
        <v>3</v>
      </c>
      <c r="K126" s="435">
        <v>43603.56</v>
      </c>
    </row>
    <row r="127" spans="1:11" ht="14.4" customHeight="1" x14ac:dyDescent="0.3">
      <c r="A127" s="430" t="s">
        <v>396</v>
      </c>
      <c r="B127" s="431" t="s">
        <v>397</v>
      </c>
      <c r="C127" s="432" t="s">
        <v>401</v>
      </c>
      <c r="D127" s="433" t="s">
        <v>475</v>
      </c>
      <c r="E127" s="432" t="s">
        <v>1079</v>
      </c>
      <c r="F127" s="433" t="s">
        <v>1080</v>
      </c>
      <c r="G127" s="432" t="s">
        <v>735</v>
      </c>
      <c r="H127" s="432" t="s">
        <v>736</v>
      </c>
      <c r="I127" s="434">
        <v>5355.46</v>
      </c>
      <c r="J127" s="434">
        <v>9</v>
      </c>
      <c r="K127" s="435">
        <v>48199.14</v>
      </c>
    </row>
    <row r="128" spans="1:11" ht="14.4" customHeight="1" x14ac:dyDescent="0.3">
      <c r="A128" s="430" t="s">
        <v>396</v>
      </c>
      <c r="B128" s="431" t="s">
        <v>397</v>
      </c>
      <c r="C128" s="432" t="s">
        <v>401</v>
      </c>
      <c r="D128" s="433" t="s">
        <v>475</v>
      </c>
      <c r="E128" s="432" t="s">
        <v>1079</v>
      </c>
      <c r="F128" s="433" t="s">
        <v>1080</v>
      </c>
      <c r="G128" s="432" t="s">
        <v>737</v>
      </c>
      <c r="H128" s="432" t="s">
        <v>738</v>
      </c>
      <c r="I128" s="434">
        <v>87.6</v>
      </c>
      <c r="J128" s="434">
        <v>1</v>
      </c>
      <c r="K128" s="435">
        <v>87.6</v>
      </c>
    </row>
    <row r="129" spans="1:11" ht="14.4" customHeight="1" x14ac:dyDescent="0.3">
      <c r="A129" s="430" t="s">
        <v>396</v>
      </c>
      <c r="B129" s="431" t="s">
        <v>397</v>
      </c>
      <c r="C129" s="432" t="s">
        <v>401</v>
      </c>
      <c r="D129" s="433" t="s">
        <v>475</v>
      </c>
      <c r="E129" s="432" t="s">
        <v>1079</v>
      </c>
      <c r="F129" s="433" t="s">
        <v>1080</v>
      </c>
      <c r="G129" s="432" t="s">
        <v>739</v>
      </c>
      <c r="H129" s="432" t="s">
        <v>740</v>
      </c>
      <c r="I129" s="434">
        <v>59290</v>
      </c>
      <c r="J129" s="434">
        <v>1</v>
      </c>
      <c r="K129" s="435">
        <v>59290</v>
      </c>
    </row>
    <row r="130" spans="1:11" ht="14.4" customHeight="1" x14ac:dyDescent="0.3">
      <c r="A130" s="430" t="s">
        <v>396</v>
      </c>
      <c r="B130" s="431" t="s">
        <v>397</v>
      </c>
      <c r="C130" s="432" t="s">
        <v>401</v>
      </c>
      <c r="D130" s="433" t="s">
        <v>475</v>
      </c>
      <c r="E130" s="432" t="s">
        <v>1079</v>
      </c>
      <c r="F130" s="433" t="s">
        <v>1080</v>
      </c>
      <c r="G130" s="432" t="s">
        <v>741</v>
      </c>
      <c r="H130" s="432" t="s">
        <v>742</v>
      </c>
      <c r="I130" s="434">
        <v>3633.63</v>
      </c>
      <c r="J130" s="434">
        <v>4</v>
      </c>
      <c r="K130" s="435">
        <v>14534.52</v>
      </c>
    </row>
    <row r="131" spans="1:11" ht="14.4" customHeight="1" x14ac:dyDescent="0.3">
      <c r="A131" s="430" t="s">
        <v>396</v>
      </c>
      <c r="B131" s="431" t="s">
        <v>397</v>
      </c>
      <c r="C131" s="432" t="s">
        <v>401</v>
      </c>
      <c r="D131" s="433" t="s">
        <v>475</v>
      </c>
      <c r="E131" s="432" t="s">
        <v>1079</v>
      </c>
      <c r="F131" s="433" t="s">
        <v>1080</v>
      </c>
      <c r="G131" s="432" t="s">
        <v>743</v>
      </c>
      <c r="H131" s="432" t="s">
        <v>744</v>
      </c>
      <c r="I131" s="434">
        <v>5929</v>
      </c>
      <c r="J131" s="434">
        <v>2</v>
      </c>
      <c r="K131" s="435">
        <v>11858</v>
      </c>
    </row>
    <row r="132" spans="1:11" ht="14.4" customHeight="1" x14ac:dyDescent="0.3">
      <c r="A132" s="430" t="s">
        <v>396</v>
      </c>
      <c r="B132" s="431" t="s">
        <v>397</v>
      </c>
      <c r="C132" s="432" t="s">
        <v>401</v>
      </c>
      <c r="D132" s="433" t="s">
        <v>475</v>
      </c>
      <c r="E132" s="432" t="s">
        <v>1079</v>
      </c>
      <c r="F132" s="433" t="s">
        <v>1080</v>
      </c>
      <c r="G132" s="432" t="s">
        <v>745</v>
      </c>
      <c r="H132" s="432" t="s">
        <v>746</v>
      </c>
      <c r="I132" s="434">
        <v>139.15</v>
      </c>
      <c r="J132" s="434">
        <v>2</v>
      </c>
      <c r="K132" s="435">
        <v>278.3</v>
      </c>
    </row>
    <row r="133" spans="1:11" ht="14.4" customHeight="1" x14ac:dyDescent="0.3">
      <c r="A133" s="430" t="s">
        <v>396</v>
      </c>
      <c r="B133" s="431" t="s">
        <v>397</v>
      </c>
      <c r="C133" s="432" t="s">
        <v>401</v>
      </c>
      <c r="D133" s="433" t="s">
        <v>475</v>
      </c>
      <c r="E133" s="432" t="s">
        <v>1079</v>
      </c>
      <c r="F133" s="433" t="s">
        <v>1080</v>
      </c>
      <c r="G133" s="432" t="s">
        <v>747</v>
      </c>
      <c r="H133" s="432" t="s">
        <v>748</v>
      </c>
      <c r="I133" s="434">
        <v>13.61</v>
      </c>
      <c r="J133" s="434">
        <v>960</v>
      </c>
      <c r="K133" s="435">
        <v>13068.01</v>
      </c>
    </row>
    <row r="134" spans="1:11" ht="14.4" customHeight="1" x14ac:dyDescent="0.3">
      <c r="A134" s="430" t="s">
        <v>396</v>
      </c>
      <c r="B134" s="431" t="s">
        <v>397</v>
      </c>
      <c r="C134" s="432" t="s">
        <v>401</v>
      </c>
      <c r="D134" s="433" t="s">
        <v>475</v>
      </c>
      <c r="E134" s="432" t="s">
        <v>1079</v>
      </c>
      <c r="F134" s="433" t="s">
        <v>1080</v>
      </c>
      <c r="G134" s="432" t="s">
        <v>749</v>
      </c>
      <c r="H134" s="432" t="s">
        <v>750</v>
      </c>
      <c r="I134" s="434">
        <v>465.84999999999997</v>
      </c>
      <c r="J134" s="434">
        <v>9</v>
      </c>
      <c r="K134" s="435">
        <v>4192.6499999999996</v>
      </c>
    </row>
    <row r="135" spans="1:11" ht="14.4" customHeight="1" x14ac:dyDescent="0.3">
      <c r="A135" s="430" t="s">
        <v>396</v>
      </c>
      <c r="B135" s="431" t="s">
        <v>397</v>
      </c>
      <c r="C135" s="432" t="s">
        <v>401</v>
      </c>
      <c r="D135" s="433" t="s">
        <v>475</v>
      </c>
      <c r="E135" s="432" t="s">
        <v>1079</v>
      </c>
      <c r="F135" s="433" t="s">
        <v>1080</v>
      </c>
      <c r="G135" s="432" t="s">
        <v>751</v>
      </c>
      <c r="H135" s="432" t="s">
        <v>752</v>
      </c>
      <c r="I135" s="434">
        <v>5104.9633333333331</v>
      </c>
      <c r="J135" s="434">
        <v>6</v>
      </c>
      <c r="K135" s="435">
        <v>30629.78</v>
      </c>
    </row>
    <row r="136" spans="1:11" ht="14.4" customHeight="1" x14ac:dyDescent="0.3">
      <c r="A136" s="430" t="s">
        <v>396</v>
      </c>
      <c r="B136" s="431" t="s">
        <v>397</v>
      </c>
      <c r="C136" s="432" t="s">
        <v>401</v>
      </c>
      <c r="D136" s="433" t="s">
        <v>475</v>
      </c>
      <c r="E136" s="432" t="s">
        <v>1079</v>
      </c>
      <c r="F136" s="433" t="s">
        <v>1080</v>
      </c>
      <c r="G136" s="432" t="s">
        <v>753</v>
      </c>
      <c r="H136" s="432" t="s">
        <v>754</v>
      </c>
      <c r="I136" s="434">
        <v>7626.63</v>
      </c>
      <c r="J136" s="434">
        <v>5</v>
      </c>
      <c r="K136" s="435">
        <v>38133.15</v>
      </c>
    </row>
    <row r="137" spans="1:11" ht="14.4" customHeight="1" x14ac:dyDescent="0.3">
      <c r="A137" s="430" t="s">
        <v>396</v>
      </c>
      <c r="B137" s="431" t="s">
        <v>397</v>
      </c>
      <c r="C137" s="432" t="s">
        <v>401</v>
      </c>
      <c r="D137" s="433" t="s">
        <v>475</v>
      </c>
      <c r="E137" s="432" t="s">
        <v>1079</v>
      </c>
      <c r="F137" s="433" t="s">
        <v>1080</v>
      </c>
      <c r="G137" s="432" t="s">
        <v>755</v>
      </c>
      <c r="H137" s="432" t="s">
        <v>756</v>
      </c>
      <c r="I137" s="434">
        <v>8569.2199999999993</v>
      </c>
      <c r="J137" s="434">
        <v>3</v>
      </c>
      <c r="K137" s="435">
        <v>25707.659999999996</v>
      </c>
    </row>
    <row r="138" spans="1:11" ht="14.4" customHeight="1" x14ac:dyDescent="0.3">
      <c r="A138" s="430" t="s">
        <v>396</v>
      </c>
      <c r="B138" s="431" t="s">
        <v>397</v>
      </c>
      <c r="C138" s="432" t="s">
        <v>401</v>
      </c>
      <c r="D138" s="433" t="s">
        <v>475</v>
      </c>
      <c r="E138" s="432" t="s">
        <v>1079</v>
      </c>
      <c r="F138" s="433" t="s">
        <v>1080</v>
      </c>
      <c r="G138" s="432" t="s">
        <v>757</v>
      </c>
      <c r="H138" s="432" t="s">
        <v>758</v>
      </c>
      <c r="I138" s="434">
        <v>3630</v>
      </c>
      <c r="J138" s="434">
        <v>21</v>
      </c>
      <c r="K138" s="435">
        <v>76230</v>
      </c>
    </row>
    <row r="139" spans="1:11" ht="14.4" customHeight="1" x14ac:dyDescent="0.3">
      <c r="A139" s="430" t="s">
        <v>396</v>
      </c>
      <c r="B139" s="431" t="s">
        <v>397</v>
      </c>
      <c r="C139" s="432" t="s">
        <v>401</v>
      </c>
      <c r="D139" s="433" t="s">
        <v>475</v>
      </c>
      <c r="E139" s="432" t="s">
        <v>1079</v>
      </c>
      <c r="F139" s="433" t="s">
        <v>1080</v>
      </c>
      <c r="G139" s="432" t="s">
        <v>759</v>
      </c>
      <c r="H139" s="432" t="s">
        <v>760</v>
      </c>
      <c r="I139" s="434">
        <v>5104.9449999999997</v>
      </c>
      <c r="J139" s="434">
        <v>4</v>
      </c>
      <c r="K139" s="435">
        <v>20419.78</v>
      </c>
    </row>
    <row r="140" spans="1:11" ht="14.4" customHeight="1" x14ac:dyDescent="0.3">
      <c r="A140" s="430" t="s">
        <v>396</v>
      </c>
      <c r="B140" s="431" t="s">
        <v>397</v>
      </c>
      <c r="C140" s="432" t="s">
        <v>401</v>
      </c>
      <c r="D140" s="433" t="s">
        <v>475</v>
      </c>
      <c r="E140" s="432" t="s">
        <v>1079</v>
      </c>
      <c r="F140" s="433" t="s">
        <v>1080</v>
      </c>
      <c r="G140" s="432" t="s">
        <v>761</v>
      </c>
      <c r="H140" s="432" t="s">
        <v>762</v>
      </c>
      <c r="I140" s="434">
        <v>492.46500000000003</v>
      </c>
      <c r="J140" s="434">
        <v>5</v>
      </c>
      <c r="K140" s="435">
        <v>2462.33</v>
      </c>
    </row>
    <row r="141" spans="1:11" ht="14.4" customHeight="1" x14ac:dyDescent="0.3">
      <c r="A141" s="430" t="s">
        <v>396</v>
      </c>
      <c r="B141" s="431" t="s">
        <v>397</v>
      </c>
      <c r="C141" s="432" t="s">
        <v>401</v>
      </c>
      <c r="D141" s="433" t="s">
        <v>475</v>
      </c>
      <c r="E141" s="432" t="s">
        <v>1079</v>
      </c>
      <c r="F141" s="433" t="s">
        <v>1080</v>
      </c>
      <c r="G141" s="432" t="s">
        <v>763</v>
      </c>
      <c r="H141" s="432" t="s">
        <v>764</v>
      </c>
      <c r="I141" s="434">
        <v>5104.9724999999999</v>
      </c>
      <c r="J141" s="434">
        <v>4</v>
      </c>
      <c r="K141" s="435">
        <v>20419.89</v>
      </c>
    </row>
    <row r="142" spans="1:11" ht="14.4" customHeight="1" x14ac:dyDescent="0.3">
      <c r="A142" s="430" t="s">
        <v>396</v>
      </c>
      <c r="B142" s="431" t="s">
        <v>397</v>
      </c>
      <c r="C142" s="432" t="s">
        <v>401</v>
      </c>
      <c r="D142" s="433" t="s">
        <v>475</v>
      </c>
      <c r="E142" s="432" t="s">
        <v>1079</v>
      </c>
      <c r="F142" s="433" t="s">
        <v>1080</v>
      </c>
      <c r="G142" s="432" t="s">
        <v>765</v>
      </c>
      <c r="H142" s="432" t="s">
        <v>766</v>
      </c>
      <c r="I142" s="434">
        <v>4840</v>
      </c>
      <c r="J142" s="434">
        <v>2</v>
      </c>
      <c r="K142" s="435">
        <v>9680</v>
      </c>
    </row>
    <row r="143" spans="1:11" ht="14.4" customHeight="1" x14ac:dyDescent="0.3">
      <c r="A143" s="430" t="s">
        <v>396</v>
      </c>
      <c r="B143" s="431" t="s">
        <v>397</v>
      </c>
      <c r="C143" s="432" t="s">
        <v>401</v>
      </c>
      <c r="D143" s="433" t="s">
        <v>475</v>
      </c>
      <c r="E143" s="432" t="s">
        <v>1079</v>
      </c>
      <c r="F143" s="433" t="s">
        <v>1080</v>
      </c>
      <c r="G143" s="432" t="s">
        <v>767</v>
      </c>
      <c r="H143" s="432" t="s">
        <v>768</v>
      </c>
      <c r="I143" s="434">
        <v>5989.5</v>
      </c>
      <c r="J143" s="434">
        <v>2</v>
      </c>
      <c r="K143" s="435">
        <v>11979</v>
      </c>
    </row>
    <row r="144" spans="1:11" ht="14.4" customHeight="1" x14ac:dyDescent="0.3">
      <c r="A144" s="430" t="s">
        <v>396</v>
      </c>
      <c r="B144" s="431" t="s">
        <v>397</v>
      </c>
      <c r="C144" s="432" t="s">
        <v>401</v>
      </c>
      <c r="D144" s="433" t="s">
        <v>475</v>
      </c>
      <c r="E144" s="432" t="s">
        <v>1079</v>
      </c>
      <c r="F144" s="433" t="s">
        <v>1080</v>
      </c>
      <c r="G144" s="432" t="s">
        <v>769</v>
      </c>
      <c r="H144" s="432" t="s">
        <v>770</v>
      </c>
      <c r="I144" s="434">
        <v>7839.59</v>
      </c>
      <c r="J144" s="434">
        <v>3</v>
      </c>
      <c r="K144" s="435">
        <v>23518.77</v>
      </c>
    </row>
    <row r="145" spans="1:11" ht="14.4" customHeight="1" x14ac:dyDescent="0.3">
      <c r="A145" s="430" t="s">
        <v>396</v>
      </c>
      <c r="B145" s="431" t="s">
        <v>397</v>
      </c>
      <c r="C145" s="432" t="s">
        <v>401</v>
      </c>
      <c r="D145" s="433" t="s">
        <v>475</v>
      </c>
      <c r="E145" s="432" t="s">
        <v>1079</v>
      </c>
      <c r="F145" s="433" t="s">
        <v>1080</v>
      </c>
      <c r="G145" s="432" t="s">
        <v>771</v>
      </c>
      <c r="H145" s="432" t="s">
        <v>772</v>
      </c>
      <c r="I145" s="434">
        <v>18.14</v>
      </c>
      <c r="J145" s="434">
        <v>600</v>
      </c>
      <c r="K145" s="435">
        <v>10882.76</v>
      </c>
    </row>
    <row r="146" spans="1:11" ht="14.4" customHeight="1" x14ac:dyDescent="0.3">
      <c r="A146" s="430" t="s">
        <v>396</v>
      </c>
      <c r="B146" s="431" t="s">
        <v>397</v>
      </c>
      <c r="C146" s="432" t="s">
        <v>401</v>
      </c>
      <c r="D146" s="433" t="s">
        <v>475</v>
      </c>
      <c r="E146" s="432" t="s">
        <v>1079</v>
      </c>
      <c r="F146" s="433" t="s">
        <v>1080</v>
      </c>
      <c r="G146" s="432" t="s">
        <v>773</v>
      </c>
      <c r="H146" s="432" t="s">
        <v>774</v>
      </c>
      <c r="I146" s="434">
        <v>5104.9449999999997</v>
      </c>
      <c r="J146" s="434">
        <v>2</v>
      </c>
      <c r="K146" s="435">
        <v>10209.89</v>
      </c>
    </row>
    <row r="147" spans="1:11" ht="14.4" customHeight="1" x14ac:dyDescent="0.3">
      <c r="A147" s="430" t="s">
        <v>396</v>
      </c>
      <c r="B147" s="431" t="s">
        <v>397</v>
      </c>
      <c r="C147" s="432" t="s">
        <v>401</v>
      </c>
      <c r="D147" s="433" t="s">
        <v>475</v>
      </c>
      <c r="E147" s="432" t="s">
        <v>1079</v>
      </c>
      <c r="F147" s="433" t="s">
        <v>1080</v>
      </c>
      <c r="G147" s="432" t="s">
        <v>775</v>
      </c>
      <c r="H147" s="432" t="s">
        <v>776</v>
      </c>
      <c r="I147" s="434">
        <v>7008.32</v>
      </c>
      <c r="J147" s="434">
        <v>7</v>
      </c>
      <c r="K147" s="435">
        <v>49058.239999999998</v>
      </c>
    </row>
    <row r="148" spans="1:11" ht="14.4" customHeight="1" x14ac:dyDescent="0.3">
      <c r="A148" s="430" t="s">
        <v>396</v>
      </c>
      <c r="B148" s="431" t="s">
        <v>397</v>
      </c>
      <c r="C148" s="432" t="s">
        <v>401</v>
      </c>
      <c r="D148" s="433" t="s">
        <v>475</v>
      </c>
      <c r="E148" s="432" t="s">
        <v>1079</v>
      </c>
      <c r="F148" s="433" t="s">
        <v>1080</v>
      </c>
      <c r="G148" s="432" t="s">
        <v>777</v>
      </c>
      <c r="H148" s="432" t="s">
        <v>778</v>
      </c>
      <c r="I148" s="434">
        <v>8985.4599999999991</v>
      </c>
      <c r="J148" s="434">
        <v>6</v>
      </c>
      <c r="K148" s="435">
        <v>53912.759999999995</v>
      </c>
    </row>
    <row r="149" spans="1:11" ht="14.4" customHeight="1" x14ac:dyDescent="0.3">
      <c r="A149" s="430" t="s">
        <v>396</v>
      </c>
      <c r="B149" s="431" t="s">
        <v>397</v>
      </c>
      <c r="C149" s="432" t="s">
        <v>401</v>
      </c>
      <c r="D149" s="433" t="s">
        <v>475</v>
      </c>
      <c r="E149" s="432" t="s">
        <v>1079</v>
      </c>
      <c r="F149" s="433" t="s">
        <v>1080</v>
      </c>
      <c r="G149" s="432" t="s">
        <v>779</v>
      </c>
      <c r="H149" s="432" t="s">
        <v>780</v>
      </c>
      <c r="I149" s="434">
        <v>6594.5</v>
      </c>
      <c r="J149" s="434">
        <v>2</v>
      </c>
      <c r="K149" s="435">
        <v>13189</v>
      </c>
    </row>
    <row r="150" spans="1:11" ht="14.4" customHeight="1" x14ac:dyDescent="0.3">
      <c r="A150" s="430" t="s">
        <v>396</v>
      </c>
      <c r="B150" s="431" t="s">
        <v>397</v>
      </c>
      <c r="C150" s="432" t="s">
        <v>401</v>
      </c>
      <c r="D150" s="433" t="s">
        <v>475</v>
      </c>
      <c r="E150" s="432" t="s">
        <v>1079</v>
      </c>
      <c r="F150" s="433" t="s">
        <v>1080</v>
      </c>
      <c r="G150" s="432" t="s">
        <v>781</v>
      </c>
      <c r="H150" s="432" t="s">
        <v>782</v>
      </c>
      <c r="I150" s="434">
        <v>274.67</v>
      </c>
      <c r="J150" s="434">
        <v>30</v>
      </c>
      <c r="K150" s="435">
        <v>8240.0499999999993</v>
      </c>
    </row>
    <row r="151" spans="1:11" ht="14.4" customHeight="1" x14ac:dyDescent="0.3">
      <c r="A151" s="430" t="s">
        <v>396</v>
      </c>
      <c r="B151" s="431" t="s">
        <v>397</v>
      </c>
      <c r="C151" s="432" t="s">
        <v>401</v>
      </c>
      <c r="D151" s="433" t="s">
        <v>475</v>
      </c>
      <c r="E151" s="432" t="s">
        <v>1079</v>
      </c>
      <c r="F151" s="433" t="s">
        <v>1080</v>
      </c>
      <c r="G151" s="432" t="s">
        <v>783</v>
      </c>
      <c r="H151" s="432" t="s">
        <v>784</v>
      </c>
      <c r="I151" s="434">
        <v>492.47</v>
      </c>
      <c r="J151" s="434">
        <v>5</v>
      </c>
      <c r="K151" s="435">
        <v>2462.3500000000004</v>
      </c>
    </row>
    <row r="152" spans="1:11" ht="14.4" customHeight="1" x14ac:dyDescent="0.3">
      <c r="A152" s="430" t="s">
        <v>396</v>
      </c>
      <c r="B152" s="431" t="s">
        <v>397</v>
      </c>
      <c r="C152" s="432" t="s">
        <v>401</v>
      </c>
      <c r="D152" s="433" t="s">
        <v>475</v>
      </c>
      <c r="E152" s="432" t="s">
        <v>1079</v>
      </c>
      <c r="F152" s="433" t="s">
        <v>1080</v>
      </c>
      <c r="G152" s="432" t="s">
        <v>785</v>
      </c>
      <c r="H152" s="432" t="s">
        <v>786</v>
      </c>
      <c r="I152" s="434">
        <v>492.47</v>
      </c>
      <c r="J152" s="434">
        <v>5</v>
      </c>
      <c r="K152" s="435">
        <v>2462.3500000000004</v>
      </c>
    </row>
    <row r="153" spans="1:11" ht="14.4" customHeight="1" x14ac:dyDescent="0.3">
      <c r="A153" s="430" t="s">
        <v>396</v>
      </c>
      <c r="B153" s="431" t="s">
        <v>397</v>
      </c>
      <c r="C153" s="432" t="s">
        <v>401</v>
      </c>
      <c r="D153" s="433" t="s">
        <v>475</v>
      </c>
      <c r="E153" s="432" t="s">
        <v>1079</v>
      </c>
      <c r="F153" s="433" t="s">
        <v>1080</v>
      </c>
      <c r="G153" s="432" t="s">
        <v>787</v>
      </c>
      <c r="H153" s="432" t="s">
        <v>788</v>
      </c>
      <c r="I153" s="434">
        <v>33.659999999999989</v>
      </c>
      <c r="J153" s="434">
        <v>2160</v>
      </c>
      <c r="K153" s="435">
        <v>72710.47</v>
      </c>
    </row>
    <row r="154" spans="1:11" ht="14.4" customHeight="1" x14ac:dyDescent="0.3">
      <c r="A154" s="430" t="s">
        <v>396</v>
      </c>
      <c r="B154" s="431" t="s">
        <v>397</v>
      </c>
      <c r="C154" s="432" t="s">
        <v>401</v>
      </c>
      <c r="D154" s="433" t="s">
        <v>475</v>
      </c>
      <c r="E154" s="432" t="s">
        <v>1079</v>
      </c>
      <c r="F154" s="433" t="s">
        <v>1080</v>
      </c>
      <c r="G154" s="432" t="s">
        <v>789</v>
      </c>
      <c r="H154" s="432" t="s">
        <v>790</v>
      </c>
      <c r="I154" s="434">
        <v>492.47</v>
      </c>
      <c r="J154" s="434">
        <v>5</v>
      </c>
      <c r="K154" s="435">
        <v>2462.3500000000004</v>
      </c>
    </row>
    <row r="155" spans="1:11" ht="14.4" customHeight="1" x14ac:dyDescent="0.3">
      <c r="A155" s="430" t="s">
        <v>396</v>
      </c>
      <c r="B155" s="431" t="s">
        <v>397</v>
      </c>
      <c r="C155" s="432" t="s">
        <v>401</v>
      </c>
      <c r="D155" s="433" t="s">
        <v>475</v>
      </c>
      <c r="E155" s="432" t="s">
        <v>1079</v>
      </c>
      <c r="F155" s="433" t="s">
        <v>1080</v>
      </c>
      <c r="G155" s="432" t="s">
        <v>791</v>
      </c>
      <c r="H155" s="432" t="s">
        <v>792</v>
      </c>
      <c r="I155" s="434">
        <v>274.67</v>
      </c>
      <c r="J155" s="434">
        <v>5</v>
      </c>
      <c r="K155" s="435">
        <v>1373.34</v>
      </c>
    </row>
    <row r="156" spans="1:11" ht="14.4" customHeight="1" x14ac:dyDescent="0.3">
      <c r="A156" s="430" t="s">
        <v>396</v>
      </c>
      <c r="B156" s="431" t="s">
        <v>397</v>
      </c>
      <c r="C156" s="432" t="s">
        <v>401</v>
      </c>
      <c r="D156" s="433" t="s">
        <v>475</v>
      </c>
      <c r="E156" s="432" t="s">
        <v>1079</v>
      </c>
      <c r="F156" s="433" t="s">
        <v>1080</v>
      </c>
      <c r="G156" s="432" t="s">
        <v>793</v>
      </c>
      <c r="H156" s="432" t="s">
        <v>794</v>
      </c>
      <c r="I156" s="434">
        <v>2117.5</v>
      </c>
      <c r="J156" s="434">
        <v>1</v>
      </c>
      <c r="K156" s="435">
        <v>2117.5</v>
      </c>
    </row>
    <row r="157" spans="1:11" ht="14.4" customHeight="1" x14ac:dyDescent="0.3">
      <c r="A157" s="430" t="s">
        <v>396</v>
      </c>
      <c r="B157" s="431" t="s">
        <v>397</v>
      </c>
      <c r="C157" s="432" t="s">
        <v>401</v>
      </c>
      <c r="D157" s="433" t="s">
        <v>475</v>
      </c>
      <c r="E157" s="432" t="s">
        <v>1079</v>
      </c>
      <c r="F157" s="433" t="s">
        <v>1080</v>
      </c>
      <c r="G157" s="432" t="s">
        <v>795</v>
      </c>
      <c r="H157" s="432" t="s">
        <v>796</v>
      </c>
      <c r="I157" s="434">
        <v>17.63</v>
      </c>
      <c r="J157" s="434">
        <v>100</v>
      </c>
      <c r="K157" s="435">
        <v>1762.9499999999998</v>
      </c>
    </row>
    <row r="158" spans="1:11" ht="14.4" customHeight="1" x14ac:dyDescent="0.3">
      <c r="A158" s="430" t="s">
        <v>396</v>
      </c>
      <c r="B158" s="431" t="s">
        <v>397</v>
      </c>
      <c r="C158" s="432" t="s">
        <v>401</v>
      </c>
      <c r="D158" s="433" t="s">
        <v>475</v>
      </c>
      <c r="E158" s="432" t="s">
        <v>1079</v>
      </c>
      <c r="F158" s="433" t="s">
        <v>1080</v>
      </c>
      <c r="G158" s="432" t="s">
        <v>797</v>
      </c>
      <c r="H158" s="432" t="s">
        <v>798</v>
      </c>
      <c r="I158" s="434">
        <v>492.47</v>
      </c>
      <c r="J158" s="434">
        <v>5</v>
      </c>
      <c r="K158" s="435">
        <v>2462.3500000000004</v>
      </c>
    </row>
    <row r="159" spans="1:11" ht="14.4" customHeight="1" x14ac:dyDescent="0.3">
      <c r="A159" s="430" t="s">
        <v>396</v>
      </c>
      <c r="B159" s="431" t="s">
        <v>397</v>
      </c>
      <c r="C159" s="432" t="s">
        <v>401</v>
      </c>
      <c r="D159" s="433" t="s">
        <v>475</v>
      </c>
      <c r="E159" s="432" t="s">
        <v>1079</v>
      </c>
      <c r="F159" s="433" t="s">
        <v>1080</v>
      </c>
      <c r="G159" s="432" t="s">
        <v>799</v>
      </c>
      <c r="H159" s="432" t="s">
        <v>800</v>
      </c>
      <c r="I159" s="434">
        <v>121</v>
      </c>
      <c r="J159" s="434">
        <v>3</v>
      </c>
      <c r="K159" s="435">
        <v>363</v>
      </c>
    </row>
    <row r="160" spans="1:11" ht="14.4" customHeight="1" x14ac:dyDescent="0.3">
      <c r="A160" s="430" t="s">
        <v>396</v>
      </c>
      <c r="B160" s="431" t="s">
        <v>397</v>
      </c>
      <c r="C160" s="432" t="s">
        <v>401</v>
      </c>
      <c r="D160" s="433" t="s">
        <v>475</v>
      </c>
      <c r="E160" s="432" t="s">
        <v>1079</v>
      </c>
      <c r="F160" s="433" t="s">
        <v>1080</v>
      </c>
      <c r="G160" s="432" t="s">
        <v>801</v>
      </c>
      <c r="H160" s="432" t="s">
        <v>802</v>
      </c>
      <c r="I160" s="434">
        <v>1076.9000000000001</v>
      </c>
      <c r="J160" s="434">
        <v>3</v>
      </c>
      <c r="K160" s="435">
        <v>3230.7000000000003</v>
      </c>
    </row>
    <row r="161" spans="1:11" ht="14.4" customHeight="1" x14ac:dyDescent="0.3">
      <c r="A161" s="430" t="s">
        <v>396</v>
      </c>
      <c r="B161" s="431" t="s">
        <v>397</v>
      </c>
      <c r="C161" s="432" t="s">
        <v>401</v>
      </c>
      <c r="D161" s="433" t="s">
        <v>475</v>
      </c>
      <c r="E161" s="432" t="s">
        <v>1079</v>
      </c>
      <c r="F161" s="433" t="s">
        <v>1080</v>
      </c>
      <c r="G161" s="432" t="s">
        <v>803</v>
      </c>
      <c r="H161" s="432" t="s">
        <v>804</v>
      </c>
      <c r="I161" s="434">
        <v>16740.349999999999</v>
      </c>
      <c r="J161" s="434">
        <v>1</v>
      </c>
      <c r="K161" s="435">
        <v>16740.349999999999</v>
      </c>
    </row>
    <row r="162" spans="1:11" ht="14.4" customHeight="1" x14ac:dyDescent="0.3">
      <c r="A162" s="430" t="s">
        <v>396</v>
      </c>
      <c r="B162" s="431" t="s">
        <v>397</v>
      </c>
      <c r="C162" s="432" t="s">
        <v>401</v>
      </c>
      <c r="D162" s="433" t="s">
        <v>475</v>
      </c>
      <c r="E162" s="432" t="s">
        <v>1079</v>
      </c>
      <c r="F162" s="433" t="s">
        <v>1080</v>
      </c>
      <c r="G162" s="432" t="s">
        <v>805</v>
      </c>
      <c r="H162" s="432" t="s">
        <v>806</v>
      </c>
      <c r="I162" s="434">
        <v>4840</v>
      </c>
      <c r="J162" s="434">
        <v>2</v>
      </c>
      <c r="K162" s="435">
        <v>9680</v>
      </c>
    </row>
    <row r="163" spans="1:11" ht="14.4" customHeight="1" x14ac:dyDescent="0.3">
      <c r="A163" s="430" t="s">
        <v>396</v>
      </c>
      <c r="B163" s="431" t="s">
        <v>397</v>
      </c>
      <c r="C163" s="432" t="s">
        <v>401</v>
      </c>
      <c r="D163" s="433" t="s">
        <v>475</v>
      </c>
      <c r="E163" s="432" t="s">
        <v>1079</v>
      </c>
      <c r="F163" s="433" t="s">
        <v>1080</v>
      </c>
      <c r="G163" s="432" t="s">
        <v>807</v>
      </c>
      <c r="H163" s="432" t="s">
        <v>808</v>
      </c>
      <c r="I163" s="434">
        <v>9196</v>
      </c>
      <c r="J163" s="434">
        <v>4</v>
      </c>
      <c r="K163" s="435">
        <v>36784</v>
      </c>
    </row>
    <row r="164" spans="1:11" ht="14.4" customHeight="1" x14ac:dyDescent="0.3">
      <c r="A164" s="430" t="s">
        <v>396</v>
      </c>
      <c r="B164" s="431" t="s">
        <v>397</v>
      </c>
      <c r="C164" s="432" t="s">
        <v>401</v>
      </c>
      <c r="D164" s="433" t="s">
        <v>475</v>
      </c>
      <c r="E164" s="432" t="s">
        <v>1079</v>
      </c>
      <c r="F164" s="433" t="s">
        <v>1080</v>
      </c>
      <c r="G164" s="432" t="s">
        <v>809</v>
      </c>
      <c r="H164" s="432" t="s">
        <v>810</v>
      </c>
      <c r="I164" s="434">
        <v>5105</v>
      </c>
      <c r="J164" s="434">
        <v>3</v>
      </c>
      <c r="K164" s="435">
        <v>15315</v>
      </c>
    </row>
    <row r="165" spans="1:11" ht="14.4" customHeight="1" x14ac:dyDescent="0.3">
      <c r="A165" s="430" t="s">
        <v>396</v>
      </c>
      <c r="B165" s="431" t="s">
        <v>397</v>
      </c>
      <c r="C165" s="432" t="s">
        <v>401</v>
      </c>
      <c r="D165" s="433" t="s">
        <v>475</v>
      </c>
      <c r="E165" s="432" t="s">
        <v>1079</v>
      </c>
      <c r="F165" s="433" t="s">
        <v>1080</v>
      </c>
      <c r="G165" s="432" t="s">
        <v>811</v>
      </c>
      <c r="H165" s="432" t="s">
        <v>812</v>
      </c>
      <c r="I165" s="434">
        <v>5104.9449999999997</v>
      </c>
      <c r="J165" s="434">
        <v>4</v>
      </c>
      <c r="K165" s="435">
        <v>20419.78</v>
      </c>
    </row>
    <row r="166" spans="1:11" ht="14.4" customHeight="1" x14ac:dyDescent="0.3">
      <c r="A166" s="430" t="s">
        <v>396</v>
      </c>
      <c r="B166" s="431" t="s">
        <v>397</v>
      </c>
      <c r="C166" s="432" t="s">
        <v>401</v>
      </c>
      <c r="D166" s="433" t="s">
        <v>475</v>
      </c>
      <c r="E166" s="432" t="s">
        <v>1079</v>
      </c>
      <c r="F166" s="433" t="s">
        <v>1080</v>
      </c>
      <c r="G166" s="432" t="s">
        <v>813</v>
      </c>
      <c r="H166" s="432" t="s">
        <v>814</v>
      </c>
      <c r="I166" s="434">
        <v>492.47</v>
      </c>
      <c r="J166" s="434">
        <v>5</v>
      </c>
      <c r="K166" s="435">
        <v>2462.3500000000004</v>
      </c>
    </row>
    <row r="167" spans="1:11" ht="14.4" customHeight="1" x14ac:dyDescent="0.3">
      <c r="A167" s="430" t="s">
        <v>396</v>
      </c>
      <c r="B167" s="431" t="s">
        <v>397</v>
      </c>
      <c r="C167" s="432" t="s">
        <v>401</v>
      </c>
      <c r="D167" s="433" t="s">
        <v>475</v>
      </c>
      <c r="E167" s="432" t="s">
        <v>1079</v>
      </c>
      <c r="F167" s="433" t="s">
        <v>1080</v>
      </c>
      <c r="G167" s="432" t="s">
        <v>815</v>
      </c>
      <c r="H167" s="432" t="s">
        <v>816</v>
      </c>
      <c r="I167" s="434">
        <v>274.67</v>
      </c>
      <c r="J167" s="434">
        <v>3</v>
      </c>
      <c r="K167" s="435">
        <v>824.01</v>
      </c>
    </row>
    <row r="168" spans="1:11" ht="14.4" customHeight="1" x14ac:dyDescent="0.3">
      <c r="A168" s="430" t="s">
        <v>396</v>
      </c>
      <c r="B168" s="431" t="s">
        <v>397</v>
      </c>
      <c r="C168" s="432" t="s">
        <v>401</v>
      </c>
      <c r="D168" s="433" t="s">
        <v>475</v>
      </c>
      <c r="E168" s="432" t="s">
        <v>1079</v>
      </c>
      <c r="F168" s="433" t="s">
        <v>1080</v>
      </c>
      <c r="G168" s="432" t="s">
        <v>817</v>
      </c>
      <c r="H168" s="432" t="s">
        <v>818</v>
      </c>
      <c r="I168" s="434">
        <v>3639.68</v>
      </c>
      <c r="J168" s="434">
        <v>12</v>
      </c>
      <c r="K168" s="435">
        <v>43676.160000000003</v>
      </c>
    </row>
    <row r="169" spans="1:11" ht="14.4" customHeight="1" x14ac:dyDescent="0.3">
      <c r="A169" s="430" t="s">
        <v>396</v>
      </c>
      <c r="B169" s="431" t="s">
        <v>397</v>
      </c>
      <c r="C169" s="432" t="s">
        <v>401</v>
      </c>
      <c r="D169" s="433" t="s">
        <v>475</v>
      </c>
      <c r="E169" s="432" t="s">
        <v>1079</v>
      </c>
      <c r="F169" s="433" t="s">
        <v>1080</v>
      </c>
      <c r="G169" s="432" t="s">
        <v>819</v>
      </c>
      <c r="H169" s="432" t="s">
        <v>820</v>
      </c>
      <c r="I169" s="434">
        <v>5104.9400000000005</v>
      </c>
      <c r="J169" s="434">
        <v>2</v>
      </c>
      <c r="K169" s="435">
        <v>10209.880000000001</v>
      </c>
    </row>
    <row r="170" spans="1:11" ht="14.4" customHeight="1" x14ac:dyDescent="0.3">
      <c r="A170" s="430" t="s">
        <v>396</v>
      </c>
      <c r="B170" s="431" t="s">
        <v>397</v>
      </c>
      <c r="C170" s="432" t="s">
        <v>401</v>
      </c>
      <c r="D170" s="433" t="s">
        <v>475</v>
      </c>
      <c r="E170" s="432" t="s">
        <v>1079</v>
      </c>
      <c r="F170" s="433" t="s">
        <v>1080</v>
      </c>
      <c r="G170" s="432" t="s">
        <v>821</v>
      </c>
      <c r="H170" s="432" t="s">
        <v>822</v>
      </c>
      <c r="I170" s="434">
        <v>3523.52</v>
      </c>
      <c r="J170" s="434">
        <v>4</v>
      </c>
      <c r="K170" s="435">
        <v>14094.08</v>
      </c>
    </row>
    <row r="171" spans="1:11" ht="14.4" customHeight="1" x14ac:dyDescent="0.3">
      <c r="A171" s="430" t="s">
        <v>396</v>
      </c>
      <c r="B171" s="431" t="s">
        <v>397</v>
      </c>
      <c r="C171" s="432" t="s">
        <v>401</v>
      </c>
      <c r="D171" s="433" t="s">
        <v>475</v>
      </c>
      <c r="E171" s="432" t="s">
        <v>1079</v>
      </c>
      <c r="F171" s="433" t="s">
        <v>1080</v>
      </c>
      <c r="G171" s="432" t="s">
        <v>823</v>
      </c>
      <c r="H171" s="432" t="s">
        <v>824</v>
      </c>
      <c r="I171" s="434">
        <v>1159.92</v>
      </c>
      <c r="J171" s="434">
        <v>15</v>
      </c>
      <c r="K171" s="435">
        <v>17160.510000000002</v>
      </c>
    </row>
    <row r="172" spans="1:11" ht="14.4" customHeight="1" x14ac:dyDescent="0.3">
      <c r="A172" s="430" t="s">
        <v>396</v>
      </c>
      <c r="B172" s="431" t="s">
        <v>397</v>
      </c>
      <c r="C172" s="432" t="s">
        <v>401</v>
      </c>
      <c r="D172" s="433" t="s">
        <v>475</v>
      </c>
      <c r="E172" s="432" t="s">
        <v>1079</v>
      </c>
      <c r="F172" s="433" t="s">
        <v>1080</v>
      </c>
      <c r="G172" s="432" t="s">
        <v>825</v>
      </c>
      <c r="H172" s="432" t="s">
        <v>826</v>
      </c>
      <c r="I172" s="434">
        <v>239.58</v>
      </c>
      <c r="J172" s="434">
        <v>1</v>
      </c>
      <c r="K172" s="435">
        <v>239.58</v>
      </c>
    </row>
    <row r="173" spans="1:11" ht="14.4" customHeight="1" x14ac:dyDescent="0.3">
      <c r="A173" s="430" t="s">
        <v>396</v>
      </c>
      <c r="B173" s="431" t="s">
        <v>397</v>
      </c>
      <c r="C173" s="432" t="s">
        <v>401</v>
      </c>
      <c r="D173" s="433" t="s">
        <v>475</v>
      </c>
      <c r="E173" s="432" t="s">
        <v>1079</v>
      </c>
      <c r="F173" s="433" t="s">
        <v>1080</v>
      </c>
      <c r="G173" s="432" t="s">
        <v>827</v>
      </c>
      <c r="H173" s="432" t="s">
        <v>828</v>
      </c>
      <c r="I173" s="434">
        <v>4719</v>
      </c>
      <c r="J173" s="434">
        <v>4</v>
      </c>
      <c r="K173" s="435">
        <v>18876</v>
      </c>
    </row>
    <row r="174" spans="1:11" ht="14.4" customHeight="1" x14ac:dyDescent="0.3">
      <c r="A174" s="430" t="s">
        <v>396</v>
      </c>
      <c r="B174" s="431" t="s">
        <v>397</v>
      </c>
      <c r="C174" s="432" t="s">
        <v>401</v>
      </c>
      <c r="D174" s="433" t="s">
        <v>475</v>
      </c>
      <c r="E174" s="432" t="s">
        <v>1079</v>
      </c>
      <c r="F174" s="433" t="s">
        <v>1080</v>
      </c>
      <c r="G174" s="432" t="s">
        <v>829</v>
      </c>
      <c r="H174" s="432" t="s">
        <v>830</v>
      </c>
      <c r="I174" s="434">
        <v>4961</v>
      </c>
      <c r="J174" s="434">
        <v>3</v>
      </c>
      <c r="K174" s="435">
        <v>14883</v>
      </c>
    </row>
    <row r="175" spans="1:11" ht="14.4" customHeight="1" x14ac:dyDescent="0.3">
      <c r="A175" s="430" t="s">
        <v>396</v>
      </c>
      <c r="B175" s="431" t="s">
        <v>397</v>
      </c>
      <c r="C175" s="432" t="s">
        <v>401</v>
      </c>
      <c r="D175" s="433" t="s">
        <v>475</v>
      </c>
      <c r="E175" s="432" t="s">
        <v>1079</v>
      </c>
      <c r="F175" s="433" t="s">
        <v>1080</v>
      </c>
      <c r="G175" s="432" t="s">
        <v>831</v>
      </c>
      <c r="H175" s="432" t="s">
        <v>832</v>
      </c>
      <c r="I175" s="434">
        <v>5717.835</v>
      </c>
      <c r="J175" s="434">
        <v>2</v>
      </c>
      <c r="K175" s="435">
        <v>11435.67</v>
      </c>
    </row>
    <row r="176" spans="1:11" ht="14.4" customHeight="1" x14ac:dyDescent="0.3">
      <c r="A176" s="430" t="s">
        <v>396</v>
      </c>
      <c r="B176" s="431" t="s">
        <v>397</v>
      </c>
      <c r="C176" s="432" t="s">
        <v>401</v>
      </c>
      <c r="D176" s="433" t="s">
        <v>475</v>
      </c>
      <c r="E176" s="432" t="s">
        <v>1079</v>
      </c>
      <c r="F176" s="433" t="s">
        <v>1080</v>
      </c>
      <c r="G176" s="432" t="s">
        <v>833</v>
      </c>
      <c r="H176" s="432" t="s">
        <v>834</v>
      </c>
      <c r="I176" s="434">
        <v>274.67</v>
      </c>
      <c r="J176" s="434">
        <v>5</v>
      </c>
      <c r="K176" s="435">
        <v>1373.34</v>
      </c>
    </row>
    <row r="177" spans="1:11" ht="14.4" customHeight="1" x14ac:dyDescent="0.3">
      <c r="A177" s="430" t="s">
        <v>396</v>
      </c>
      <c r="B177" s="431" t="s">
        <v>397</v>
      </c>
      <c r="C177" s="432" t="s">
        <v>401</v>
      </c>
      <c r="D177" s="433" t="s">
        <v>475</v>
      </c>
      <c r="E177" s="432" t="s">
        <v>1079</v>
      </c>
      <c r="F177" s="433" t="s">
        <v>1080</v>
      </c>
      <c r="G177" s="432" t="s">
        <v>835</v>
      </c>
      <c r="H177" s="432" t="s">
        <v>836</v>
      </c>
      <c r="I177" s="434">
        <v>274.67</v>
      </c>
      <c r="J177" s="434">
        <v>7</v>
      </c>
      <c r="K177" s="435">
        <v>1922.69</v>
      </c>
    </row>
    <row r="178" spans="1:11" ht="14.4" customHeight="1" x14ac:dyDescent="0.3">
      <c r="A178" s="430" t="s">
        <v>396</v>
      </c>
      <c r="B178" s="431" t="s">
        <v>397</v>
      </c>
      <c r="C178" s="432" t="s">
        <v>401</v>
      </c>
      <c r="D178" s="433" t="s">
        <v>475</v>
      </c>
      <c r="E178" s="432" t="s">
        <v>1079</v>
      </c>
      <c r="F178" s="433" t="s">
        <v>1080</v>
      </c>
      <c r="G178" s="432" t="s">
        <v>837</v>
      </c>
      <c r="H178" s="432" t="s">
        <v>838</v>
      </c>
      <c r="I178" s="434">
        <v>274.68</v>
      </c>
      <c r="J178" s="434">
        <v>10</v>
      </c>
      <c r="K178" s="435">
        <v>2746.8100000000004</v>
      </c>
    </row>
    <row r="179" spans="1:11" ht="14.4" customHeight="1" x14ac:dyDescent="0.3">
      <c r="A179" s="430" t="s">
        <v>396</v>
      </c>
      <c r="B179" s="431" t="s">
        <v>397</v>
      </c>
      <c r="C179" s="432" t="s">
        <v>401</v>
      </c>
      <c r="D179" s="433" t="s">
        <v>475</v>
      </c>
      <c r="E179" s="432" t="s">
        <v>1079</v>
      </c>
      <c r="F179" s="433" t="s">
        <v>1080</v>
      </c>
      <c r="G179" s="432" t="s">
        <v>839</v>
      </c>
      <c r="H179" s="432" t="s">
        <v>840</v>
      </c>
      <c r="I179" s="434">
        <v>4719</v>
      </c>
      <c r="J179" s="434">
        <v>3</v>
      </c>
      <c r="K179" s="435">
        <v>14157</v>
      </c>
    </row>
    <row r="180" spans="1:11" ht="14.4" customHeight="1" x14ac:dyDescent="0.3">
      <c r="A180" s="430" t="s">
        <v>396</v>
      </c>
      <c r="B180" s="431" t="s">
        <v>397</v>
      </c>
      <c r="C180" s="432" t="s">
        <v>401</v>
      </c>
      <c r="D180" s="433" t="s">
        <v>475</v>
      </c>
      <c r="E180" s="432" t="s">
        <v>1079</v>
      </c>
      <c r="F180" s="433" t="s">
        <v>1080</v>
      </c>
      <c r="G180" s="432" t="s">
        <v>841</v>
      </c>
      <c r="H180" s="432" t="s">
        <v>842</v>
      </c>
      <c r="I180" s="434">
        <v>274.67</v>
      </c>
      <c r="J180" s="434">
        <v>8</v>
      </c>
      <c r="K180" s="435">
        <v>2197.35</v>
      </c>
    </row>
    <row r="181" spans="1:11" ht="14.4" customHeight="1" x14ac:dyDescent="0.3">
      <c r="A181" s="430" t="s">
        <v>396</v>
      </c>
      <c r="B181" s="431" t="s">
        <v>397</v>
      </c>
      <c r="C181" s="432" t="s">
        <v>401</v>
      </c>
      <c r="D181" s="433" t="s">
        <v>475</v>
      </c>
      <c r="E181" s="432" t="s">
        <v>1079</v>
      </c>
      <c r="F181" s="433" t="s">
        <v>1080</v>
      </c>
      <c r="G181" s="432" t="s">
        <v>843</v>
      </c>
      <c r="H181" s="432" t="s">
        <v>844</v>
      </c>
      <c r="I181" s="434">
        <v>274.67</v>
      </c>
      <c r="J181" s="434">
        <v>10</v>
      </c>
      <c r="K181" s="435">
        <v>2746.68</v>
      </c>
    </row>
    <row r="182" spans="1:11" ht="14.4" customHeight="1" x14ac:dyDescent="0.3">
      <c r="A182" s="430" t="s">
        <v>396</v>
      </c>
      <c r="B182" s="431" t="s">
        <v>397</v>
      </c>
      <c r="C182" s="432" t="s">
        <v>401</v>
      </c>
      <c r="D182" s="433" t="s">
        <v>475</v>
      </c>
      <c r="E182" s="432" t="s">
        <v>1079</v>
      </c>
      <c r="F182" s="433" t="s">
        <v>1080</v>
      </c>
      <c r="G182" s="432" t="s">
        <v>845</v>
      </c>
      <c r="H182" s="432" t="s">
        <v>846</v>
      </c>
      <c r="I182" s="434">
        <v>267.81333333333333</v>
      </c>
      <c r="J182" s="434">
        <v>23</v>
      </c>
      <c r="K182" s="435">
        <v>6175.84</v>
      </c>
    </row>
    <row r="183" spans="1:11" ht="14.4" customHeight="1" x14ac:dyDescent="0.3">
      <c r="A183" s="430" t="s">
        <v>396</v>
      </c>
      <c r="B183" s="431" t="s">
        <v>397</v>
      </c>
      <c r="C183" s="432" t="s">
        <v>401</v>
      </c>
      <c r="D183" s="433" t="s">
        <v>475</v>
      </c>
      <c r="E183" s="432" t="s">
        <v>1079</v>
      </c>
      <c r="F183" s="433" t="s">
        <v>1080</v>
      </c>
      <c r="G183" s="432" t="s">
        <v>847</v>
      </c>
      <c r="H183" s="432" t="s">
        <v>848</v>
      </c>
      <c r="I183" s="434">
        <v>24.87</v>
      </c>
      <c r="J183" s="434">
        <v>10</v>
      </c>
      <c r="K183" s="435">
        <v>248.66</v>
      </c>
    </row>
    <row r="184" spans="1:11" ht="14.4" customHeight="1" x14ac:dyDescent="0.3">
      <c r="A184" s="430" t="s">
        <v>396</v>
      </c>
      <c r="B184" s="431" t="s">
        <v>397</v>
      </c>
      <c r="C184" s="432" t="s">
        <v>401</v>
      </c>
      <c r="D184" s="433" t="s">
        <v>475</v>
      </c>
      <c r="E184" s="432" t="s">
        <v>1079</v>
      </c>
      <c r="F184" s="433" t="s">
        <v>1080</v>
      </c>
      <c r="G184" s="432" t="s">
        <v>849</v>
      </c>
      <c r="H184" s="432" t="s">
        <v>850</v>
      </c>
      <c r="I184" s="434">
        <v>5717.66</v>
      </c>
      <c r="J184" s="434">
        <v>2</v>
      </c>
      <c r="K184" s="435">
        <v>11435.33</v>
      </c>
    </row>
    <row r="185" spans="1:11" ht="14.4" customHeight="1" x14ac:dyDescent="0.3">
      <c r="A185" s="430" t="s">
        <v>396</v>
      </c>
      <c r="B185" s="431" t="s">
        <v>397</v>
      </c>
      <c r="C185" s="432" t="s">
        <v>401</v>
      </c>
      <c r="D185" s="433" t="s">
        <v>475</v>
      </c>
      <c r="E185" s="432" t="s">
        <v>1079</v>
      </c>
      <c r="F185" s="433" t="s">
        <v>1080</v>
      </c>
      <c r="G185" s="432" t="s">
        <v>851</v>
      </c>
      <c r="H185" s="432" t="s">
        <v>852</v>
      </c>
      <c r="I185" s="434">
        <v>12213.736666666666</v>
      </c>
      <c r="J185" s="434">
        <v>3</v>
      </c>
      <c r="K185" s="435">
        <v>36641.21</v>
      </c>
    </row>
    <row r="186" spans="1:11" ht="14.4" customHeight="1" x14ac:dyDescent="0.3">
      <c r="A186" s="430" t="s">
        <v>396</v>
      </c>
      <c r="B186" s="431" t="s">
        <v>397</v>
      </c>
      <c r="C186" s="432" t="s">
        <v>401</v>
      </c>
      <c r="D186" s="433" t="s">
        <v>475</v>
      </c>
      <c r="E186" s="432" t="s">
        <v>1079</v>
      </c>
      <c r="F186" s="433" t="s">
        <v>1080</v>
      </c>
      <c r="G186" s="432" t="s">
        <v>853</v>
      </c>
      <c r="H186" s="432" t="s">
        <v>854</v>
      </c>
      <c r="I186" s="434">
        <v>2141.6999999999998</v>
      </c>
      <c r="J186" s="434">
        <v>1</v>
      </c>
      <c r="K186" s="435">
        <v>2141.6999999999998</v>
      </c>
    </row>
    <row r="187" spans="1:11" ht="14.4" customHeight="1" x14ac:dyDescent="0.3">
      <c r="A187" s="430" t="s">
        <v>396</v>
      </c>
      <c r="B187" s="431" t="s">
        <v>397</v>
      </c>
      <c r="C187" s="432" t="s">
        <v>401</v>
      </c>
      <c r="D187" s="433" t="s">
        <v>475</v>
      </c>
      <c r="E187" s="432" t="s">
        <v>1079</v>
      </c>
      <c r="F187" s="433" t="s">
        <v>1080</v>
      </c>
      <c r="G187" s="432" t="s">
        <v>855</v>
      </c>
      <c r="H187" s="432" t="s">
        <v>856</v>
      </c>
      <c r="I187" s="434">
        <v>55.64</v>
      </c>
      <c r="J187" s="434">
        <v>1</v>
      </c>
      <c r="K187" s="435">
        <v>55.64</v>
      </c>
    </row>
    <row r="188" spans="1:11" ht="14.4" customHeight="1" x14ac:dyDescent="0.3">
      <c r="A188" s="430" t="s">
        <v>396</v>
      </c>
      <c r="B188" s="431" t="s">
        <v>397</v>
      </c>
      <c r="C188" s="432" t="s">
        <v>401</v>
      </c>
      <c r="D188" s="433" t="s">
        <v>475</v>
      </c>
      <c r="E188" s="432" t="s">
        <v>1079</v>
      </c>
      <c r="F188" s="433" t="s">
        <v>1080</v>
      </c>
      <c r="G188" s="432" t="s">
        <v>857</v>
      </c>
      <c r="H188" s="432" t="s">
        <v>858</v>
      </c>
      <c r="I188" s="434">
        <v>10890</v>
      </c>
      <c r="J188" s="434">
        <v>3</v>
      </c>
      <c r="K188" s="435">
        <v>32670</v>
      </c>
    </row>
    <row r="189" spans="1:11" ht="14.4" customHeight="1" x14ac:dyDescent="0.3">
      <c r="A189" s="430" t="s">
        <v>396</v>
      </c>
      <c r="B189" s="431" t="s">
        <v>397</v>
      </c>
      <c r="C189" s="432" t="s">
        <v>401</v>
      </c>
      <c r="D189" s="433" t="s">
        <v>475</v>
      </c>
      <c r="E189" s="432" t="s">
        <v>1079</v>
      </c>
      <c r="F189" s="433" t="s">
        <v>1080</v>
      </c>
      <c r="G189" s="432" t="s">
        <v>859</v>
      </c>
      <c r="H189" s="432" t="s">
        <v>860</v>
      </c>
      <c r="I189" s="434">
        <v>3414.62</v>
      </c>
      <c r="J189" s="434">
        <v>2</v>
      </c>
      <c r="K189" s="435">
        <v>6829.24</v>
      </c>
    </row>
    <row r="190" spans="1:11" ht="14.4" customHeight="1" x14ac:dyDescent="0.3">
      <c r="A190" s="430" t="s">
        <v>396</v>
      </c>
      <c r="B190" s="431" t="s">
        <v>397</v>
      </c>
      <c r="C190" s="432" t="s">
        <v>401</v>
      </c>
      <c r="D190" s="433" t="s">
        <v>475</v>
      </c>
      <c r="E190" s="432" t="s">
        <v>1079</v>
      </c>
      <c r="F190" s="433" t="s">
        <v>1080</v>
      </c>
      <c r="G190" s="432" t="s">
        <v>861</v>
      </c>
      <c r="H190" s="432" t="s">
        <v>862</v>
      </c>
      <c r="I190" s="434">
        <v>9110.09</v>
      </c>
      <c r="J190" s="434">
        <v>2</v>
      </c>
      <c r="K190" s="435">
        <v>18220.18</v>
      </c>
    </row>
    <row r="191" spans="1:11" ht="14.4" customHeight="1" x14ac:dyDescent="0.3">
      <c r="A191" s="430" t="s">
        <v>396</v>
      </c>
      <c r="B191" s="431" t="s">
        <v>397</v>
      </c>
      <c r="C191" s="432" t="s">
        <v>401</v>
      </c>
      <c r="D191" s="433" t="s">
        <v>475</v>
      </c>
      <c r="E191" s="432" t="s">
        <v>1079</v>
      </c>
      <c r="F191" s="433" t="s">
        <v>1080</v>
      </c>
      <c r="G191" s="432" t="s">
        <v>863</v>
      </c>
      <c r="H191" s="432" t="s">
        <v>864</v>
      </c>
      <c r="I191" s="434">
        <v>70.216666666666654</v>
      </c>
      <c r="J191" s="434">
        <v>12</v>
      </c>
      <c r="K191" s="435">
        <v>842.54</v>
      </c>
    </row>
    <row r="192" spans="1:11" ht="14.4" customHeight="1" x14ac:dyDescent="0.3">
      <c r="A192" s="430" t="s">
        <v>396</v>
      </c>
      <c r="B192" s="431" t="s">
        <v>397</v>
      </c>
      <c r="C192" s="432" t="s">
        <v>401</v>
      </c>
      <c r="D192" s="433" t="s">
        <v>475</v>
      </c>
      <c r="E192" s="432" t="s">
        <v>1079</v>
      </c>
      <c r="F192" s="433" t="s">
        <v>1080</v>
      </c>
      <c r="G192" s="432" t="s">
        <v>865</v>
      </c>
      <c r="H192" s="432" t="s">
        <v>866</v>
      </c>
      <c r="I192" s="434">
        <v>20.09</v>
      </c>
      <c r="J192" s="434">
        <v>40</v>
      </c>
      <c r="K192" s="435">
        <v>803.44</v>
      </c>
    </row>
    <row r="193" spans="1:11" ht="14.4" customHeight="1" x14ac:dyDescent="0.3">
      <c r="A193" s="430" t="s">
        <v>396</v>
      </c>
      <c r="B193" s="431" t="s">
        <v>397</v>
      </c>
      <c r="C193" s="432" t="s">
        <v>401</v>
      </c>
      <c r="D193" s="433" t="s">
        <v>475</v>
      </c>
      <c r="E193" s="432" t="s">
        <v>1079</v>
      </c>
      <c r="F193" s="433" t="s">
        <v>1080</v>
      </c>
      <c r="G193" s="432" t="s">
        <v>867</v>
      </c>
      <c r="H193" s="432" t="s">
        <v>868</v>
      </c>
      <c r="I193" s="434">
        <v>4967.66</v>
      </c>
      <c r="J193" s="434">
        <v>1</v>
      </c>
      <c r="K193" s="435">
        <v>4967.66</v>
      </c>
    </row>
    <row r="194" spans="1:11" ht="14.4" customHeight="1" x14ac:dyDescent="0.3">
      <c r="A194" s="430" t="s">
        <v>396</v>
      </c>
      <c r="B194" s="431" t="s">
        <v>397</v>
      </c>
      <c r="C194" s="432" t="s">
        <v>401</v>
      </c>
      <c r="D194" s="433" t="s">
        <v>475</v>
      </c>
      <c r="E194" s="432" t="s">
        <v>1079</v>
      </c>
      <c r="F194" s="433" t="s">
        <v>1080</v>
      </c>
      <c r="G194" s="432" t="s">
        <v>869</v>
      </c>
      <c r="H194" s="432" t="s">
        <v>870</v>
      </c>
      <c r="I194" s="434">
        <v>45.35</v>
      </c>
      <c r="J194" s="434">
        <v>20</v>
      </c>
      <c r="K194" s="435">
        <v>907.02</v>
      </c>
    </row>
    <row r="195" spans="1:11" ht="14.4" customHeight="1" x14ac:dyDescent="0.3">
      <c r="A195" s="430" t="s">
        <v>396</v>
      </c>
      <c r="B195" s="431" t="s">
        <v>397</v>
      </c>
      <c r="C195" s="432" t="s">
        <v>401</v>
      </c>
      <c r="D195" s="433" t="s">
        <v>475</v>
      </c>
      <c r="E195" s="432" t="s">
        <v>1079</v>
      </c>
      <c r="F195" s="433" t="s">
        <v>1080</v>
      </c>
      <c r="G195" s="432" t="s">
        <v>871</v>
      </c>
      <c r="H195" s="432" t="s">
        <v>872</v>
      </c>
      <c r="I195" s="434">
        <v>21.050000000000004</v>
      </c>
      <c r="J195" s="434">
        <v>1080</v>
      </c>
      <c r="K195" s="435">
        <v>22738.310000000005</v>
      </c>
    </row>
    <row r="196" spans="1:11" ht="14.4" customHeight="1" x14ac:dyDescent="0.3">
      <c r="A196" s="430" t="s">
        <v>396</v>
      </c>
      <c r="B196" s="431" t="s">
        <v>397</v>
      </c>
      <c r="C196" s="432" t="s">
        <v>401</v>
      </c>
      <c r="D196" s="433" t="s">
        <v>475</v>
      </c>
      <c r="E196" s="432" t="s">
        <v>1079</v>
      </c>
      <c r="F196" s="433" t="s">
        <v>1080</v>
      </c>
      <c r="G196" s="432" t="s">
        <v>873</v>
      </c>
      <c r="H196" s="432" t="s">
        <v>874</v>
      </c>
      <c r="I196" s="434">
        <v>2783</v>
      </c>
      <c r="J196" s="434">
        <v>5</v>
      </c>
      <c r="K196" s="435">
        <v>13915</v>
      </c>
    </row>
    <row r="197" spans="1:11" ht="14.4" customHeight="1" x14ac:dyDescent="0.3">
      <c r="A197" s="430" t="s">
        <v>396</v>
      </c>
      <c r="B197" s="431" t="s">
        <v>397</v>
      </c>
      <c r="C197" s="432" t="s">
        <v>401</v>
      </c>
      <c r="D197" s="433" t="s">
        <v>475</v>
      </c>
      <c r="E197" s="432" t="s">
        <v>1079</v>
      </c>
      <c r="F197" s="433" t="s">
        <v>1080</v>
      </c>
      <c r="G197" s="432" t="s">
        <v>875</v>
      </c>
      <c r="H197" s="432" t="s">
        <v>876</v>
      </c>
      <c r="I197" s="434">
        <v>8985.4599999999991</v>
      </c>
      <c r="J197" s="434">
        <v>6</v>
      </c>
      <c r="K197" s="435">
        <v>53912.759999999995</v>
      </c>
    </row>
    <row r="198" spans="1:11" ht="14.4" customHeight="1" x14ac:dyDescent="0.3">
      <c r="A198" s="430" t="s">
        <v>396</v>
      </c>
      <c r="B198" s="431" t="s">
        <v>397</v>
      </c>
      <c r="C198" s="432" t="s">
        <v>401</v>
      </c>
      <c r="D198" s="433" t="s">
        <v>475</v>
      </c>
      <c r="E198" s="432" t="s">
        <v>1079</v>
      </c>
      <c r="F198" s="433" t="s">
        <v>1080</v>
      </c>
      <c r="G198" s="432" t="s">
        <v>877</v>
      </c>
      <c r="H198" s="432" t="s">
        <v>878</v>
      </c>
      <c r="I198" s="434">
        <v>3049</v>
      </c>
      <c r="J198" s="434">
        <v>2</v>
      </c>
      <c r="K198" s="435">
        <v>6098</v>
      </c>
    </row>
    <row r="199" spans="1:11" ht="14.4" customHeight="1" x14ac:dyDescent="0.3">
      <c r="A199" s="430" t="s">
        <v>396</v>
      </c>
      <c r="B199" s="431" t="s">
        <v>397</v>
      </c>
      <c r="C199" s="432" t="s">
        <v>401</v>
      </c>
      <c r="D199" s="433" t="s">
        <v>475</v>
      </c>
      <c r="E199" s="432" t="s">
        <v>1079</v>
      </c>
      <c r="F199" s="433" t="s">
        <v>1080</v>
      </c>
      <c r="G199" s="432" t="s">
        <v>879</v>
      </c>
      <c r="H199" s="432" t="s">
        <v>880</v>
      </c>
      <c r="I199" s="434">
        <v>3346.86</v>
      </c>
      <c r="J199" s="434">
        <v>1</v>
      </c>
      <c r="K199" s="435">
        <v>3346.86</v>
      </c>
    </row>
    <row r="200" spans="1:11" ht="14.4" customHeight="1" x14ac:dyDescent="0.3">
      <c r="A200" s="430" t="s">
        <v>396</v>
      </c>
      <c r="B200" s="431" t="s">
        <v>397</v>
      </c>
      <c r="C200" s="432" t="s">
        <v>401</v>
      </c>
      <c r="D200" s="433" t="s">
        <v>475</v>
      </c>
      <c r="E200" s="432" t="s">
        <v>1079</v>
      </c>
      <c r="F200" s="433" t="s">
        <v>1080</v>
      </c>
      <c r="G200" s="432" t="s">
        <v>881</v>
      </c>
      <c r="H200" s="432" t="s">
        <v>882</v>
      </c>
      <c r="I200" s="434">
        <v>5178.8</v>
      </c>
      <c r="J200" s="434">
        <v>2</v>
      </c>
      <c r="K200" s="435">
        <v>10357.6</v>
      </c>
    </row>
    <row r="201" spans="1:11" ht="14.4" customHeight="1" x14ac:dyDescent="0.3">
      <c r="A201" s="430" t="s">
        <v>396</v>
      </c>
      <c r="B201" s="431" t="s">
        <v>397</v>
      </c>
      <c r="C201" s="432" t="s">
        <v>401</v>
      </c>
      <c r="D201" s="433" t="s">
        <v>475</v>
      </c>
      <c r="E201" s="432" t="s">
        <v>1079</v>
      </c>
      <c r="F201" s="433" t="s">
        <v>1080</v>
      </c>
      <c r="G201" s="432" t="s">
        <v>883</v>
      </c>
      <c r="H201" s="432" t="s">
        <v>884</v>
      </c>
      <c r="I201" s="434">
        <v>129.23500000000001</v>
      </c>
      <c r="J201" s="434">
        <v>2</v>
      </c>
      <c r="K201" s="435">
        <v>258.47000000000003</v>
      </c>
    </row>
    <row r="202" spans="1:11" ht="14.4" customHeight="1" x14ac:dyDescent="0.3">
      <c r="A202" s="430" t="s">
        <v>396</v>
      </c>
      <c r="B202" s="431" t="s">
        <v>397</v>
      </c>
      <c r="C202" s="432" t="s">
        <v>401</v>
      </c>
      <c r="D202" s="433" t="s">
        <v>475</v>
      </c>
      <c r="E202" s="432" t="s">
        <v>1079</v>
      </c>
      <c r="F202" s="433" t="s">
        <v>1080</v>
      </c>
      <c r="G202" s="432" t="s">
        <v>885</v>
      </c>
      <c r="H202" s="432" t="s">
        <v>886</v>
      </c>
      <c r="I202" s="434">
        <v>160.32499999999999</v>
      </c>
      <c r="J202" s="434">
        <v>4</v>
      </c>
      <c r="K202" s="435">
        <v>641.29999999999995</v>
      </c>
    </row>
    <row r="203" spans="1:11" ht="14.4" customHeight="1" x14ac:dyDescent="0.3">
      <c r="A203" s="430" t="s">
        <v>396</v>
      </c>
      <c r="B203" s="431" t="s">
        <v>397</v>
      </c>
      <c r="C203" s="432" t="s">
        <v>401</v>
      </c>
      <c r="D203" s="433" t="s">
        <v>475</v>
      </c>
      <c r="E203" s="432" t="s">
        <v>1079</v>
      </c>
      <c r="F203" s="433" t="s">
        <v>1080</v>
      </c>
      <c r="G203" s="432" t="s">
        <v>887</v>
      </c>
      <c r="H203" s="432" t="s">
        <v>888</v>
      </c>
      <c r="I203" s="434">
        <v>3346.86</v>
      </c>
      <c r="J203" s="434">
        <v>20</v>
      </c>
      <c r="K203" s="435">
        <v>66937.2</v>
      </c>
    </row>
    <row r="204" spans="1:11" ht="14.4" customHeight="1" x14ac:dyDescent="0.3">
      <c r="A204" s="430" t="s">
        <v>396</v>
      </c>
      <c r="B204" s="431" t="s">
        <v>397</v>
      </c>
      <c r="C204" s="432" t="s">
        <v>401</v>
      </c>
      <c r="D204" s="433" t="s">
        <v>475</v>
      </c>
      <c r="E204" s="432" t="s">
        <v>1079</v>
      </c>
      <c r="F204" s="433" t="s">
        <v>1080</v>
      </c>
      <c r="G204" s="432" t="s">
        <v>889</v>
      </c>
      <c r="H204" s="432" t="s">
        <v>890</v>
      </c>
      <c r="I204" s="434">
        <v>98.7</v>
      </c>
      <c r="J204" s="434">
        <v>1</v>
      </c>
      <c r="K204" s="435">
        <v>98.7</v>
      </c>
    </row>
    <row r="205" spans="1:11" ht="14.4" customHeight="1" x14ac:dyDescent="0.3">
      <c r="A205" s="430" t="s">
        <v>396</v>
      </c>
      <c r="B205" s="431" t="s">
        <v>397</v>
      </c>
      <c r="C205" s="432" t="s">
        <v>401</v>
      </c>
      <c r="D205" s="433" t="s">
        <v>475</v>
      </c>
      <c r="E205" s="432" t="s">
        <v>1079</v>
      </c>
      <c r="F205" s="433" t="s">
        <v>1080</v>
      </c>
      <c r="G205" s="432" t="s">
        <v>891</v>
      </c>
      <c r="H205" s="432" t="s">
        <v>892</v>
      </c>
      <c r="I205" s="434">
        <v>3414.62</v>
      </c>
      <c r="J205" s="434">
        <v>1</v>
      </c>
      <c r="K205" s="435">
        <v>3414.62</v>
      </c>
    </row>
    <row r="206" spans="1:11" ht="14.4" customHeight="1" x14ac:dyDescent="0.3">
      <c r="A206" s="430" t="s">
        <v>396</v>
      </c>
      <c r="B206" s="431" t="s">
        <v>397</v>
      </c>
      <c r="C206" s="432" t="s">
        <v>401</v>
      </c>
      <c r="D206" s="433" t="s">
        <v>475</v>
      </c>
      <c r="E206" s="432" t="s">
        <v>1079</v>
      </c>
      <c r="F206" s="433" t="s">
        <v>1080</v>
      </c>
      <c r="G206" s="432" t="s">
        <v>893</v>
      </c>
      <c r="H206" s="432" t="s">
        <v>894</v>
      </c>
      <c r="I206" s="434">
        <v>2565.1549999999997</v>
      </c>
      <c r="J206" s="434">
        <v>15</v>
      </c>
      <c r="K206" s="435">
        <v>38477.599999999999</v>
      </c>
    </row>
    <row r="207" spans="1:11" ht="14.4" customHeight="1" x14ac:dyDescent="0.3">
      <c r="A207" s="430" t="s">
        <v>396</v>
      </c>
      <c r="B207" s="431" t="s">
        <v>397</v>
      </c>
      <c r="C207" s="432" t="s">
        <v>401</v>
      </c>
      <c r="D207" s="433" t="s">
        <v>475</v>
      </c>
      <c r="E207" s="432" t="s">
        <v>1079</v>
      </c>
      <c r="F207" s="433" t="s">
        <v>1080</v>
      </c>
      <c r="G207" s="432" t="s">
        <v>895</v>
      </c>
      <c r="H207" s="432" t="s">
        <v>896</v>
      </c>
      <c r="I207" s="434">
        <v>3346.86</v>
      </c>
      <c r="J207" s="434">
        <v>1</v>
      </c>
      <c r="K207" s="435">
        <v>3346.86</v>
      </c>
    </row>
    <row r="208" spans="1:11" ht="14.4" customHeight="1" x14ac:dyDescent="0.3">
      <c r="A208" s="430" t="s">
        <v>396</v>
      </c>
      <c r="B208" s="431" t="s">
        <v>397</v>
      </c>
      <c r="C208" s="432" t="s">
        <v>401</v>
      </c>
      <c r="D208" s="433" t="s">
        <v>475</v>
      </c>
      <c r="E208" s="432" t="s">
        <v>1079</v>
      </c>
      <c r="F208" s="433" t="s">
        <v>1080</v>
      </c>
      <c r="G208" s="432" t="s">
        <v>897</v>
      </c>
      <c r="H208" s="432" t="s">
        <v>898</v>
      </c>
      <c r="I208" s="434">
        <v>1833.15</v>
      </c>
      <c r="J208" s="434">
        <v>1</v>
      </c>
      <c r="K208" s="435">
        <v>1833.15</v>
      </c>
    </row>
    <row r="209" spans="1:11" ht="14.4" customHeight="1" x14ac:dyDescent="0.3">
      <c r="A209" s="430" t="s">
        <v>396</v>
      </c>
      <c r="B209" s="431" t="s">
        <v>397</v>
      </c>
      <c r="C209" s="432" t="s">
        <v>401</v>
      </c>
      <c r="D209" s="433" t="s">
        <v>475</v>
      </c>
      <c r="E209" s="432" t="s">
        <v>1079</v>
      </c>
      <c r="F209" s="433" t="s">
        <v>1080</v>
      </c>
      <c r="G209" s="432" t="s">
        <v>899</v>
      </c>
      <c r="H209" s="432" t="s">
        <v>900</v>
      </c>
      <c r="I209" s="434">
        <v>274.68</v>
      </c>
      <c r="J209" s="434">
        <v>4</v>
      </c>
      <c r="K209" s="435">
        <v>1098.72</v>
      </c>
    </row>
    <row r="210" spans="1:11" ht="14.4" customHeight="1" x14ac:dyDescent="0.3">
      <c r="A210" s="430" t="s">
        <v>396</v>
      </c>
      <c r="B210" s="431" t="s">
        <v>397</v>
      </c>
      <c r="C210" s="432" t="s">
        <v>401</v>
      </c>
      <c r="D210" s="433" t="s">
        <v>475</v>
      </c>
      <c r="E210" s="432" t="s">
        <v>1079</v>
      </c>
      <c r="F210" s="433" t="s">
        <v>1080</v>
      </c>
      <c r="G210" s="432" t="s">
        <v>901</v>
      </c>
      <c r="H210" s="432" t="s">
        <v>902</v>
      </c>
      <c r="I210" s="434">
        <v>160.32499999999999</v>
      </c>
      <c r="J210" s="434">
        <v>4</v>
      </c>
      <c r="K210" s="435">
        <v>641.29999999999995</v>
      </c>
    </row>
    <row r="211" spans="1:11" ht="14.4" customHeight="1" x14ac:dyDescent="0.3">
      <c r="A211" s="430" t="s">
        <v>396</v>
      </c>
      <c r="B211" s="431" t="s">
        <v>397</v>
      </c>
      <c r="C211" s="432" t="s">
        <v>401</v>
      </c>
      <c r="D211" s="433" t="s">
        <v>475</v>
      </c>
      <c r="E211" s="432" t="s">
        <v>1079</v>
      </c>
      <c r="F211" s="433" t="s">
        <v>1080</v>
      </c>
      <c r="G211" s="432" t="s">
        <v>903</v>
      </c>
      <c r="H211" s="432" t="s">
        <v>904</v>
      </c>
      <c r="I211" s="434">
        <v>5009.4699999999993</v>
      </c>
      <c r="J211" s="434">
        <v>2</v>
      </c>
      <c r="K211" s="435">
        <v>10018.939999999999</v>
      </c>
    </row>
    <row r="212" spans="1:11" ht="14.4" customHeight="1" x14ac:dyDescent="0.3">
      <c r="A212" s="430" t="s">
        <v>396</v>
      </c>
      <c r="B212" s="431" t="s">
        <v>397</v>
      </c>
      <c r="C212" s="432" t="s">
        <v>401</v>
      </c>
      <c r="D212" s="433" t="s">
        <v>475</v>
      </c>
      <c r="E212" s="432" t="s">
        <v>1079</v>
      </c>
      <c r="F212" s="433" t="s">
        <v>1080</v>
      </c>
      <c r="G212" s="432" t="s">
        <v>905</v>
      </c>
      <c r="H212" s="432" t="s">
        <v>906</v>
      </c>
      <c r="I212" s="434">
        <v>9114</v>
      </c>
      <c r="J212" s="434">
        <v>1</v>
      </c>
      <c r="K212" s="435">
        <v>9114</v>
      </c>
    </row>
    <row r="213" spans="1:11" ht="14.4" customHeight="1" x14ac:dyDescent="0.3">
      <c r="A213" s="430" t="s">
        <v>396</v>
      </c>
      <c r="B213" s="431" t="s">
        <v>397</v>
      </c>
      <c r="C213" s="432" t="s">
        <v>401</v>
      </c>
      <c r="D213" s="433" t="s">
        <v>475</v>
      </c>
      <c r="E213" s="432" t="s">
        <v>1079</v>
      </c>
      <c r="F213" s="433" t="s">
        <v>1080</v>
      </c>
      <c r="G213" s="432" t="s">
        <v>907</v>
      </c>
      <c r="H213" s="432" t="s">
        <v>908</v>
      </c>
      <c r="I213" s="434">
        <v>3346.86</v>
      </c>
      <c r="J213" s="434">
        <v>1</v>
      </c>
      <c r="K213" s="435">
        <v>3346.86</v>
      </c>
    </row>
    <row r="214" spans="1:11" ht="14.4" customHeight="1" x14ac:dyDescent="0.3">
      <c r="A214" s="430" t="s">
        <v>396</v>
      </c>
      <c r="B214" s="431" t="s">
        <v>397</v>
      </c>
      <c r="C214" s="432" t="s">
        <v>401</v>
      </c>
      <c r="D214" s="433" t="s">
        <v>475</v>
      </c>
      <c r="E214" s="432" t="s">
        <v>1079</v>
      </c>
      <c r="F214" s="433" t="s">
        <v>1080</v>
      </c>
      <c r="G214" s="432" t="s">
        <v>909</v>
      </c>
      <c r="H214" s="432" t="s">
        <v>910</v>
      </c>
      <c r="I214" s="434">
        <v>3633.63</v>
      </c>
      <c r="J214" s="434">
        <v>3</v>
      </c>
      <c r="K214" s="435">
        <v>10900.89</v>
      </c>
    </row>
    <row r="215" spans="1:11" ht="14.4" customHeight="1" x14ac:dyDescent="0.3">
      <c r="A215" s="430" t="s">
        <v>396</v>
      </c>
      <c r="B215" s="431" t="s">
        <v>397</v>
      </c>
      <c r="C215" s="432" t="s">
        <v>401</v>
      </c>
      <c r="D215" s="433" t="s">
        <v>475</v>
      </c>
      <c r="E215" s="432" t="s">
        <v>1079</v>
      </c>
      <c r="F215" s="433" t="s">
        <v>1080</v>
      </c>
      <c r="G215" s="432" t="s">
        <v>911</v>
      </c>
      <c r="H215" s="432" t="s">
        <v>912</v>
      </c>
      <c r="I215" s="434">
        <v>510.62</v>
      </c>
      <c r="J215" s="434">
        <v>1</v>
      </c>
      <c r="K215" s="435">
        <v>510.62</v>
      </c>
    </row>
    <row r="216" spans="1:11" ht="14.4" customHeight="1" x14ac:dyDescent="0.3">
      <c r="A216" s="430" t="s">
        <v>396</v>
      </c>
      <c r="B216" s="431" t="s">
        <v>397</v>
      </c>
      <c r="C216" s="432" t="s">
        <v>401</v>
      </c>
      <c r="D216" s="433" t="s">
        <v>475</v>
      </c>
      <c r="E216" s="432" t="s">
        <v>1079</v>
      </c>
      <c r="F216" s="433" t="s">
        <v>1080</v>
      </c>
      <c r="G216" s="432" t="s">
        <v>913</v>
      </c>
      <c r="H216" s="432" t="s">
        <v>914</v>
      </c>
      <c r="I216" s="434">
        <v>8.3499999999999979</v>
      </c>
      <c r="J216" s="434">
        <v>8800</v>
      </c>
      <c r="K216" s="435">
        <v>73471.290000000008</v>
      </c>
    </row>
    <row r="217" spans="1:11" ht="14.4" customHeight="1" x14ac:dyDescent="0.3">
      <c r="A217" s="430" t="s">
        <v>396</v>
      </c>
      <c r="B217" s="431" t="s">
        <v>397</v>
      </c>
      <c r="C217" s="432" t="s">
        <v>401</v>
      </c>
      <c r="D217" s="433" t="s">
        <v>475</v>
      </c>
      <c r="E217" s="432" t="s">
        <v>1079</v>
      </c>
      <c r="F217" s="433" t="s">
        <v>1080</v>
      </c>
      <c r="G217" s="432" t="s">
        <v>915</v>
      </c>
      <c r="H217" s="432" t="s">
        <v>916</v>
      </c>
      <c r="I217" s="434">
        <v>20449</v>
      </c>
      <c r="J217" s="434">
        <v>1</v>
      </c>
      <c r="K217" s="435">
        <v>20449</v>
      </c>
    </row>
    <row r="218" spans="1:11" ht="14.4" customHeight="1" x14ac:dyDescent="0.3">
      <c r="A218" s="430" t="s">
        <v>396</v>
      </c>
      <c r="B218" s="431" t="s">
        <v>397</v>
      </c>
      <c r="C218" s="432" t="s">
        <v>401</v>
      </c>
      <c r="D218" s="433" t="s">
        <v>475</v>
      </c>
      <c r="E218" s="432" t="s">
        <v>1079</v>
      </c>
      <c r="F218" s="433" t="s">
        <v>1080</v>
      </c>
      <c r="G218" s="432" t="s">
        <v>917</v>
      </c>
      <c r="H218" s="432" t="s">
        <v>918</v>
      </c>
      <c r="I218" s="434">
        <v>274.67</v>
      </c>
      <c r="J218" s="434">
        <v>2</v>
      </c>
      <c r="K218" s="435">
        <v>549.34</v>
      </c>
    </row>
    <row r="219" spans="1:11" ht="14.4" customHeight="1" x14ac:dyDescent="0.3">
      <c r="A219" s="430" t="s">
        <v>396</v>
      </c>
      <c r="B219" s="431" t="s">
        <v>397</v>
      </c>
      <c r="C219" s="432" t="s">
        <v>401</v>
      </c>
      <c r="D219" s="433" t="s">
        <v>475</v>
      </c>
      <c r="E219" s="432" t="s">
        <v>1079</v>
      </c>
      <c r="F219" s="433" t="s">
        <v>1080</v>
      </c>
      <c r="G219" s="432" t="s">
        <v>919</v>
      </c>
      <c r="H219" s="432" t="s">
        <v>920</v>
      </c>
      <c r="I219" s="434">
        <v>3859.98</v>
      </c>
      <c r="J219" s="434">
        <v>5</v>
      </c>
      <c r="K219" s="435">
        <v>19299.88</v>
      </c>
    </row>
    <row r="220" spans="1:11" ht="14.4" customHeight="1" x14ac:dyDescent="0.3">
      <c r="A220" s="430" t="s">
        <v>396</v>
      </c>
      <c r="B220" s="431" t="s">
        <v>397</v>
      </c>
      <c r="C220" s="432" t="s">
        <v>401</v>
      </c>
      <c r="D220" s="433" t="s">
        <v>475</v>
      </c>
      <c r="E220" s="432" t="s">
        <v>1079</v>
      </c>
      <c r="F220" s="433" t="s">
        <v>1080</v>
      </c>
      <c r="G220" s="432" t="s">
        <v>921</v>
      </c>
      <c r="H220" s="432" t="s">
        <v>922</v>
      </c>
      <c r="I220" s="434">
        <v>12100</v>
      </c>
      <c r="J220" s="434">
        <v>1</v>
      </c>
      <c r="K220" s="435">
        <v>12100</v>
      </c>
    </row>
    <row r="221" spans="1:11" ht="14.4" customHeight="1" x14ac:dyDescent="0.3">
      <c r="A221" s="430" t="s">
        <v>396</v>
      </c>
      <c r="B221" s="431" t="s">
        <v>397</v>
      </c>
      <c r="C221" s="432" t="s">
        <v>401</v>
      </c>
      <c r="D221" s="433" t="s">
        <v>475</v>
      </c>
      <c r="E221" s="432" t="s">
        <v>1079</v>
      </c>
      <c r="F221" s="433" t="s">
        <v>1080</v>
      </c>
      <c r="G221" s="432" t="s">
        <v>923</v>
      </c>
      <c r="H221" s="432" t="s">
        <v>924</v>
      </c>
      <c r="I221" s="434">
        <v>8470</v>
      </c>
      <c r="J221" s="434">
        <v>1</v>
      </c>
      <c r="K221" s="435">
        <v>8470</v>
      </c>
    </row>
    <row r="222" spans="1:11" ht="14.4" customHeight="1" x14ac:dyDescent="0.3">
      <c r="A222" s="430" t="s">
        <v>396</v>
      </c>
      <c r="B222" s="431" t="s">
        <v>397</v>
      </c>
      <c r="C222" s="432" t="s">
        <v>401</v>
      </c>
      <c r="D222" s="433" t="s">
        <v>475</v>
      </c>
      <c r="E222" s="432" t="s">
        <v>1079</v>
      </c>
      <c r="F222" s="433" t="s">
        <v>1080</v>
      </c>
      <c r="G222" s="432" t="s">
        <v>925</v>
      </c>
      <c r="H222" s="432" t="s">
        <v>926</v>
      </c>
      <c r="I222" s="434">
        <v>1131.3499999999999</v>
      </c>
      <c r="J222" s="434">
        <v>1</v>
      </c>
      <c r="K222" s="435">
        <v>1131.3499999999999</v>
      </c>
    </row>
    <row r="223" spans="1:11" ht="14.4" customHeight="1" x14ac:dyDescent="0.3">
      <c r="A223" s="430" t="s">
        <v>396</v>
      </c>
      <c r="B223" s="431" t="s">
        <v>397</v>
      </c>
      <c r="C223" s="432" t="s">
        <v>401</v>
      </c>
      <c r="D223" s="433" t="s">
        <v>475</v>
      </c>
      <c r="E223" s="432" t="s">
        <v>1079</v>
      </c>
      <c r="F223" s="433" t="s">
        <v>1080</v>
      </c>
      <c r="G223" s="432" t="s">
        <v>927</v>
      </c>
      <c r="H223" s="432" t="s">
        <v>928</v>
      </c>
      <c r="I223" s="434">
        <v>29342.5</v>
      </c>
      <c r="J223" s="434">
        <v>1</v>
      </c>
      <c r="K223" s="435">
        <v>29342.5</v>
      </c>
    </row>
    <row r="224" spans="1:11" ht="14.4" customHeight="1" x14ac:dyDescent="0.3">
      <c r="A224" s="430" t="s">
        <v>396</v>
      </c>
      <c r="B224" s="431" t="s">
        <v>397</v>
      </c>
      <c r="C224" s="432" t="s">
        <v>401</v>
      </c>
      <c r="D224" s="433" t="s">
        <v>475</v>
      </c>
      <c r="E224" s="432" t="s">
        <v>1079</v>
      </c>
      <c r="F224" s="433" t="s">
        <v>1080</v>
      </c>
      <c r="G224" s="432" t="s">
        <v>929</v>
      </c>
      <c r="H224" s="432" t="s">
        <v>930</v>
      </c>
      <c r="I224" s="434">
        <v>274.68</v>
      </c>
      <c r="J224" s="434">
        <v>5</v>
      </c>
      <c r="K224" s="435">
        <v>1373.4</v>
      </c>
    </row>
    <row r="225" spans="1:11" ht="14.4" customHeight="1" x14ac:dyDescent="0.3">
      <c r="A225" s="430" t="s">
        <v>396</v>
      </c>
      <c r="B225" s="431" t="s">
        <v>397</v>
      </c>
      <c r="C225" s="432" t="s">
        <v>401</v>
      </c>
      <c r="D225" s="433" t="s">
        <v>475</v>
      </c>
      <c r="E225" s="432" t="s">
        <v>1079</v>
      </c>
      <c r="F225" s="433" t="s">
        <v>1080</v>
      </c>
      <c r="G225" s="432" t="s">
        <v>931</v>
      </c>
      <c r="H225" s="432" t="s">
        <v>932</v>
      </c>
      <c r="I225" s="434">
        <v>1207.58</v>
      </c>
      <c r="J225" s="434">
        <v>8</v>
      </c>
      <c r="K225" s="435">
        <v>9660.630000000001</v>
      </c>
    </row>
    <row r="226" spans="1:11" ht="14.4" customHeight="1" x14ac:dyDescent="0.3">
      <c r="A226" s="430" t="s">
        <v>396</v>
      </c>
      <c r="B226" s="431" t="s">
        <v>397</v>
      </c>
      <c r="C226" s="432" t="s">
        <v>401</v>
      </c>
      <c r="D226" s="433" t="s">
        <v>475</v>
      </c>
      <c r="E226" s="432" t="s">
        <v>1079</v>
      </c>
      <c r="F226" s="433" t="s">
        <v>1080</v>
      </c>
      <c r="G226" s="432" t="s">
        <v>933</v>
      </c>
      <c r="H226" s="432" t="s">
        <v>934</v>
      </c>
      <c r="I226" s="434">
        <v>16089.34</v>
      </c>
      <c r="J226" s="434">
        <v>2</v>
      </c>
      <c r="K226" s="435">
        <v>32178.68</v>
      </c>
    </row>
    <row r="227" spans="1:11" ht="14.4" customHeight="1" x14ac:dyDescent="0.3">
      <c r="A227" s="430" t="s">
        <v>396</v>
      </c>
      <c r="B227" s="431" t="s">
        <v>397</v>
      </c>
      <c r="C227" s="432" t="s">
        <v>401</v>
      </c>
      <c r="D227" s="433" t="s">
        <v>475</v>
      </c>
      <c r="E227" s="432" t="s">
        <v>1079</v>
      </c>
      <c r="F227" s="433" t="s">
        <v>1080</v>
      </c>
      <c r="G227" s="432" t="s">
        <v>935</v>
      </c>
      <c r="H227" s="432" t="s">
        <v>936</v>
      </c>
      <c r="I227" s="434">
        <v>274.67</v>
      </c>
      <c r="J227" s="434">
        <v>15</v>
      </c>
      <c r="K227" s="435">
        <v>4120.0399999999991</v>
      </c>
    </row>
    <row r="228" spans="1:11" ht="14.4" customHeight="1" x14ac:dyDescent="0.3">
      <c r="A228" s="430" t="s">
        <v>396</v>
      </c>
      <c r="B228" s="431" t="s">
        <v>397</v>
      </c>
      <c r="C228" s="432" t="s">
        <v>401</v>
      </c>
      <c r="D228" s="433" t="s">
        <v>475</v>
      </c>
      <c r="E228" s="432" t="s">
        <v>1079</v>
      </c>
      <c r="F228" s="433" t="s">
        <v>1080</v>
      </c>
      <c r="G228" s="432" t="s">
        <v>937</v>
      </c>
      <c r="H228" s="432" t="s">
        <v>938</v>
      </c>
      <c r="I228" s="434">
        <v>510.62</v>
      </c>
      <c r="J228" s="434">
        <v>1</v>
      </c>
      <c r="K228" s="435">
        <v>510.62</v>
      </c>
    </row>
    <row r="229" spans="1:11" ht="14.4" customHeight="1" x14ac:dyDescent="0.3">
      <c r="A229" s="430" t="s">
        <v>396</v>
      </c>
      <c r="B229" s="431" t="s">
        <v>397</v>
      </c>
      <c r="C229" s="432" t="s">
        <v>401</v>
      </c>
      <c r="D229" s="433" t="s">
        <v>475</v>
      </c>
      <c r="E229" s="432" t="s">
        <v>1079</v>
      </c>
      <c r="F229" s="433" t="s">
        <v>1080</v>
      </c>
      <c r="G229" s="432" t="s">
        <v>939</v>
      </c>
      <c r="H229" s="432" t="s">
        <v>940</v>
      </c>
      <c r="I229" s="434">
        <v>119.79</v>
      </c>
      <c r="J229" s="434">
        <v>20</v>
      </c>
      <c r="K229" s="435">
        <v>2395.7800000000002</v>
      </c>
    </row>
    <row r="230" spans="1:11" ht="14.4" customHeight="1" x14ac:dyDescent="0.3">
      <c r="A230" s="430" t="s">
        <v>396</v>
      </c>
      <c r="B230" s="431" t="s">
        <v>397</v>
      </c>
      <c r="C230" s="432" t="s">
        <v>401</v>
      </c>
      <c r="D230" s="433" t="s">
        <v>475</v>
      </c>
      <c r="E230" s="432" t="s">
        <v>1079</v>
      </c>
      <c r="F230" s="433" t="s">
        <v>1080</v>
      </c>
      <c r="G230" s="432" t="s">
        <v>941</v>
      </c>
      <c r="H230" s="432" t="s">
        <v>942</v>
      </c>
      <c r="I230" s="434">
        <v>18667.28</v>
      </c>
      <c r="J230" s="434">
        <v>1</v>
      </c>
      <c r="K230" s="435">
        <v>18667.28</v>
      </c>
    </row>
    <row r="231" spans="1:11" ht="14.4" customHeight="1" x14ac:dyDescent="0.3">
      <c r="A231" s="430" t="s">
        <v>396</v>
      </c>
      <c r="B231" s="431" t="s">
        <v>397</v>
      </c>
      <c r="C231" s="432" t="s">
        <v>401</v>
      </c>
      <c r="D231" s="433" t="s">
        <v>475</v>
      </c>
      <c r="E231" s="432" t="s">
        <v>1079</v>
      </c>
      <c r="F231" s="433" t="s">
        <v>1080</v>
      </c>
      <c r="G231" s="432" t="s">
        <v>943</v>
      </c>
      <c r="H231" s="432" t="s">
        <v>944</v>
      </c>
      <c r="I231" s="434">
        <v>45254</v>
      </c>
      <c r="J231" s="434">
        <v>3</v>
      </c>
      <c r="K231" s="435">
        <v>135762</v>
      </c>
    </row>
    <row r="232" spans="1:11" ht="14.4" customHeight="1" x14ac:dyDescent="0.3">
      <c r="A232" s="430" t="s">
        <v>396</v>
      </c>
      <c r="B232" s="431" t="s">
        <v>397</v>
      </c>
      <c r="C232" s="432" t="s">
        <v>401</v>
      </c>
      <c r="D232" s="433" t="s">
        <v>475</v>
      </c>
      <c r="E232" s="432" t="s">
        <v>1079</v>
      </c>
      <c r="F232" s="433" t="s">
        <v>1080</v>
      </c>
      <c r="G232" s="432" t="s">
        <v>945</v>
      </c>
      <c r="H232" s="432" t="s">
        <v>946</v>
      </c>
      <c r="I232" s="434">
        <v>17514</v>
      </c>
      <c r="J232" s="434">
        <v>1</v>
      </c>
      <c r="K232" s="435">
        <v>17514</v>
      </c>
    </row>
    <row r="233" spans="1:11" ht="14.4" customHeight="1" x14ac:dyDescent="0.3">
      <c r="A233" s="430" t="s">
        <v>396</v>
      </c>
      <c r="B233" s="431" t="s">
        <v>397</v>
      </c>
      <c r="C233" s="432" t="s">
        <v>401</v>
      </c>
      <c r="D233" s="433" t="s">
        <v>475</v>
      </c>
      <c r="E233" s="432" t="s">
        <v>1079</v>
      </c>
      <c r="F233" s="433" t="s">
        <v>1080</v>
      </c>
      <c r="G233" s="432" t="s">
        <v>947</v>
      </c>
      <c r="H233" s="432" t="s">
        <v>948</v>
      </c>
      <c r="I233" s="434">
        <v>3414.62</v>
      </c>
      <c r="J233" s="434">
        <v>1</v>
      </c>
      <c r="K233" s="435">
        <v>3414.62</v>
      </c>
    </row>
    <row r="234" spans="1:11" ht="14.4" customHeight="1" x14ac:dyDescent="0.3">
      <c r="A234" s="430" t="s">
        <v>396</v>
      </c>
      <c r="B234" s="431" t="s">
        <v>397</v>
      </c>
      <c r="C234" s="432" t="s">
        <v>401</v>
      </c>
      <c r="D234" s="433" t="s">
        <v>475</v>
      </c>
      <c r="E234" s="432" t="s">
        <v>1079</v>
      </c>
      <c r="F234" s="433" t="s">
        <v>1080</v>
      </c>
      <c r="G234" s="432" t="s">
        <v>949</v>
      </c>
      <c r="H234" s="432" t="s">
        <v>950</v>
      </c>
      <c r="I234" s="434">
        <v>2178</v>
      </c>
      <c r="J234" s="434">
        <v>1</v>
      </c>
      <c r="K234" s="435">
        <v>2178</v>
      </c>
    </row>
    <row r="235" spans="1:11" ht="14.4" customHeight="1" x14ac:dyDescent="0.3">
      <c r="A235" s="430" t="s">
        <v>396</v>
      </c>
      <c r="B235" s="431" t="s">
        <v>397</v>
      </c>
      <c r="C235" s="432" t="s">
        <v>401</v>
      </c>
      <c r="D235" s="433" t="s">
        <v>475</v>
      </c>
      <c r="E235" s="432" t="s">
        <v>1079</v>
      </c>
      <c r="F235" s="433" t="s">
        <v>1080</v>
      </c>
      <c r="G235" s="432" t="s">
        <v>951</v>
      </c>
      <c r="H235" s="432" t="s">
        <v>952</v>
      </c>
      <c r="I235" s="434">
        <v>5299.93</v>
      </c>
      <c r="J235" s="434">
        <v>1</v>
      </c>
      <c r="K235" s="435">
        <v>5299.93</v>
      </c>
    </row>
    <row r="236" spans="1:11" ht="14.4" customHeight="1" x14ac:dyDescent="0.3">
      <c r="A236" s="430" t="s">
        <v>396</v>
      </c>
      <c r="B236" s="431" t="s">
        <v>397</v>
      </c>
      <c r="C236" s="432" t="s">
        <v>401</v>
      </c>
      <c r="D236" s="433" t="s">
        <v>475</v>
      </c>
      <c r="E236" s="432" t="s">
        <v>1079</v>
      </c>
      <c r="F236" s="433" t="s">
        <v>1080</v>
      </c>
      <c r="G236" s="432" t="s">
        <v>953</v>
      </c>
      <c r="H236" s="432" t="s">
        <v>954</v>
      </c>
      <c r="I236" s="434">
        <v>13124.87</v>
      </c>
      <c r="J236" s="434">
        <v>3</v>
      </c>
      <c r="K236" s="435">
        <v>39374.61</v>
      </c>
    </row>
    <row r="237" spans="1:11" ht="14.4" customHeight="1" x14ac:dyDescent="0.3">
      <c r="A237" s="430" t="s">
        <v>396</v>
      </c>
      <c r="B237" s="431" t="s">
        <v>397</v>
      </c>
      <c r="C237" s="432" t="s">
        <v>401</v>
      </c>
      <c r="D237" s="433" t="s">
        <v>475</v>
      </c>
      <c r="E237" s="432" t="s">
        <v>1079</v>
      </c>
      <c r="F237" s="433" t="s">
        <v>1080</v>
      </c>
      <c r="G237" s="432" t="s">
        <v>955</v>
      </c>
      <c r="H237" s="432" t="s">
        <v>956</v>
      </c>
      <c r="I237" s="434">
        <v>3259.74</v>
      </c>
      <c r="J237" s="434">
        <v>2</v>
      </c>
      <c r="K237" s="435">
        <v>6519.48</v>
      </c>
    </row>
    <row r="238" spans="1:11" ht="14.4" customHeight="1" x14ac:dyDescent="0.3">
      <c r="A238" s="430" t="s">
        <v>396</v>
      </c>
      <c r="B238" s="431" t="s">
        <v>397</v>
      </c>
      <c r="C238" s="432" t="s">
        <v>401</v>
      </c>
      <c r="D238" s="433" t="s">
        <v>475</v>
      </c>
      <c r="E238" s="432" t="s">
        <v>1079</v>
      </c>
      <c r="F238" s="433" t="s">
        <v>1080</v>
      </c>
      <c r="G238" s="432" t="s">
        <v>957</v>
      </c>
      <c r="H238" s="432" t="s">
        <v>958</v>
      </c>
      <c r="I238" s="434">
        <v>520.29999999999995</v>
      </c>
      <c r="J238" s="434">
        <v>1</v>
      </c>
      <c r="K238" s="435">
        <v>520.29999999999995</v>
      </c>
    </row>
    <row r="239" spans="1:11" ht="14.4" customHeight="1" x14ac:dyDescent="0.3">
      <c r="A239" s="430" t="s">
        <v>396</v>
      </c>
      <c r="B239" s="431" t="s">
        <v>397</v>
      </c>
      <c r="C239" s="432" t="s">
        <v>401</v>
      </c>
      <c r="D239" s="433" t="s">
        <v>475</v>
      </c>
      <c r="E239" s="432" t="s">
        <v>1079</v>
      </c>
      <c r="F239" s="433" t="s">
        <v>1080</v>
      </c>
      <c r="G239" s="432" t="s">
        <v>959</v>
      </c>
      <c r="H239" s="432" t="s">
        <v>960</v>
      </c>
      <c r="I239" s="434">
        <v>3414.62</v>
      </c>
      <c r="J239" s="434">
        <v>1</v>
      </c>
      <c r="K239" s="435">
        <v>3414.62</v>
      </c>
    </row>
    <row r="240" spans="1:11" ht="14.4" customHeight="1" x14ac:dyDescent="0.3">
      <c r="A240" s="430" t="s">
        <v>396</v>
      </c>
      <c r="B240" s="431" t="s">
        <v>397</v>
      </c>
      <c r="C240" s="432" t="s">
        <v>401</v>
      </c>
      <c r="D240" s="433" t="s">
        <v>475</v>
      </c>
      <c r="E240" s="432" t="s">
        <v>1079</v>
      </c>
      <c r="F240" s="433" t="s">
        <v>1080</v>
      </c>
      <c r="G240" s="432" t="s">
        <v>961</v>
      </c>
      <c r="H240" s="432" t="s">
        <v>962</v>
      </c>
      <c r="I240" s="434">
        <v>3744.4</v>
      </c>
      <c r="J240" s="434">
        <v>1</v>
      </c>
      <c r="K240" s="435">
        <v>3744.4</v>
      </c>
    </row>
    <row r="241" spans="1:11" ht="14.4" customHeight="1" x14ac:dyDescent="0.3">
      <c r="A241" s="430" t="s">
        <v>396</v>
      </c>
      <c r="B241" s="431" t="s">
        <v>397</v>
      </c>
      <c r="C241" s="432" t="s">
        <v>401</v>
      </c>
      <c r="D241" s="433" t="s">
        <v>475</v>
      </c>
      <c r="E241" s="432" t="s">
        <v>1079</v>
      </c>
      <c r="F241" s="433" t="s">
        <v>1080</v>
      </c>
      <c r="G241" s="432" t="s">
        <v>963</v>
      </c>
      <c r="H241" s="432" t="s">
        <v>964</v>
      </c>
      <c r="I241" s="434">
        <v>2591.8200000000002</v>
      </c>
      <c r="J241" s="434">
        <v>1</v>
      </c>
      <c r="K241" s="435">
        <v>2591.8200000000002</v>
      </c>
    </row>
    <row r="242" spans="1:11" ht="14.4" customHeight="1" x14ac:dyDescent="0.3">
      <c r="A242" s="430" t="s">
        <v>396</v>
      </c>
      <c r="B242" s="431" t="s">
        <v>397</v>
      </c>
      <c r="C242" s="432" t="s">
        <v>401</v>
      </c>
      <c r="D242" s="433" t="s">
        <v>475</v>
      </c>
      <c r="E242" s="432" t="s">
        <v>1079</v>
      </c>
      <c r="F242" s="433" t="s">
        <v>1080</v>
      </c>
      <c r="G242" s="432" t="s">
        <v>965</v>
      </c>
      <c r="H242" s="432" t="s">
        <v>966</v>
      </c>
      <c r="I242" s="434">
        <v>6897</v>
      </c>
      <c r="J242" s="434">
        <v>10</v>
      </c>
      <c r="K242" s="435">
        <v>68970</v>
      </c>
    </row>
    <row r="243" spans="1:11" ht="14.4" customHeight="1" x14ac:dyDescent="0.3">
      <c r="A243" s="430" t="s">
        <v>396</v>
      </c>
      <c r="B243" s="431" t="s">
        <v>397</v>
      </c>
      <c r="C243" s="432" t="s">
        <v>401</v>
      </c>
      <c r="D243" s="433" t="s">
        <v>475</v>
      </c>
      <c r="E243" s="432" t="s">
        <v>1079</v>
      </c>
      <c r="F243" s="433" t="s">
        <v>1080</v>
      </c>
      <c r="G243" s="432" t="s">
        <v>967</v>
      </c>
      <c r="H243" s="432" t="s">
        <v>968</v>
      </c>
      <c r="I243" s="434">
        <v>3221.3</v>
      </c>
      <c r="J243" s="434">
        <v>2</v>
      </c>
      <c r="K243" s="435">
        <v>6442.6</v>
      </c>
    </row>
    <row r="244" spans="1:11" ht="14.4" customHeight="1" x14ac:dyDescent="0.3">
      <c r="A244" s="430" t="s">
        <v>396</v>
      </c>
      <c r="B244" s="431" t="s">
        <v>397</v>
      </c>
      <c r="C244" s="432" t="s">
        <v>401</v>
      </c>
      <c r="D244" s="433" t="s">
        <v>475</v>
      </c>
      <c r="E244" s="432" t="s">
        <v>1079</v>
      </c>
      <c r="F244" s="433" t="s">
        <v>1080</v>
      </c>
      <c r="G244" s="432" t="s">
        <v>969</v>
      </c>
      <c r="H244" s="432" t="s">
        <v>970</v>
      </c>
      <c r="I244" s="434">
        <v>4011.15</v>
      </c>
      <c r="J244" s="434">
        <v>1</v>
      </c>
      <c r="K244" s="435">
        <v>4011.15</v>
      </c>
    </row>
    <row r="245" spans="1:11" ht="14.4" customHeight="1" x14ac:dyDescent="0.3">
      <c r="A245" s="430" t="s">
        <v>396</v>
      </c>
      <c r="B245" s="431" t="s">
        <v>397</v>
      </c>
      <c r="C245" s="432" t="s">
        <v>401</v>
      </c>
      <c r="D245" s="433" t="s">
        <v>475</v>
      </c>
      <c r="E245" s="432" t="s">
        <v>1079</v>
      </c>
      <c r="F245" s="433" t="s">
        <v>1080</v>
      </c>
      <c r="G245" s="432" t="s">
        <v>971</v>
      </c>
      <c r="H245" s="432" t="s">
        <v>972</v>
      </c>
      <c r="I245" s="434">
        <v>98.86</v>
      </c>
      <c r="J245" s="434">
        <v>1</v>
      </c>
      <c r="K245" s="435">
        <v>98.86</v>
      </c>
    </row>
    <row r="246" spans="1:11" ht="14.4" customHeight="1" x14ac:dyDescent="0.3">
      <c r="A246" s="430" t="s">
        <v>396</v>
      </c>
      <c r="B246" s="431" t="s">
        <v>397</v>
      </c>
      <c r="C246" s="432" t="s">
        <v>401</v>
      </c>
      <c r="D246" s="433" t="s">
        <v>475</v>
      </c>
      <c r="E246" s="432" t="s">
        <v>1079</v>
      </c>
      <c r="F246" s="433" t="s">
        <v>1080</v>
      </c>
      <c r="G246" s="432" t="s">
        <v>973</v>
      </c>
      <c r="H246" s="432" t="s">
        <v>974</v>
      </c>
      <c r="I246" s="434">
        <v>245.5</v>
      </c>
      <c r="J246" s="434">
        <v>2</v>
      </c>
      <c r="K246" s="435">
        <v>491</v>
      </c>
    </row>
    <row r="247" spans="1:11" ht="14.4" customHeight="1" x14ac:dyDescent="0.3">
      <c r="A247" s="430" t="s">
        <v>396</v>
      </c>
      <c r="B247" s="431" t="s">
        <v>397</v>
      </c>
      <c r="C247" s="432" t="s">
        <v>401</v>
      </c>
      <c r="D247" s="433" t="s">
        <v>475</v>
      </c>
      <c r="E247" s="432" t="s">
        <v>1079</v>
      </c>
      <c r="F247" s="433" t="s">
        <v>1080</v>
      </c>
      <c r="G247" s="432" t="s">
        <v>975</v>
      </c>
      <c r="H247" s="432" t="s">
        <v>976</v>
      </c>
      <c r="I247" s="434">
        <v>9559</v>
      </c>
      <c r="J247" s="434">
        <v>1</v>
      </c>
      <c r="K247" s="435">
        <v>9559</v>
      </c>
    </row>
    <row r="248" spans="1:11" ht="14.4" customHeight="1" x14ac:dyDescent="0.3">
      <c r="A248" s="430" t="s">
        <v>396</v>
      </c>
      <c r="B248" s="431" t="s">
        <v>397</v>
      </c>
      <c r="C248" s="432" t="s">
        <v>401</v>
      </c>
      <c r="D248" s="433" t="s">
        <v>475</v>
      </c>
      <c r="E248" s="432" t="s">
        <v>1079</v>
      </c>
      <c r="F248" s="433" t="s">
        <v>1080</v>
      </c>
      <c r="G248" s="432" t="s">
        <v>977</v>
      </c>
      <c r="H248" s="432" t="s">
        <v>978</v>
      </c>
      <c r="I248" s="434">
        <v>3346.86</v>
      </c>
      <c r="J248" s="434">
        <v>1</v>
      </c>
      <c r="K248" s="435">
        <v>3346.86</v>
      </c>
    </row>
    <row r="249" spans="1:11" ht="14.4" customHeight="1" x14ac:dyDescent="0.3">
      <c r="A249" s="430" t="s">
        <v>396</v>
      </c>
      <c r="B249" s="431" t="s">
        <v>397</v>
      </c>
      <c r="C249" s="432" t="s">
        <v>401</v>
      </c>
      <c r="D249" s="433" t="s">
        <v>475</v>
      </c>
      <c r="E249" s="432" t="s">
        <v>1079</v>
      </c>
      <c r="F249" s="433" t="s">
        <v>1080</v>
      </c>
      <c r="G249" s="432" t="s">
        <v>979</v>
      </c>
      <c r="H249" s="432" t="s">
        <v>980</v>
      </c>
      <c r="I249" s="434">
        <v>2420</v>
      </c>
      <c r="J249" s="434">
        <v>1</v>
      </c>
      <c r="K249" s="435">
        <v>2420</v>
      </c>
    </row>
    <row r="250" spans="1:11" ht="14.4" customHeight="1" x14ac:dyDescent="0.3">
      <c r="A250" s="430" t="s">
        <v>396</v>
      </c>
      <c r="B250" s="431" t="s">
        <v>397</v>
      </c>
      <c r="C250" s="432" t="s">
        <v>401</v>
      </c>
      <c r="D250" s="433" t="s">
        <v>475</v>
      </c>
      <c r="E250" s="432" t="s">
        <v>1079</v>
      </c>
      <c r="F250" s="433" t="s">
        <v>1080</v>
      </c>
      <c r="G250" s="432" t="s">
        <v>981</v>
      </c>
      <c r="H250" s="432" t="s">
        <v>982</v>
      </c>
      <c r="I250" s="434">
        <v>2420</v>
      </c>
      <c r="J250" s="434">
        <v>1</v>
      </c>
      <c r="K250" s="435">
        <v>2420</v>
      </c>
    </row>
    <row r="251" spans="1:11" ht="14.4" customHeight="1" x14ac:dyDescent="0.3">
      <c r="A251" s="430" t="s">
        <v>396</v>
      </c>
      <c r="B251" s="431" t="s">
        <v>397</v>
      </c>
      <c r="C251" s="432" t="s">
        <v>401</v>
      </c>
      <c r="D251" s="433" t="s">
        <v>475</v>
      </c>
      <c r="E251" s="432" t="s">
        <v>1079</v>
      </c>
      <c r="F251" s="433" t="s">
        <v>1080</v>
      </c>
      <c r="G251" s="432" t="s">
        <v>983</v>
      </c>
      <c r="H251" s="432" t="s">
        <v>984</v>
      </c>
      <c r="I251" s="434">
        <v>434.39</v>
      </c>
      <c r="J251" s="434">
        <v>6</v>
      </c>
      <c r="K251" s="435">
        <v>2606.34</v>
      </c>
    </row>
    <row r="252" spans="1:11" ht="14.4" customHeight="1" x14ac:dyDescent="0.3">
      <c r="A252" s="430" t="s">
        <v>396</v>
      </c>
      <c r="B252" s="431" t="s">
        <v>397</v>
      </c>
      <c r="C252" s="432" t="s">
        <v>401</v>
      </c>
      <c r="D252" s="433" t="s">
        <v>475</v>
      </c>
      <c r="E252" s="432" t="s">
        <v>1079</v>
      </c>
      <c r="F252" s="433" t="s">
        <v>1080</v>
      </c>
      <c r="G252" s="432" t="s">
        <v>985</v>
      </c>
      <c r="H252" s="432" t="s">
        <v>986</v>
      </c>
      <c r="I252" s="434">
        <v>2591.8200000000002</v>
      </c>
      <c r="J252" s="434">
        <v>1</v>
      </c>
      <c r="K252" s="435">
        <v>2591.8200000000002</v>
      </c>
    </row>
    <row r="253" spans="1:11" ht="14.4" customHeight="1" x14ac:dyDescent="0.3">
      <c r="A253" s="430" t="s">
        <v>396</v>
      </c>
      <c r="B253" s="431" t="s">
        <v>397</v>
      </c>
      <c r="C253" s="432" t="s">
        <v>401</v>
      </c>
      <c r="D253" s="433" t="s">
        <v>475</v>
      </c>
      <c r="E253" s="432" t="s">
        <v>1079</v>
      </c>
      <c r="F253" s="433" t="s">
        <v>1080</v>
      </c>
      <c r="G253" s="432" t="s">
        <v>987</v>
      </c>
      <c r="H253" s="432" t="s">
        <v>988</v>
      </c>
      <c r="I253" s="434">
        <v>274.67</v>
      </c>
      <c r="J253" s="434">
        <v>1</v>
      </c>
      <c r="K253" s="435">
        <v>274.67</v>
      </c>
    </row>
    <row r="254" spans="1:11" ht="14.4" customHeight="1" x14ac:dyDescent="0.3">
      <c r="A254" s="430" t="s">
        <v>396</v>
      </c>
      <c r="B254" s="431" t="s">
        <v>397</v>
      </c>
      <c r="C254" s="432" t="s">
        <v>401</v>
      </c>
      <c r="D254" s="433" t="s">
        <v>475</v>
      </c>
      <c r="E254" s="432" t="s">
        <v>1079</v>
      </c>
      <c r="F254" s="433" t="s">
        <v>1080</v>
      </c>
      <c r="G254" s="432" t="s">
        <v>989</v>
      </c>
      <c r="H254" s="432" t="s">
        <v>990</v>
      </c>
      <c r="I254" s="434">
        <v>139.15</v>
      </c>
      <c r="J254" s="434">
        <v>2</v>
      </c>
      <c r="K254" s="435">
        <v>278.3</v>
      </c>
    </row>
    <row r="255" spans="1:11" ht="14.4" customHeight="1" x14ac:dyDescent="0.3">
      <c r="A255" s="430" t="s">
        <v>396</v>
      </c>
      <c r="B255" s="431" t="s">
        <v>397</v>
      </c>
      <c r="C255" s="432" t="s">
        <v>401</v>
      </c>
      <c r="D255" s="433" t="s">
        <v>475</v>
      </c>
      <c r="E255" s="432" t="s">
        <v>1079</v>
      </c>
      <c r="F255" s="433" t="s">
        <v>1080</v>
      </c>
      <c r="G255" s="432" t="s">
        <v>991</v>
      </c>
      <c r="H255" s="432" t="s">
        <v>992</v>
      </c>
      <c r="I255" s="434">
        <v>248.05500000000001</v>
      </c>
      <c r="J255" s="434">
        <v>2</v>
      </c>
      <c r="K255" s="435">
        <v>496.11</v>
      </c>
    </row>
    <row r="256" spans="1:11" ht="14.4" customHeight="1" x14ac:dyDescent="0.3">
      <c r="A256" s="430" t="s">
        <v>396</v>
      </c>
      <c r="B256" s="431" t="s">
        <v>397</v>
      </c>
      <c r="C256" s="432" t="s">
        <v>401</v>
      </c>
      <c r="D256" s="433" t="s">
        <v>475</v>
      </c>
      <c r="E256" s="432" t="s">
        <v>1079</v>
      </c>
      <c r="F256" s="433" t="s">
        <v>1080</v>
      </c>
      <c r="G256" s="432" t="s">
        <v>993</v>
      </c>
      <c r="H256" s="432" t="s">
        <v>994</v>
      </c>
      <c r="I256" s="434">
        <v>249.27769356764617</v>
      </c>
      <c r="J256" s="434">
        <v>1</v>
      </c>
      <c r="K256" s="435">
        <v>249.27769356764617</v>
      </c>
    </row>
    <row r="257" spans="1:11" ht="14.4" customHeight="1" x14ac:dyDescent="0.3">
      <c r="A257" s="430" t="s">
        <v>396</v>
      </c>
      <c r="B257" s="431" t="s">
        <v>397</v>
      </c>
      <c r="C257" s="432" t="s">
        <v>401</v>
      </c>
      <c r="D257" s="433" t="s">
        <v>475</v>
      </c>
      <c r="E257" s="432" t="s">
        <v>1079</v>
      </c>
      <c r="F257" s="433" t="s">
        <v>1080</v>
      </c>
      <c r="G257" s="432" t="s">
        <v>995</v>
      </c>
      <c r="H257" s="432" t="s">
        <v>996</v>
      </c>
      <c r="I257" s="434">
        <v>6353.71</v>
      </c>
      <c r="J257" s="434">
        <v>1</v>
      </c>
      <c r="K257" s="435">
        <v>6353.71</v>
      </c>
    </row>
    <row r="258" spans="1:11" ht="14.4" customHeight="1" x14ac:dyDescent="0.3">
      <c r="A258" s="430" t="s">
        <v>396</v>
      </c>
      <c r="B258" s="431" t="s">
        <v>397</v>
      </c>
      <c r="C258" s="432" t="s">
        <v>401</v>
      </c>
      <c r="D258" s="433" t="s">
        <v>475</v>
      </c>
      <c r="E258" s="432" t="s">
        <v>1079</v>
      </c>
      <c r="F258" s="433" t="s">
        <v>1080</v>
      </c>
      <c r="G258" s="432" t="s">
        <v>997</v>
      </c>
      <c r="H258" s="432" t="s">
        <v>998</v>
      </c>
      <c r="I258" s="434">
        <v>8330.86</v>
      </c>
      <c r="J258" s="434">
        <v>2</v>
      </c>
      <c r="K258" s="435">
        <v>16661.72</v>
      </c>
    </row>
    <row r="259" spans="1:11" ht="14.4" customHeight="1" x14ac:dyDescent="0.3">
      <c r="A259" s="430" t="s">
        <v>396</v>
      </c>
      <c r="B259" s="431" t="s">
        <v>397</v>
      </c>
      <c r="C259" s="432" t="s">
        <v>401</v>
      </c>
      <c r="D259" s="433" t="s">
        <v>475</v>
      </c>
      <c r="E259" s="432" t="s">
        <v>1079</v>
      </c>
      <c r="F259" s="433" t="s">
        <v>1080</v>
      </c>
      <c r="G259" s="432" t="s">
        <v>999</v>
      </c>
      <c r="H259" s="432" t="s">
        <v>1000</v>
      </c>
      <c r="I259" s="434">
        <v>1476.2</v>
      </c>
      <c r="J259" s="434">
        <v>1</v>
      </c>
      <c r="K259" s="435">
        <v>1476.2</v>
      </c>
    </row>
    <row r="260" spans="1:11" ht="14.4" customHeight="1" x14ac:dyDescent="0.3">
      <c r="A260" s="430" t="s">
        <v>396</v>
      </c>
      <c r="B260" s="431" t="s">
        <v>397</v>
      </c>
      <c r="C260" s="432" t="s">
        <v>401</v>
      </c>
      <c r="D260" s="433" t="s">
        <v>475</v>
      </c>
      <c r="E260" s="432" t="s">
        <v>1079</v>
      </c>
      <c r="F260" s="433" t="s">
        <v>1080</v>
      </c>
      <c r="G260" s="432" t="s">
        <v>1001</v>
      </c>
      <c r="H260" s="432" t="s">
        <v>1002</v>
      </c>
      <c r="I260" s="434">
        <v>1542.56</v>
      </c>
      <c r="J260" s="434">
        <v>1</v>
      </c>
      <c r="K260" s="435">
        <v>1542.56</v>
      </c>
    </row>
    <row r="261" spans="1:11" ht="14.4" customHeight="1" x14ac:dyDescent="0.3">
      <c r="A261" s="430" t="s">
        <v>396</v>
      </c>
      <c r="B261" s="431" t="s">
        <v>397</v>
      </c>
      <c r="C261" s="432" t="s">
        <v>401</v>
      </c>
      <c r="D261" s="433" t="s">
        <v>475</v>
      </c>
      <c r="E261" s="432" t="s">
        <v>1079</v>
      </c>
      <c r="F261" s="433" t="s">
        <v>1080</v>
      </c>
      <c r="G261" s="432" t="s">
        <v>1003</v>
      </c>
      <c r="H261" s="432" t="s">
        <v>1004</v>
      </c>
      <c r="I261" s="434">
        <v>5105</v>
      </c>
      <c r="J261" s="434">
        <v>4</v>
      </c>
      <c r="K261" s="435">
        <v>20420</v>
      </c>
    </row>
    <row r="262" spans="1:11" ht="14.4" customHeight="1" x14ac:dyDescent="0.3">
      <c r="A262" s="430" t="s">
        <v>396</v>
      </c>
      <c r="B262" s="431" t="s">
        <v>397</v>
      </c>
      <c r="C262" s="432" t="s">
        <v>401</v>
      </c>
      <c r="D262" s="433" t="s">
        <v>475</v>
      </c>
      <c r="E262" s="432" t="s">
        <v>1079</v>
      </c>
      <c r="F262" s="433" t="s">
        <v>1080</v>
      </c>
      <c r="G262" s="432" t="s">
        <v>1005</v>
      </c>
      <c r="H262" s="432" t="s">
        <v>1006</v>
      </c>
      <c r="I262" s="434">
        <v>2591.8200000000002</v>
      </c>
      <c r="J262" s="434">
        <v>2</v>
      </c>
      <c r="K262" s="435">
        <v>5183.6400000000003</v>
      </c>
    </row>
    <row r="263" spans="1:11" ht="14.4" customHeight="1" x14ac:dyDescent="0.3">
      <c r="A263" s="430" t="s">
        <v>396</v>
      </c>
      <c r="B263" s="431" t="s">
        <v>397</v>
      </c>
      <c r="C263" s="432" t="s">
        <v>401</v>
      </c>
      <c r="D263" s="433" t="s">
        <v>475</v>
      </c>
      <c r="E263" s="432" t="s">
        <v>1079</v>
      </c>
      <c r="F263" s="433" t="s">
        <v>1080</v>
      </c>
      <c r="G263" s="432" t="s">
        <v>1007</v>
      </c>
      <c r="H263" s="432" t="s">
        <v>1008</v>
      </c>
      <c r="I263" s="434">
        <v>2591.8200000000002</v>
      </c>
      <c r="J263" s="434">
        <v>1</v>
      </c>
      <c r="K263" s="435">
        <v>2591.8200000000002</v>
      </c>
    </row>
    <row r="264" spans="1:11" ht="14.4" customHeight="1" x14ac:dyDescent="0.3">
      <c r="A264" s="430" t="s">
        <v>396</v>
      </c>
      <c r="B264" s="431" t="s">
        <v>397</v>
      </c>
      <c r="C264" s="432" t="s">
        <v>401</v>
      </c>
      <c r="D264" s="433" t="s">
        <v>475</v>
      </c>
      <c r="E264" s="432" t="s">
        <v>1079</v>
      </c>
      <c r="F264" s="433" t="s">
        <v>1080</v>
      </c>
      <c r="G264" s="432" t="s">
        <v>1009</v>
      </c>
      <c r="H264" s="432" t="s">
        <v>1010</v>
      </c>
      <c r="I264" s="434">
        <v>903.87</v>
      </c>
      <c r="J264" s="434">
        <v>1</v>
      </c>
      <c r="K264" s="435">
        <v>903.87</v>
      </c>
    </row>
    <row r="265" spans="1:11" ht="14.4" customHeight="1" x14ac:dyDescent="0.3">
      <c r="A265" s="430" t="s">
        <v>396</v>
      </c>
      <c r="B265" s="431" t="s">
        <v>397</v>
      </c>
      <c r="C265" s="432" t="s">
        <v>401</v>
      </c>
      <c r="D265" s="433" t="s">
        <v>475</v>
      </c>
      <c r="E265" s="432" t="s">
        <v>1079</v>
      </c>
      <c r="F265" s="433" t="s">
        <v>1080</v>
      </c>
      <c r="G265" s="432" t="s">
        <v>1011</v>
      </c>
      <c r="H265" s="432" t="s">
        <v>1012</v>
      </c>
      <c r="I265" s="434">
        <v>235.95</v>
      </c>
      <c r="J265" s="434">
        <v>8</v>
      </c>
      <c r="K265" s="435">
        <v>1887.6</v>
      </c>
    </row>
    <row r="266" spans="1:11" ht="14.4" customHeight="1" x14ac:dyDescent="0.3">
      <c r="A266" s="430" t="s">
        <v>396</v>
      </c>
      <c r="B266" s="431" t="s">
        <v>397</v>
      </c>
      <c r="C266" s="432" t="s">
        <v>401</v>
      </c>
      <c r="D266" s="433" t="s">
        <v>475</v>
      </c>
      <c r="E266" s="432" t="s">
        <v>1079</v>
      </c>
      <c r="F266" s="433" t="s">
        <v>1080</v>
      </c>
      <c r="G266" s="432" t="s">
        <v>1013</v>
      </c>
      <c r="H266" s="432" t="s">
        <v>1014</v>
      </c>
      <c r="I266" s="434">
        <v>2190.1</v>
      </c>
      <c r="J266" s="434">
        <v>1</v>
      </c>
      <c r="K266" s="435">
        <v>2190.1</v>
      </c>
    </row>
    <row r="267" spans="1:11" ht="14.4" customHeight="1" x14ac:dyDescent="0.3">
      <c r="A267" s="430" t="s">
        <v>396</v>
      </c>
      <c r="B267" s="431" t="s">
        <v>397</v>
      </c>
      <c r="C267" s="432" t="s">
        <v>401</v>
      </c>
      <c r="D267" s="433" t="s">
        <v>475</v>
      </c>
      <c r="E267" s="432" t="s">
        <v>1079</v>
      </c>
      <c r="F267" s="433" t="s">
        <v>1080</v>
      </c>
      <c r="G267" s="432" t="s">
        <v>1015</v>
      </c>
      <c r="H267" s="432" t="s">
        <v>1016</v>
      </c>
      <c r="I267" s="434">
        <v>2591.8200000000002</v>
      </c>
      <c r="J267" s="434">
        <v>1</v>
      </c>
      <c r="K267" s="435">
        <v>2591.8200000000002</v>
      </c>
    </row>
    <row r="268" spans="1:11" ht="14.4" customHeight="1" x14ac:dyDescent="0.3">
      <c r="A268" s="430" t="s">
        <v>396</v>
      </c>
      <c r="B268" s="431" t="s">
        <v>397</v>
      </c>
      <c r="C268" s="432" t="s">
        <v>401</v>
      </c>
      <c r="D268" s="433" t="s">
        <v>475</v>
      </c>
      <c r="E268" s="432" t="s">
        <v>1079</v>
      </c>
      <c r="F268" s="433" t="s">
        <v>1080</v>
      </c>
      <c r="G268" s="432" t="s">
        <v>1017</v>
      </c>
      <c r="H268" s="432" t="s">
        <v>1018</v>
      </c>
      <c r="I268" s="434">
        <v>433.18</v>
      </c>
      <c r="J268" s="434">
        <v>1</v>
      </c>
      <c r="K268" s="435">
        <v>433.18</v>
      </c>
    </row>
    <row r="269" spans="1:11" ht="14.4" customHeight="1" x14ac:dyDescent="0.3">
      <c r="A269" s="430" t="s">
        <v>396</v>
      </c>
      <c r="B269" s="431" t="s">
        <v>397</v>
      </c>
      <c r="C269" s="432" t="s">
        <v>401</v>
      </c>
      <c r="D269" s="433" t="s">
        <v>475</v>
      </c>
      <c r="E269" s="432" t="s">
        <v>1079</v>
      </c>
      <c r="F269" s="433" t="s">
        <v>1080</v>
      </c>
      <c r="G269" s="432" t="s">
        <v>1019</v>
      </c>
      <c r="H269" s="432" t="s">
        <v>1020</v>
      </c>
      <c r="I269" s="434">
        <v>6200</v>
      </c>
      <c r="J269" s="434">
        <v>2</v>
      </c>
      <c r="K269" s="435">
        <v>12400</v>
      </c>
    </row>
    <row r="270" spans="1:11" ht="14.4" customHeight="1" x14ac:dyDescent="0.3">
      <c r="A270" s="430" t="s">
        <v>396</v>
      </c>
      <c r="B270" s="431" t="s">
        <v>397</v>
      </c>
      <c r="C270" s="432" t="s">
        <v>401</v>
      </c>
      <c r="D270" s="433" t="s">
        <v>475</v>
      </c>
      <c r="E270" s="432" t="s">
        <v>1079</v>
      </c>
      <c r="F270" s="433" t="s">
        <v>1080</v>
      </c>
      <c r="G270" s="432" t="s">
        <v>1021</v>
      </c>
      <c r="H270" s="432" t="s">
        <v>1022</v>
      </c>
      <c r="I270" s="434">
        <v>1078.1199999999999</v>
      </c>
      <c r="J270" s="434">
        <v>1</v>
      </c>
      <c r="K270" s="435">
        <v>1078.1199999999999</v>
      </c>
    </row>
    <row r="271" spans="1:11" ht="14.4" customHeight="1" x14ac:dyDescent="0.3">
      <c r="A271" s="430" t="s">
        <v>396</v>
      </c>
      <c r="B271" s="431" t="s">
        <v>397</v>
      </c>
      <c r="C271" s="432" t="s">
        <v>401</v>
      </c>
      <c r="D271" s="433" t="s">
        <v>475</v>
      </c>
      <c r="E271" s="432" t="s">
        <v>1079</v>
      </c>
      <c r="F271" s="433" t="s">
        <v>1080</v>
      </c>
      <c r="G271" s="432" t="s">
        <v>1023</v>
      </c>
      <c r="H271" s="432" t="s">
        <v>1024</v>
      </c>
      <c r="I271" s="434">
        <v>274.67</v>
      </c>
      <c r="J271" s="434">
        <v>1</v>
      </c>
      <c r="K271" s="435">
        <v>274.67</v>
      </c>
    </row>
    <row r="272" spans="1:11" ht="14.4" customHeight="1" x14ac:dyDescent="0.3">
      <c r="A272" s="430" t="s">
        <v>396</v>
      </c>
      <c r="B272" s="431" t="s">
        <v>397</v>
      </c>
      <c r="C272" s="432" t="s">
        <v>401</v>
      </c>
      <c r="D272" s="433" t="s">
        <v>475</v>
      </c>
      <c r="E272" s="432" t="s">
        <v>1079</v>
      </c>
      <c r="F272" s="433" t="s">
        <v>1080</v>
      </c>
      <c r="G272" s="432" t="s">
        <v>1025</v>
      </c>
      <c r="H272" s="432" t="s">
        <v>1026</v>
      </c>
      <c r="I272" s="434">
        <v>2880</v>
      </c>
      <c r="J272" s="434">
        <v>1</v>
      </c>
      <c r="K272" s="435">
        <v>2880</v>
      </c>
    </row>
    <row r="273" spans="1:11" ht="14.4" customHeight="1" x14ac:dyDescent="0.3">
      <c r="A273" s="430" t="s">
        <v>396</v>
      </c>
      <c r="B273" s="431" t="s">
        <v>397</v>
      </c>
      <c r="C273" s="432" t="s">
        <v>401</v>
      </c>
      <c r="D273" s="433" t="s">
        <v>475</v>
      </c>
      <c r="E273" s="432" t="s">
        <v>1079</v>
      </c>
      <c r="F273" s="433" t="s">
        <v>1080</v>
      </c>
      <c r="G273" s="432" t="s">
        <v>1027</v>
      </c>
      <c r="H273" s="432" t="s">
        <v>1028</v>
      </c>
      <c r="I273" s="434">
        <v>3223.5</v>
      </c>
      <c r="J273" s="434">
        <v>2</v>
      </c>
      <c r="K273" s="435">
        <v>6447</v>
      </c>
    </row>
    <row r="274" spans="1:11" ht="14.4" customHeight="1" x14ac:dyDescent="0.3">
      <c r="A274" s="430" t="s">
        <v>396</v>
      </c>
      <c r="B274" s="431" t="s">
        <v>397</v>
      </c>
      <c r="C274" s="432" t="s">
        <v>401</v>
      </c>
      <c r="D274" s="433" t="s">
        <v>475</v>
      </c>
      <c r="E274" s="432" t="s">
        <v>1079</v>
      </c>
      <c r="F274" s="433" t="s">
        <v>1080</v>
      </c>
      <c r="G274" s="432" t="s">
        <v>1029</v>
      </c>
      <c r="H274" s="432" t="s">
        <v>1030</v>
      </c>
      <c r="I274" s="434">
        <v>181</v>
      </c>
      <c r="J274" s="434">
        <v>4</v>
      </c>
      <c r="K274" s="435">
        <v>724</v>
      </c>
    </row>
    <row r="275" spans="1:11" ht="14.4" customHeight="1" x14ac:dyDescent="0.3">
      <c r="A275" s="430" t="s">
        <v>396</v>
      </c>
      <c r="B275" s="431" t="s">
        <v>397</v>
      </c>
      <c r="C275" s="432" t="s">
        <v>401</v>
      </c>
      <c r="D275" s="433" t="s">
        <v>475</v>
      </c>
      <c r="E275" s="432" t="s">
        <v>1079</v>
      </c>
      <c r="F275" s="433" t="s">
        <v>1080</v>
      </c>
      <c r="G275" s="432" t="s">
        <v>1031</v>
      </c>
      <c r="H275" s="432" t="s">
        <v>1032</v>
      </c>
      <c r="I275" s="434">
        <v>431.97</v>
      </c>
      <c r="J275" s="434">
        <v>1</v>
      </c>
      <c r="K275" s="435">
        <v>431.97</v>
      </c>
    </row>
    <row r="276" spans="1:11" ht="14.4" customHeight="1" x14ac:dyDescent="0.3">
      <c r="A276" s="430" t="s">
        <v>396</v>
      </c>
      <c r="B276" s="431" t="s">
        <v>397</v>
      </c>
      <c r="C276" s="432" t="s">
        <v>401</v>
      </c>
      <c r="D276" s="433" t="s">
        <v>475</v>
      </c>
      <c r="E276" s="432" t="s">
        <v>1079</v>
      </c>
      <c r="F276" s="433" t="s">
        <v>1080</v>
      </c>
      <c r="G276" s="432" t="s">
        <v>1033</v>
      </c>
      <c r="H276" s="432" t="s">
        <v>1034</v>
      </c>
      <c r="I276" s="434">
        <v>10233.08</v>
      </c>
      <c r="J276" s="434">
        <v>2</v>
      </c>
      <c r="K276" s="435">
        <v>20466.16</v>
      </c>
    </row>
    <row r="277" spans="1:11" ht="14.4" customHeight="1" x14ac:dyDescent="0.3">
      <c r="A277" s="430" t="s">
        <v>396</v>
      </c>
      <c r="B277" s="431" t="s">
        <v>397</v>
      </c>
      <c r="C277" s="432" t="s">
        <v>401</v>
      </c>
      <c r="D277" s="433" t="s">
        <v>475</v>
      </c>
      <c r="E277" s="432" t="s">
        <v>1079</v>
      </c>
      <c r="F277" s="433" t="s">
        <v>1080</v>
      </c>
      <c r="G277" s="432" t="s">
        <v>1035</v>
      </c>
      <c r="H277" s="432" t="s">
        <v>1036</v>
      </c>
      <c r="I277" s="434">
        <v>215.66</v>
      </c>
      <c r="J277" s="434">
        <v>1</v>
      </c>
      <c r="K277" s="435">
        <v>215.66</v>
      </c>
    </row>
    <row r="278" spans="1:11" ht="14.4" customHeight="1" x14ac:dyDescent="0.3">
      <c r="A278" s="430" t="s">
        <v>396</v>
      </c>
      <c r="B278" s="431" t="s">
        <v>397</v>
      </c>
      <c r="C278" s="432" t="s">
        <v>401</v>
      </c>
      <c r="D278" s="433" t="s">
        <v>475</v>
      </c>
      <c r="E278" s="432" t="s">
        <v>1079</v>
      </c>
      <c r="F278" s="433" t="s">
        <v>1080</v>
      </c>
      <c r="G278" s="432" t="s">
        <v>1037</v>
      </c>
      <c r="H278" s="432" t="s">
        <v>1038</v>
      </c>
      <c r="I278" s="434">
        <v>1327.37</v>
      </c>
      <c r="J278" s="434">
        <v>1</v>
      </c>
      <c r="K278" s="435">
        <v>1327.37</v>
      </c>
    </row>
    <row r="279" spans="1:11" ht="14.4" customHeight="1" x14ac:dyDescent="0.3">
      <c r="A279" s="430" t="s">
        <v>396</v>
      </c>
      <c r="B279" s="431" t="s">
        <v>397</v>
      </c>
      <c r="C279" s="432" t="s">
        <v>401</v>
      </c>
      <c r="D279" s="433" t="s">
        <v>475</v>
      </c>
      <c r="E279" s="432" t="s">
        <v>1079</v>
      </c>
      <c r="F279" s="433" t="s">
        <v>1080</v>
      </c>
      <c r="G279" s="432" t="s">
        <v>1039</v>
      </c>
      <c r="H279" s="432" t="s">
        <v>1040</v>
      </c>
      <c r="I279" s="434">
        <v>10599.6</v>
      </c>
      <c r="J279" s="434">
        <v>1</v>
      </c>
      <c r="K279" s="435">
        <v>10599.6</v>
      </c>
    </row>
    <row r="280" spans="1:11" ht="14.4" customHeight="1" x14ac:dyDescent="0.3">
      <c r="A280" s="430" t="s">
        <v>396</v>
      </c>
      <c r="B280" s="431" t="s">
        <v>397</v>
      </c>
      <c r="C280" s="432" t="s">
        <v>401</v>
      </c>
      <c r="D280" s="433" t="s">
        <v>475</v>
      </c>
      <c r="E280" s="432" t="s">
        <v>1079</v>
      </c>
      <c r="F280" s="433" t="s">
        <v>1080</v>
      </c>
      <c r="G280" s="432" t="s">
        <v>1041</v>
      </c>
      <c r="H280" s="432" t="s">
        <v>1042</v>
      </c>
      <c r="I280" s="434">
        <v>3346.86</v>
      </c>
      <c r="J280" s="434">
        <v>1</v>
      </c>
      <c r="K280" s="435">
        <v>3346.86</v>
      </c>
    </row>
    <row r="281" spans="1:11" ht="14.4" customHeight="1" x14ac:dyDescent="0.3">
      <c r="A281" s="430" t="s">
        <v>396</v>
      </c>
      <c r="B281" s="431" t="s">
        <v>397</v>
      </c>
      <c r="C281" s="432" t="s">
        <v>401</v>
      </c>
      <c r="D281" s="433" t="s">
        <v>475</v>
      </c>
      <c r="E281" s="432" t="s">
        <v>1079</v>
      </c>
      <c r="F281" s="433" t="s">
        <v>1080</v>
      </c>
      <c r="G281" s="432" t="s">
        <v>1043</v>
      </c>
      <c r="H281" s="432" t="s">
        <v>1044</v>
      </c>
      <c r="I281" s="434">
        <v>3414.62</v>
      </c>
      <c r="J281" s="434">
        <v>1</v>
      </c>
      <c r="K281" s="435">
        <v>3414.62</v>
      </c>
    </row>
    <row r="282" spans="1:11" ht="14.4" customHeight="1" x14ac:dyDescent="0.3">
      <c r="A282" s="430" t="s">
        <v>396</v>
      </c>
      <c r="B282" s="431" t="s">
        <v>397</v>
      </c>
      <c r="C282" s="432" t="s">
        <v>401</v>
      </c>
      <c r="D282" s="433" t="s">
        <v>475</v>
      </c>
      <c r="E282" s="432" t="s">
        <v>1079</v>
      </c>
      <c r="F282" s="433" t="s">
        <v>1080</v>
      </c>
      <c r="G282" s="432" t="s">
        <v>1045</v>
      </c>
      <c r="H282" s="432" t="s">
        <v>1046</v>
      </c>
      <c r="I282" s="434">
        <v>3414.62</v>
      </c>
      <c r="J282" s="434">
        <v>1</v>
      </c>
      <c r="K282" s="435">
        <v>3414.62</v>
      </c>
    </row>
    <row r="283" spans="1:11" ht="14.4" customHeight="1" x14ac:dyDescent="0.3">
      <c r="A283" s="430" t="s">
        <v>396</v>
      </c>
      <c r="B283" s="431" t="s">
        <v>397</v>
      </c>
      <c r="C283" s="432" t="s">
        <v>401</v>
      </c>
      <c r="D283" s="433" t="s">
        <v>475</v>
      </c>
      <c r="E283" s="432" t="s">
        <v>1079</v>
      </c>
      <c r="F283" s="433" t="s">
        <v>1080</v>
      </c>
      <c r="G283" s="432" t="s">
        <v>1047</v>
      </c>
      <c r="H283" s="432" t="s">
        <v>1048</v>
      </c>
      <c r="I283" s="434">
        <v>3725.95</v>
      </c>
      <c r="J283" s="434">
        <v>1</v>
      </c>
      <c r="K283" s="435">
        <v>3725.95</v>
      </c>
    </row>
    <row r="284" spans="1:11" ht="14.4" customHeight="1" x14ac:dyDescent="0.3">
      <c r="A284" s="430" t="s">
        <v>396</v>
      </c>
      <c r="B284" s="431" t="s">
        <v>397</v>
      </c>
      <c r="C284" s="432" t="s">
        <v>401</v>
      </c>
      <c r="D284" s="433" t="s">
        <v>475</v>
      </c>
      <c r="E284" s="432" t="s">
        <v>1079</v>
      </c>
      <c r="F284" s="433" t="s">
        <v>1080</v>
      </c>
      <c r="G284" s="432" t="s">
        <v>1049</v>
      </c>
      <c r="H284" s="432" t="s">
        <v>1050</v>
      </c>
      <c r="I284" s="434">
        <v>2364.39</v>
      </c>
      <c r="J284" s="434">
        <v>1</v>
      </c>
      <c r="K284" s="435">
        <v>2364.39</v>
      </c>
    </row>
    <row r="285" spans="1:11" ht="14.4" customHeight="1" x14ac:dyDescent="0.3">
      <c r="A285" s="430" t="s">
        <v>396</v>
      </c>
      <c r="B285" s="431" t="s">
        <v>397</v>
      </c>
      <c r="C285" s="432" t="s">
        <v>401</v>
      </c>
      <c r="D285" s="433" t="s">
        <v>475</v>
      </c>
      <c r="E285" s="432" t="s">
        <v>1079</v>
      </c>
      <c r="F285" s="433" t="s">
        <v>1080</v>
      </c>
      <c r="G285" s="432" t="s">
        <v>1051</v>
      </c>
      <c r="H285" s="432" t="s">
        <v>1052</v>
      </c>
      <c r="I285" s="434">
        <v>2149.61</v>
      </c>
      <c r="J285" s="434">
        <v>1</v>
      </c>
      <c r="K285" s="435">
        <v>2149.61</v>
      </c>
    </row>
    <row r="286" spans="1:11" ht="14.4" customHeight="1" x14ac:dyDescent="0.3">
      <c r="A286" s="430" t="s">
        <v>396</v>
      </c>
      <c r="B286" s="431" t="s">
        <v>397</v>
      </c>
      <c r="C286" s="432" t="s">
        <v>401</v>
      </c>
      <c r="D286" s="433" t="s">
        <v>475</v>
      </c>
      <c r="E286" s="432" t="s">
        <v>1079</v>
      </c>
      <c r="F286" s="433" t="s">
        <v>1080</v>
      </c>
      <c r="G286" s="432" t="s">
        <v>1053</v>
      </c>
      <c r="H286" s="432" t="s">
        <v>1054</v>
      </c>
      <c r="I286" s="434">
        <v>274.67</v>
      </c>
      <c r="J286" s="434">
        <v>2</v>
      </c>
      <c r="K286" s="435">
        <v>549.34</v>
      </c>
    </row>
    <row r="287" spans="1:11" ht="14.4" customHeight="1" x14ac:dyDescent="0.3">
      <c r="A287" s="430" t="s">
        <v>396</v>
      </c>
      <c r="B287" s="431" t="s">
        <v>397</v>
      </c>
      <c r="C287" s="432" t="s">
        <v>401</v>
      </c>
      <c r="D287" s="433" t="s">
        <v>475</v>
      </c>
      <c r="E287" s="432" t="s">
        <v>1079</v>
      </c>
      <c r="F287" s="433" t="s">
        <v>1080</v>
      </c>
      <c r="G287" s="432" t="s">
        <v>1055</v>
      </c>
      <c r="H287" s="432" t="s">
        <v>1056</v>
      </c>
      <c r="I287" s="434">
        <v>274.67</v>
      </c>
      <c r="J287" s="434">
        <v>2</v>
      </c>
      <c r="K287" s="435">
        <v>549.34</v>
      </c>
    </row>
    <row r="288" spans="1:11" ht="14.4" customHeight="1" x14ac:dyDescent="0.3">
      <c r="A288" s="430" t="s">
        <v>396</v>
      </c>
      <c r="B288" s="431" t="s">
        <v>397</v>
      </c>
      <c r="C288" s="432" t="s">
        <v>401</v>
      </c>
      <c r="D288" s="433" t="s">
        <v>475</v>
      </c>
      <c r="E288" s="432" t="s">
        <v>1079</v>
      </c>
      <c r="F288" s="433" t="s">
        <v>1080</v>
      </c>
      <c r="G288" s="432" t="s">
        <v>1057</v>
      </c>
      <c r="H288" s="432" t="s">
        <v>1058</v>
      </c>
      <c r="I288" s="434">
        <v>1616.2</v>
      </c>
      <c r="J288" s="434">
        <v>1</v>
      </c>
      <c r="K288" s="435">
        <v>1616.2</v>
      </c>
    </row>
    <row r="289" spans="1:11" ht="14.4" customHeight="1" x14ac:dyDescent="0.3">
      <c r="A289" s="430" t="s">
        <v>396</v>
      </c>
      <c r="B289" s="431" t="s">
        <v>397</v>
      </c>
      <c r="C289" s="432" t="s">
        <v>401</v>
      </c>
      <c r="D289" s="433" t="s">
        <v>475</v>
      </c>
      <c r="E289" s="432" t="s">
        <v>1079</v>
      </c>
      <c r="F289" s="433" t="s">
        <v>1080</v>
      </c>
      <c r="G289" s="432" t="s">
        <v>1059</v>
      </c>
      <c r="H289" s="432" t="s">
        <v>1060</v>
      </c>
      <c r="I289" s="434">
        <v>510.62</v>
      </c>
      <c r="J289" s="434">
        <v>1</v>
      </c>
      <c r="K289" s="435">
        <v>510.62</v>
      </c>
    </row>
    <row r="290" spans="1:11" ht="14.4" customHeight="1" x14ac:dyDescent="0.3">
      <c r="A290" s="430" t="s">
        <v>396</v>
      </c>
      <c r="B290" s="431" t="s">
        <v>397</v>
      </c>
      <c r="C290" s="432" t="s">
        <v>401</v>
      </c>
      <c r="D290" s="433" t="s">
        <v>475</v>
      </c>
      <c r="E290" s="432" t="s">
        <v>1079</v>
      </c>
      <c r="F290" s="433" t="s">
        <v>1080</v>
      </c>
      <c r="G290" s="432" t="s">
        <v>1061</v>
      </c>
      <c r="H290" s="432" t="s">
        <v>1062</v>
      </c>
      <c r="I290" s="434">
        <v>274.67</v>
      </c>
      <c r="J290" s="434">
        <v>2</v>
      </c>
      <c r="K290" s="435">
        <v>549.34</v>
      </c>
    </row>
    <row r="291" spans="1:11" ht="14.4" customHeight="1" x14ac:dyDescent="0.3">
      <c r="A291" s="430" t="s">
        <v>396</v>
      </c>
      <c r="B291" s="431" t="s">
        <v>397</v>
      </c>
      <c r="C291" s="432" t="s">
        <v>401</v>
      </c>
      <c r="D291" s="433" t="s">
        <v>475</v>
      </c>
      <c r="E291" s="432" t="s">
        <v>1079</v>
      </c>
      <c r="F291" s="433" t="s">
        <v>1080</v>
      </c>
      <c r="G291" s="432" t="s">
        <v>1063</v>
      </c>
      <c r="H291" s="432" t="s">
        <v>1064</v>
      </c>
      <c r="I291" s="434">
        <v>510.62</v>
      </c>
      <c r="J291" s="434">
        <v>1</v>
      </c>
      <c r="K291" s="435">
        <v>510.62</v>
      </c>
    </row>
    <row r="292" spans="1:11" ht="14.4" customHeight="1" x14ac:dyDescent="0.3">
      <c r="A292" s="430" t="s">
        <v>396</v>
      </c>
      <c r="B292" s="431" t="s">
        <v>397</v>
      </c>
      <c r="C292" s="432" t="s">
        <v>401</v>
      </c>
      <c r="D292" s="433" t="s">
        <v>475</v>
      </c>
      <c r="E292" s="432" t="s">
        <v>1079</v>
      </c>
      <c r="F292" s="433" t="s">
        <v>1080</v>
      </c>
      <c r="G292" s="432" t="s">
        <v>1065</v>
      </c>
      <c r="H292" s="432" t="s">
        <v>1066</v>
      </c>
      <c r="I292" s="434">
        <v>274.67</v>
      </c>
      <c r="J292" s="434">
        <v>2</v>
      </c>
      <c r="K292" s="435">
        <v>549.34</v>
      </c>
    </row>
    <row r="293" spans="1:11" ht="14.4" customHeight="1" thickBot="1" x14ac:dyDescent="0.35">
      <c r="A293" s="436" t="s">
        <v>396</v>
      </c>
      <c r="B293" s="437" t="s">
        <v>397</v>
      </c>
      <c r="C293" s="438" t="s">
        <v>401</v>
      </c>
      <c r="D293" s="439" t="s">
        <v>475</v>
      </c>
      <c r="E293" s="438" t="s">
        <v>1079</v>
      </c>
      <c r="F293" s="439" t="s">
        <v>1080</v>
      </c>
      <c r="G293" s="438" t="s">
        <v>1067</v>
      </c>
      <c r="H293" s="438" t="s">
        <v>1068</v>
      </c>
      <c r="I293" s="440">
        <v>87.043333333333337</v>
      </c>
      <c r="J293" s="440">
        <v>12</v>
      </c>
      <c r="K293" s="441">
        <v>1044.46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5">
        <v>930</v>
      </c>
      <c r="K3" s="510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6" t="s">
        <v>178</v>
      </c>
      <c r="K4" s="510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7"/>
      <c r="K5" s="510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31.7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0.2</v>
      </c>
      <c r="E6" s="261">
        <f xml:space="preserve">
TRUNC(IF($A$4&lt;=12,SUMIFS('ON Data'!K:K,'ON Data'!$D:$D,$A$4,'ON Data'!$E:$E,1),SUMIFS('ON Data'!K:K,'ON Data'!$E:$E,1)/'ON Data'!$D$3),1)</f>
        <v>3.5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19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8">
        <f xml:space="preserve">
TRUNC(IF($A$4&lt;=12,SUMIFS('ON Data'!AW:AW,'ON Data'!$D:$D,$A$4,'ON Data'!$E:$E,1),SUMIFS('ON Data'!AW:AW,'ON Data'!$E:$E,1)/'ON Data'!$D$3),1)</f>
        <v>1</v>
      </c>
      <c r="K6" s="510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8"/>
      <c r="K7" s="510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8"/>
      <c r="K8" s="510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499"/>
      <c r="K9" s="510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0"/>
      <c r="K10" s="510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15446.8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100.8</v>
      </c>
      <c r="E11" s="243">
        <f xml:space="preserve">
IF($A$4&lt;=12,SUMIFS('ON Data'!K:K,'ON Data'!$D:$D,$A$4,'ON Data'!$E:$E,2),SUMIFS('ON Data'!K:K,'ON Data'!$E:$E,2))</f>
        <v>1729.9999999999998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9368</v>
      </c>
      <c r="H11" s="243">
        <f xml:space="preserve">
IF($A$4&lt;=12,SUMIFS('ON Data'!AR:AR,'ON Data'!$D:$D,$A$4,'ON Data'!$E:$E,2),SUMIFS('ON Data'!AR:AR,'ON Data'!$E:$E,2))</f>
        <v>1456</v>
      </c>
      <c r="I11" s="243">
        <f xml:space="preserve">
IF($A$4&lt;=12,SUMIFS('ON Data'!AU:AU,'ON Data'!$D:$D,$A$4,'ON Data'!$E:$E,2),SUMIFS('ON Data'!AU:AU,'ON Data'!$E:$E,2))</f>
        <v>2336</v>
      </c>
      <c r="J11" s="501">
        <f xml:space="preserve">
IF($A$4&lt;=12,SUMIFS('ON Data'!AW:AW,'ON Data'!$D:$D,$A$4,'ON Data'!$E:$E,2),SUMIFS('ON Data'!AW:AW,'ON Data'!$E:$E,2))</f>
        <v>456</v>
      </c>
      <c r="K11" s="510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123.23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34.33</v>
      </c>
      <c r="E12" s="243">
        <f xml:space="preserve">
IF($A$4&lt;=12,SUMIFS('ON Data'!K:K,'ON Data'!$D:$D,$A$4,'ON Data'!$E:$E,3),SUMIFS('ON Data'!K:K,'ON Data'!$E:$E,3))</f>
        <v>77.900000000000006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1">
        <f xml:space="preserve">
IF($A$4&lt;=12,SUMIFS('ON Data'!AW:AW,'ON Data'!$D:$D,$A$4,'ON Data'!$E:$E,3),SUMIFS('ON Data'!AW:AW,'ON Data'!$E:$E,3))</f>
        <v>0</v>
      </c>
      <c r="K12" s="510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505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8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377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120</v>
      </c>
      <c r="J13" s="501">
        <f xml:space="preserve">
IF($A$4&lt;=12,SUMIFS('ON Data'!AW:AW,'ON Data'!$D:$D,$A$4,'ON Data'!$E:$E,4),SUMIFS('ON Data'!AW:AW,'ON Data'!$E:$E,4))</f>
        <v>0</v>
      </c>
      <c r="K13" s="510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2">
        <f xml:space="preserve">
IF($A$4&lt;=12,SUMIFS('ON Data'!AW:AW,'ON Data'!$D:$D,$A$4,'ON Data'!$E:$E,5),SUMIFS('ON Data'!AW:AW,'ON Data'!$E:$E,5))</f>
        <v>0</v>
      </c>
      <c r="K14" s="510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3"/>
      <c r="K15" s="510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1">
        <f xml:space="preserve">
IF($A$4&lt;=12,SUMIFS('ON Data'!AW:AW,'ON Data'!$D:$D,$A$4,'ON Data'!$E:$E,7),SUMIFS('ON Data'!AW:AW,'ON Data'!$E:$E,7))</f>
        <v>0</v>
      </c>
      <c r="K16" s="510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0</v>
      </c>
      <c r="J17" s="501">
        <f xml:space="preserve">
IF($A$4&lt;=12,SUMIFS('ON Data'!AW:AW,'ON Data'!$D:$D,$A$4,'ON Data'!$E:$E,8),SUMIFS('ON Data'!AW:AW,'ON Data'!$E:$E,8))</f>
        <v>0</v>
      </c>
      <c r="K17" s="510"/>
    </row>
    <row r="18" spans="1:11" x14ac:dyDescent="0.3">
      <c r="A18" s="226" t="s">
        <v>168</v>
      </c>
      <c r="B18" s="241">
        <f xml:space="preserve">
B19-B16-B17</f>
        <v>0</v>
      </c>
      <c r="C18" s="242">
        <f t="shared" ref="C18:E18" si="0" xml:space="preserve">
C19-C16-C17</f>
        <v>0</v>
      </c>
      <c r="D18" s="243">
        <f t="shared" si="0"/>
        <v>0</v>
      </c>
      <c r="E18" s="243">
        <f t="shared" si="0"/>
        <v>0</v>
      </c>
      <c r="F18" s="243">
        <f t="shared" ref="F18:G18" si="1" xml:space="preserve">
F19-F16-F17</f>
        <v>0</v>
      </c>
      <c r="G18" s="243">
        <f t="shared" si="1"/>
        <v>0</v>
      </c>
      <c r="H18" s="243">
        <f t="shared" ref="H18:J18" si="2" xml:space="preserve">
H19-H16-H17</f>
        <v>0</v>
      </c>
      <c r="I18" s="243">
        <f t="shared" si="2"/>
        <v>0</v>
      </c>
      <c r="J18" s="501">
        <f t="shared" si="2"/>
        <v>0</v>
      </c>
      <c r="K18" s="510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0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0</v>
      </c>
      <c r="E19" s="252">
        <f xml:space="preserve">
IF($A$4&lt;=12,SUMIFS('ON Data'!K:K,'ON Data'!$D:$D,$A$4,'ON Data'!$E:$E,9),SUMIFS('ON Data'!K:K,'ON Data'!$E:$E,9))</f>
        <v>0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0</v>
      </c>
      <c r="H19" s="252">
        <f xml:space="preserve">
IF($A$4&lt;=12,SUMIFS('ON Data'!AR:AR,'ON Data'!$D:$D,$A$4,'ON Data'!$E:$E,9),SUMIFS('ON Data'!AR:AR,'ON Data'!$E:$E,9))</f>
        <v>0</v>
      </c>
      <c r="I19" s="252">
        <f xml:space="preserve">
IF($A$4&lt;=12,SUMIFS('ON Data'!AU:AU,'ON Data'!$D:$D,$A$4,'ON Data'!$E:$E,9),SUMIFS('ON Data'!AU:AU,'ON Data'!$E:$E,9))</f>
        <v>0</v>
      </c>
      <c r="J19" s="504">
        <f xml:space="preserve">
IF($A$4&lt;=12,SUMIFS('ON Data'!AW:AW,'ON Data'!$D:$D,$A$4,'ON Data'!$E:$E,9),SUMIFS('ON Data'!AW:AW,'ON Data'!$E:$E,9))</f>
        <v>0</v>
      </c>
      <c r="K19" s="510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3382758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31008</v>
      </c>
      <c r="E20" s="255">
        <f xml:space="preserve">
IF($A$4&lt;=12,SUMIFS('ON Data'!K:K,'ON Data'!$D:$D,$A$4,'ON Data'!$E:$E,6),SUMIFS('ON Data'!K:K,'ON Data'!$E:$E,6))</f>
        <v>842965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1736848</v>
      </c>
      <c r="H20" s="255">
        <f xml:space="preserve">
IF($A$4&lt;=12,SUMIFS('ON Data'!AR:AR,'ON Data'!$D:$D,$A$4,'ON Data'!$E:$E,6),SUMIFS('ON Data'!AR:AR,'ON Data'!$E:$E,6))</f>
        <v>160043</v>
      </c>
      <c r="I20" s="255">
        <f xml:space="preserve">
IF($A$4&lt;=12,SUMIFS('ON Data'!AU:AU,'ON Data'!$D:$D,$A$4,'ON Data'!$E:$E,6),SUMIFS('ON Data'!AU:AU,'ON Data'!$E:$E,6))</f>
        <v>537055</v>
      </c>
      <c r="J20" s="505">
        <f xml:space="preserve">
IF($A$4&lt;=12,SUMIFS('ON Data'!AW:AW,'ON Data'!$D:$D,$A$4,'ON Data'!$E:$E,6),SUMIFS('ON Data'!AW:AW,'ON Data'!$E:$E,6))</f>
        <v>54539</v>
      </c>
      <c r="K20" s="510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0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0"/>
    </row>
    <row r="23" spans="1:11" ht="15" hidden="1" outlineLevel="1" thickBot="1" x14ac:dyDescent="0.35">
      <c r="A23" s="229" t="s">
        <v>55</v>
      </c>
      <c r="B23" s="244">
        <f xml:space="preserve">
IF(B21="","",B20-B21)</f>
        <v>3382758</v>
      </c>
      <c r="C23" s="245">
        <f t="shared" ref="C23:E23" si="5" xml:space="preserve">
IF(C21="","",C20-C21)</f>
        <v>20300</v>
      </c>
      <c r="D23" s="246">
        <f t="shared" si="5"/>
        <v>31008</v>
      </c>
      <c r="E23" s="246">
        <f t="shared" si="5"/>
        <v>842965</v>
      </c>
      <c r="F23" s="246">
        <f t="shared" ref="F23:G23" si="6" xml:space="preserve">
IF(F21="","",F20-F21)</f>
        <v>0</v>
      </c>
      <c r="G23" s="246">
        <f t="shared" si="6"/>
        <v>1736848</v>
      </c>
      <c r="K23" s="510"/>
    </row>
    <row r="24" spans="1:11" x14ac:dyDescent="0.3">
      <c r="A24" s="223" t="s">
        <v>170</v>
      </c>
      <c r="B24" s="270" t="s">
        <v>3</v>
      </c>
      <c r="C24" s="511" t="s">
        <v>181</v>
      </c>
      <c r="D24" s="481"/>
      <c r="E24" s="482"/>
      <c r="F24" s="483" t="s">
        <v>182</v>
      </c>
      <c r="G24" s="484"/>
      <c r="H24" s="484"/>
      <c r="I24" s="484"/>
      <c r="J24" s="506" t="s">
        <v>183</v>
      </c>
      <c r="K24" s="510"/>
    </row>
    <row r="25" spans="1:11" x14ac:dyDescent="0.3">
      <c r="A25" s="224" t="s">
        <v>60</v>
      </c>
      <c r="B25" s="241">
        <f xml:space="preserve">
SUM(C25:J25)</f>
        <v>8476</v>
      </c>
      <c r="C25" s="512">
        <f xml:space="preserve">
IF($A$4&lt;=12,SUMIFS('ON Data'!J:J,'ON Data'!$D:$D,$A$4,'ON Data'!$E:$E,10),SUMIFS('ON Data'!J:J,'ON Data'!$E:$E,10))</f>
        <v>0</v>
      </c>
      <c r="D25" s="485"/>
      <c r="E25" s="486"/>
      <c r="F25" s="487">
        <f xml:space="preserve">
IF($A$4&lt;=12,SUMIFS('ON Data'!O:O,'ON Data'!$D:$D,$A$4,'ON Data'!$E:$E,10),SUMIFS('ON Data'!O:O,'ON Data'!$E:$E,10))</f>
        <v>8476</v>
      </c>
      <c r="G25" s="486"/>
      <c r="H25" s="486"/>
      <c r="I25" s="486"/>
      <c r="J25" s="507">
        <f xml:space="preserve">
IF($A$4&lt;=12,SUMIFS('ON Data'!AW:AW,'ON Data'!$D:$D,$A$4,'ON Data'!$E:$E,10),SUMIFS('ON Data'!AW:AW,'ON Data'!$E:$E,10))</f>
        <v>0</v>
      </c>
      <c r="K25" s="510"/>
    </row>
    <row r="26" spans="1:11" x14ac:dyDescent="0.3">
      <c r="A26" s="230" t="s">
        <v>180</v>
      </c>
      <c r="B26" s="250">
        <f xml:space="preserve">
SUM(C26:J26)</f>
        <v>9007.6335877862584</v>
      </c>
      <c r="C26" s="512">
        <f xml:space="preserve">
IF($A$4&lt;=12,SUMIFS('ON Data'!J:J,'ON Data'!$D:$D,$A$4,'ON Data'!$E:$E,11),SUMIFS('ON Data'!J:J,'ON Data'!$E:$E,11))</f>
        <v>4007.6335877862593</v>
      </c>
      <c r="D26" s="485"/>
      <c r="E26" s="486"/>
      <c r="F26" s="488">
        <f xml:space="preserve">
IF($A$4&lt;=12,SUMIFS('ON Data'!O:O,'ON Data'!$D:$D,$A$4,'ON Data'!$E:$E,11),SUMIFS('ON Data'!O:O,'ON Data'!$E:$E,11))</f>
        <v>5000</v>
      </c>
      <c r="G26" s="489"/>
      <c r="H26" s="489"/>
      <c r="I26" s="489"/>
      <c r="J26" s="507">
        <f xml:space="preserve">
IF($A$4&lt;=12,SUMIFS('ON Data'!AW:AW,'ON Data'!$D:$D,$A$4,'ON Data'!$E:$E,11),SUMIFS('ON Data'!AW:AW,'ON Data'!$E:$E,11))</f>
        <v>0</v>
      </c>
      <c r="K26" s="510"/>
    </row>
    <row r="27" spans="1:11" x14ac:dyDescent="0.3">
      <c r="A27" s="230" t="s">
        <v>62</v>
      </c>
      <c r="B27" s="271">
        <f xml:space="preserve">
IF(B26=0,0,B25/B26)</f>
        <v>0.9409796610169493</v>
      </c>
      <c r="C27" s="513">
        <f xml:space="preserve">
IF(C26=0,0,C25/C26)</f>
        <v>0</v>
      </c>
      <c r="D27" s="490"/>
      <c r="E27" s="486"/>
      <c r="F27" s="491">
        <f xml:space="preserve">
IF(F26=0,0,F25/F26)</f>
        <v>1.6952</v>
      </c>
      <c r="G27" s="486"/>
      <c r="H27" s="486"/>
      <c r="I27" s="486"/>
      <c r="J27" s="508">
        <f xml:space="preserve">
IF(J26=0,0,J25/J26)</f>
        <v>0</v>
      </c>
      <c r="K27" s="510"/>
    </row>
    <row r="28" spans="1:11" ht="15" thickBot="1" x14ac:dyDescent="0.35">
      <c r="A28" s="230" t="s">
        <v>179</v>
      </c>
      <c r="B28" s="250">
        <f xml:space="preserve">
SUM(C28:J28)</f>
        <v>531.63358778625934</v>
      </c>
      <c r="C28" s="514">
        <f xml:space="preserve">
C26-C25</f>
        <v>4007.6335877862593</v>
      </c>
      <c r="D28" s="492"/>
      <c r="E28" s="493"/>
      <c r="F28" s="494">
        <f xml:space="preserve">
F26-F25</f>
        <v>-3476</v>
      </c>
      <c r="G28" s="493"/>
      <c r="H28" s="493"/>
      <c r="I28" s="493"/>
      <c r="J28" s="509">
        <f xml:space="preserve">
J26-J25</f>
        <v>0</v>
      </c>
      <c r="K28" s="510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4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1082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3</v>
      </c>
      <c r="F3" s="211">
        <f>SUMIF($E5:$E1048576,"&lt;10",F5:F1048576)</f>
        <v>3398928.28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31143.730000000003</v>
      </c>
      <c r="J3" s="211">
        <f t="shared" si="0"/>
        <v>0</v>
      </c>
      <c r="K3" s="211">
        <f t="shared" si="0"/>
        <v>844791.55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1746661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161508</v>
      </c>
      <c r="AS3" s="211">
        <f t="shared" si="0"/>
        <v>0</v>
      </c>
      <c r="AT3" s="211">
        <f t="shared" si="0"/>
        <v>0</v>
      </c>
      <c r="AU3" s="211">
        <f t="shared" si="0"/>
        <v>539526</v>
      </c>
      <c r="AV3" s="211">
        <f t="shared" si="0"/>
        <v>0</v>
      </c>
      <c r="AW3" s="211">
        <f t="shared" si="0"/>
        <v>54998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1084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7660477</v>
      </c>
      <c r="C3" s="202">
        <f t="shared" ref="C3:R3" si="0">SUBTOTAL(9,C6:C1048576)</f>
        <v>2</v>
      </c>
      <c r="D3" s="202">
        <f>SUBTOTAL(9,D6:D1048576)/2</f>
        <v>8412767</v>
      </c>
      <c r="E3" s="202">
        <f t="shared" si="0"/>
        <v>2.1964081348981273</v>
      </c>
      <c r="F3" s="202">
        <f>SUBTOTAL(9,F6:F1048576)/2</f>
        <v>10303979</v>
      </c>
      <c r="G3" s="203">
        <f>IF(B3&lt;&gt;0,F3/B3,"")</f>
        <v>1.3450832108757718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5"/>
      <c r="B5" s="516">
        <v>2014</v>
      </c>
      <c r="C5" s="517"/>
      <c r="D5" s="517">
        <v>2015</v>
      </c>
      <c r="E5" s="517"/>
      <c r="F5" s="517">
        <v>2016</v>
      </c>
      <c r="G5" s="518" t="s">
        <v>2</v>
      </c>
      <c r="H5" s="516">
        <v>2014</v>
      </c>
      <c r="I5" s="517"/>
      <c r="J5" s="517">
        <v>2015</v>
      </c>
      <c r="K5" s="517"/>
      <c r="L5" s="517">
        <v>2016</v>
      </c>
      <c r="M5" s="518" t="s">
        <v>2</v>
      </c>
      <c r="N5" s="516">
        <v>2014</v>
      </c>
      <c r="O5" s="517"/>
      <c r="P5" s="517">
        <v>2015</v>
      </c>
      <c r="Q5" s="517"/>
      <c r="R5" s="517">
        <v>2016</v>
      </c>
      <c r="S5" s="518" t="s">
        <v>2</v>
      </c>
    </row>
    <row r="6" spans="1:19" ht="14.4" customHeight="1" thickBot="1" x14ac:dyDescent="0.35">
      <c r="A6" s="521" t="s">
        <v>1083</v>
      </c>
      <c r="B6" s="519">
        <v>7660477</v>
      </c>
      <c r="C6" s="520">
        <v>1</v>
      </c>
      <c r="D6" s="519">
        <v>8412767</v>
      </c>
      <c r="E6" s="520">
        <v>1.0982040674490636</v>
      </c>
      <c r="F6" s="519">
        <v>10303979</v>
      </c>
      <c r="G6" s="282">
        <v>1.3450832108757718</v>
      </c>
      <c r="H6" s="519"/>
      <c r="I6" s="520"/>
      <c r="J6" s="519"/>
      <c r="K6" s="520"/>
      <c r="L6" s="519"/>
      <c r="M6" s="282"/>
      <c r="N6" s="519"/>
      <c r="O6" s="520"/>
      <c r="P6" s="519"/>
      <c r="Q6" s="520"/>
      <c r="R6" s="519"/>
      <c r="S6" s="283"/>
    </row>
    <row r="7" spans="1:19" ht="14.4" customHeight="1" thickBot="1" x14ac:dyDescent="0.35"/>
    <row r="8" spans="1:19" ht="14.4" customHeight="1" thickBot="1" x14ac:dyDescent="0.35">
      <c r="A8" s="521" t="s">
        <v>401</v>
      </c>
      <c r="B8" s="519">
        <v>7660477</v>
      </c>
      <c r="C8" s="520">
        <v>1</v>
      </c>
      <c r="D8" s="519">
        <v>8412767</v>
      </c>
      <c r="E8" s="520">
        <v>1.0982040674490636</v>
      </c>
      <c r="F8" s="519">
        <v>10303979</v>
      </c>
      <c r="G8" s="282">
        <v>1.3450832108757718</v>
      </c>
      <c r="H8" s="519"/>
      <c r="I8" s="520"/>
      <c r="J8" s="519"/>
      <c r="K8" s="520"/>
      <c r="L8" s="519"/>
      <c r="M8" s="282"/>
      <c r="N8" s="519"/>
      <c r="O8" s="520"/>
      <c r="P8" s="519"/>
      <c r="Q8" s="520"/>
      <c r="R8" s="519"/>
      <c r="S8" s="283"/>
    </row>
    <row r="9" spans="1:19" ht="14.4" customHeight="1" x14ac:dyDescent="0.3">
      <c r="A9" s="522" t="s">
        <v>1085</v>
      </c>
    </row>
    <row r="10" spans="1:19" ht="14.4" customHeight="1" x14ac:dyDescent="0.3">
      <c r="A10" s="523" t="s">
        <v>1086</v>
      </c>
    </row>
    <row r="11" spans="1:19" ht="14.4" customHeight="1" x14ac:dyDescent="0.3">
      <c r="A11" s="522" t="s">
        <v>1087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1089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34951</v>
      </c>
      <c r="C3" s="295">
        <f t="shared" si="0"/>
        <v>37943</v>
      </c>
      <c r="D3" s="295">
        <f t="shared" si="0"/>
        <v>46287</v>
      </c>
      <c r="E3" s="204">
        <f t="shared" si="0"/>
        <v>7660477</v>
      </c>
      <c r="F3" s="202">
        <f t="shared" si="0"/>
        <v>8412767</v>
      </c>
      <c r="G3" s="296">
        <f t="shared" si="0"/>
        <v>10303979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5"/>
      <c r="B5" s="516">
        <v>2014</v>
      </c>
      <c r="C5" s="517">
        <v>2015</v>
      </c>
      <c r="D5" s="517">
        <v>2016</v>
      </c>
      <c r="E5" s="516">
        <v>2014</v>
      </c>
      <c r="F5" s="517">
        <v>2015</v>
      </c>
      <c r="G5" s="517">
        <v>2016</v>
      </c>
    </row>
    <row r="6" spans="1:7" ht="14.4" customHeight="1" thickBot="1" x14ac:dyDescent="0.35">
      <c r="A6" s="521" t="s">
        <v>1088</v>
      </c>
      <c r="B6" s="449">
        <v>34951</v>
      </c>
      <c r="C6" s="449">
        <v>37943</v>
      </c>
      <c r="D6" s="449">
        <v>46287</v>
      </c>
      <c r="E6" s="519">
        <v>7660477</v>
      </c>
      <c r="F6" s="519">
        <v>8412767</v>
      </c>
      <c r="G6" s="524">
        <v>10303979</v>
      </c>
    </row>
    <row r="7" spans="1:7" ht="14.4" customHeight="1" x14ac:dyDescent="0.3">
      <c r="A7" s="522" t="s">
        <v>1085</v>
      </c>
    </row>
    <row r="8" spans="1:7" ht="14.4" customHeight="1" x14ac:dyDescent="0.3">
      <c r="A8" s="523" t="s">
        <v>1086</v>
      </c>
    </row>
    <row r="9" spans="1:7" ht="14.4" customHeight="1" x14ac:dyDescent="0.3">
      <c r="A9" s="522" t="s">
        <v>1087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1206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34951</v>
      </c>
      <c r="G3" s="89">
        <f t="shared" si="0"/>
        <v>7660477</v>
      </c>
      <c r="H3" s="66"/>
      <c r="I3" s="66"/>
      <c r="J3" s="89">
        <f t="shared" si="0"/>
        <v>37943</v>
      </c>
      <c r="K3" s="89">
        <f t="shared" si="0"/>
        <v>8412767</v>
      </c>
      <c r="L3" s="66"/>
      <c r="M3" s="66"/>
      <c r="N3" s="89">
        <f t="shared" si="0"/>
        <v>46287</v>
      </c>
      <c r="O3" s="89">
        <f t="shared" si="0"/>
        <v>10303979</v>
      </c>
      <c r="P3" s="67">
        <f>IF(G3=0,0,O3/G3)</f>
        <v>1.3450832108757718</v>
      </c>
      <c r="Q3" s="90">
        <f>IF(N3=0,0,O3/N3)</f>
        <v>222.61064661784087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5"/>
      <c r="B5" s="526"/>
      <c r="C5" s="527"/>
      <c r="D5" s="528"/>
      <c r="E5" s="529"/>
      <c r="F5" s="530" t="s">
        <v>59</v>
      </c>
      <c r="G5" s="531" t="s">
        <v>14</v>
      </c>
      <c r="H5" s="532"/>
      <c r="I5" s="532"/>
      <c r="J5" s="530" t="s">
        <v>59</v>
      </c>
      <c r="K5" s="531" t="s">
        <v>14</v>
      </c>
      <c r="L5" s="532"/>
      <c r="M5" s="532"/>
      <c r="N5" s="530" t="s">
        <v>59</v>
      </c>
      <c r="O5" s="531" t="s">
        <v>14</v>
      </c>
      <c r="P5" s="533"/>
      <c r="Q5" s="534"/>
    </row>
    <row r="6" spans="1:17" ht="14.4" customHeight="1" x14ac:dyDescent="0.3">
      <c r="A6" s="424" t="s">
        <v>1090</v>
      </c>
      <c r="B6" s="425" t="s">
        <v>401</v>
      </c>
      <c r="C6" s="425" t="s">
        <v>1091</v>
      </c>
      <c r="D6" s="425" t="s">
        <v>1092</v>
      </c>
      <c r="E6" s="425" t="s">
        <v>1093</v>
      </c>
      <c r="F6" s="428">
        <v>110</v>
      </c>
      <c r="G6" s="428">
        <v>17490</v>
      </c>
      <c r="H6" s="425">
        <v>1</v>
      </c>
      <c r="I6" s="425">
        <v>159</v>
      </c>
      <c r="J6" s="428">
        <v>159</v>
      </c>
      <c r="K6" s="428">
        <v>25599</v>
      </c>
      <c r="L6" s="425">
        <v>1.4636363636363636</v>
      </c>
      <c r="M6" s="425">
        <v>161</v>
      </c>
      <c r="N6" s="428">
        <v>179</v>
      </c>
      <c r="O6" s="428">
        <v>30967</v>
      </c>
      <c r="P6" s="447">
        <v>1.7705546026300742</v>
      </c>
      <c r="Q6" s="429">
        <v>173</v>
      </c>
    </row>
    <row r="7" spans="1:17" ht="14.4" customHeight="1" x14ac:dyDescent="0.3">
      <c r="A7" s="430" t="s">
        <v>1090</v>
      </c>
      <c r="B7" s="431" t="s">
        <v>401</v>
      </c>
      <c r="C7" s="431" t="s">
        <v>1091</v>
      </c>
      <c r="D7" s="431" t="s">
        <v>1094</v>
      </c>
      <c r="E7" s="431" t="s">
        <v>1095</v>
      </c>
      <c r="F7" s="434">
        <v>1361</v>
      </c>
      <c r="G7" s="434">
        <v>166042</v>
      </c>
      <c r="H7" s="431">
        <v>1</v>
      </c>
      <c r="I7" s="431">
        <v>122</v>
      </c>
      <c r="J7" s="434">
        <v>1474</v>
      </c>
      <c r="K7" s="434">
        <v>184250</v>
      </c>
      <c r="L7" s="431">
        <v>1.1096590019392685</v>
      </c>
      <c r="M7" s="431">
        <v>125</v>
      </c>
      <c r="N7" s="434">
        <v>1706</v>
      </c>
      <c r="O7" s="434">
        <v>214956</v>
      </c>
      <c r="P7" s="456">
        <v>1.2945881162597415</v>
      </c>
      <c r="Q7" s="435">
        <v>126</v>
      </c>
    </row>
    <row r="8" spans="1:17" ht="14.4" customHeight="1" x14ac:dyDescent="0.3">
      <c r="A8" s="430" t="s">
        <v>1090</v>
      </c>
      <c r="B8" s="431" t="s">
        <v>401</v>
      </c>
      <c r="C8" s="431" t="s">
        <v>1091</v>
      </c>
      <c r="D8" s="431" t="s">
        <v>1096</v>
      </c>
      <c r="E8" s="431" t="s">
        <v>1097</v>
      </c>
      <c r="F8" s="434">
        <v>1253</v>
      </c>
      <c r="G8" s="434">
        <v>80192</v>
      </c>
      <c r="H8" s="431">
        <v>1</v>
      </c>
      <c r="I8" s="431">
        <v>64</v>
      </c>
      <c r="J8" s="434">
        <v>1523</v>
      </c>
      <c r="K8" s="434">
        <v>98995</v>
      </c>
      <c r="L8" s="431">
        <v>1.2344747605746209</v>
      </c>
      <c r="M8" s="431">
        <v>65</v>
      </c>
      <c r="N8" s="434">
        <v>1802</v>
      </c>
      <c r="O8" s="434">
        <v>118932</v>
      </c>
      <c r="P8" s="456">
        <v>1.4830905826017557</v>
      </c>
      <c r="Q8" s="435">
        <v>66</v>
      </c>
    </row>
    <row r="9" spans="1:17" ht="14.4" customHeight="1" x14ac:dyDescent="0.3">
      <c r="A9" s="430" t="s">
        <v>1090</v>
      </c>
      <c r="B9" s="431" t="s">
        <v>401</v>
      </c>
      <c r="C9" s="431" t="s">
        <v>1091</v>
      </c>
      <c r="D9" s="431" t="s">
        <v>1098</v>
      </c>
      <c r="E9" s="431" t="s">
        <v>1099</v>
      </c>
      <c r="F9" s="434">
        <v>3</v>
      </c>
      <c r="G9" s="434">
        <v>540</v>
      </c>
      <c r="H9" s="431">
        <v>1</v>
      </c>
      <c r="I9" s="431">
        <v>180</v>
      </c>
      <c r="J9" s="434">
        <v>9</v>
      </c>
      <c r="K9" s="434">
        <v>1656</v>
      </c>
      <c r="L9" s="431">
        <v>3.0666666666666669</v>
      </c>
      <c r="M9" s="431">
        <v>184</v>
      </c>
      <c r="N9" s="434">
        <v>8</v>
      </c>
      <c r="O9" s="434">
        <v>1488</v>
      </c>
      <c r="P9" s="456">
        <v>2.7555555555555555</v>
      </c>
      <c r="Q9" s="435">
        <v>186</v>
      </c>
    </row>
    <row r="10" spans="1:17" ht="14.4" customHeight="1" x14ac:dyDescent="0.3">
      <c r="A10" s="430" t="s">
        <v>1090</v>
      </c>
      <c r="B10" s="431" t="s">
        <v>401</v>
      </c>
      <c r="C10" s="431" t="s">
        <v>1091</v>
      </c>
      <c r="D10" s="431" t="s">
        <v>1100</v>
      </c>
      <c r="E10" s="431" t="s">
        <v>1101</v>
      </c>
      <c r="F10" s="434">
        <v>464</v>
      </c>
      <c r="G10" s="434">
        <v>101616</v>
      </c>
      <c r="H10" s="431">
        <v>1</v>
      </c>
      <c r="I10" s="431">
        <v>219</v>
      </c>
      <c r="J10" s="434">
        <v>515</v>
      </c>
      <c r="K10" s="434">
        <v>114845</v>
      </c>
      <c r="L10" s="431">
        <v>1.1301861911509998</v>
      </c>
      <c r="M10" s="431">
        <v>223</v>
      </c>
      <c r="N10" s="434">
        <v>669</v>
      </c>
      <c r="O10" s="434">
        <v>151863</v>
      </c>
      <c r="P10" s="456">
        <v>1.4944792158715163</v>
      </c>
      <c r="Q10" s="435">
        <v>227</v>
      </c>
    </row>
    <row r="11" spans="1:17" ht="14.4" customHeight="1" x14ac:dyDescent="0.3">
      <c r="A11" s="430" t="s">
        <v>1090</v>
      </c>
      <c r="B11" s="431" t="s">
        <v>401</v>
      </c>
      <c r="C11" s="431" t="s">
        <v>1091</v>
      </c>
      <c r="D11" s="431" t="s">
        <v>1102</v>
      </c>
      <c r="E11" s="431" t="s">
        <v>1103</v>
      </c>
      <c r="F11" s="434">
        <v>95</v>
      </c>
      <c r="G11" s="434">
        <v>7980</v>
      </c>
      <c r="H11" s="431">
        <v>1</v>
      </c>
      <c r="I11" s="431">
        <v>84</v>
      </c>
      <c r="J11" s="434">
        <v>137</v>
      </c>
      <c r="K11" s="434">
        <v>11782</v>
      </c>
      <c r="L11" s="431">
        <v>1.4764411027568922</v>
      </c>
      <c r="M11" s="431">
        <v>86</v>
      </c>
      <c r="N11" s="434">
        <v>132</v>
      </c>
      <c r="O11" s="434">
        <v>11352</v>
      </c>
      <c r="P11" s="456">
        <v>1.4225563909774437</v>
      </c>
      <c r="Q11" s="435">
        <v>86</v>
      </c>
    </row>
    <row r="12" spans="1:17" ht="14.4" customHeight="1" x14ac:dyDescent="0.3">
      <c r="A12" s="430" t="s">
        <v>1090</v>
      </c>
      <c r="B12" s="431" t="s">
        <v>401</v>
      </c>
      <c r="C12" s="431" t="s">
        <v>1091</v>
      </c>
      <c r="D12" s="431" t="s">
        <v>1104</v>
      </c>
      <c r="E12" s="431" t="s">
        <v>1105</v>
      </c>
      <c r="F12" s="434">
        <v>29</v>
      </c>
      <c r="G12" s="434">
        <v>8410</v>
      </c>
      <c r="H12" s="431">
        <v>1</v>
      </c>
      <c r="I12" s="431">
        <v>290</v>
      </c>
      <c r="J12" s="434">
        <v>14</v>
      </c>
      <c r="K12" s="434">
        <v>4088</v>
      </c>
      <c r="L12" s="431">
        <v>0.48608799048751489</v>
      </c>
      <c r="M12" s="431">
        <v>292</v>
      </c>
      <c r="N12" s="434">
        <v>36</v>
      </c>
      <c r="O12" s="434">
        <v>10584</v>
      </c>
      <c r="P12" s="456">
        <v>1.2585017835909631</v>
      </c>
      <c r="Q12" s="435">
        <v>294</v>
      </c>
    </row>
    <row r="13" spans="1:17" ht="14.4" customHeight="1" x14ac:dyDescent="0.3">
      <c r="A13" s="430" t="s">
        <v>1090</v>
      </c>
      <c r="B13" s="431" t="s">
        <v>401</v>
      </c>
      <c r="C13" s="431" t="s">
        <v>1091</v>
      </c>
      <c r="D13" s="431" t="s">
        <v>1106</v>
      </c>
      <c r="E13" s="431" t="s">
        <v>1107</v>
      </c>
      <c r="F13" s="434">
        <v>456</v>
      </c>
      <c r="G13" s="434">
        <v>531240</v>
      </c>
      <c r="H13" s="431">
        <v>1</v>
      </c>
      <c r="I13" s="431">
        <v>1165</v>
      </c>
      <c r="J13" s="434">
        <v>606</v>
      </c>
      <c r="K13" s="434">
        <v>708414</v>
      </c>
      <c r="L13" s="431">
        <v>1.3335102778405241</v>
      </c>
      <c r="M13" s="431">
        <v>1169</v>
      </c>
      <c r="N13" s="434">
        <v>582</v>
      </c>
      <c r="O13" s="434">
        <v>682686</v>
      </c>
      <c r="P13" s="456">
        <v>1.2850801897447481</v>
      </c>
      <c r="Q13" s="435">
        <v>1173</v>
      </c>
    </row>
    <row r="14" spans="1:17" ht="14.4" customHeight="1" x14ac:dyDescent="0.3">
      <c r="A14" s="430" t="s">
        <v>1090</v>
      </c>
      <c r="B14" s="431" t="s">
        <v>401</v>
      </c>
      <c r="C14" s="431" t="s">
        <v>1091</v>
      </c>
      <c r="D14" s="431" t="s">
        <v>1108</v>
      </c>
      <c r="E14" s="431" t="s">
        <v>1109</v>
      </c>
      <c r="F14" s="434">
        <v>4482</v>
      </c>
      <c r="G14" s="434">
        <v>174798</v>
      </c>
      <c r="H14" s="431">
        <v>1</v>
      </c>
      <c r="I14" s="431">
        <v>39</v>
      </c>
      <c r="J14" s="434">
        <v>4905</v>
      </c>
      <c r="K14" s="434">
        <v>196200</v>
      </c>
      <c r="L14" s="431">
        <v>1.1224384718360623</v>
      </c>
      <c r="M14" s="431">
        <v>40</v>
      </c>
      <c r="N14" s="434">
        <v>5660</v>
      </c>
      <c r="O14" s="434">
        <v>232060</v>
      </c>
      <c r="P14" s="456">
        <v>1.3275895605212875</v>
      </c>
      <c r="Q14" s="435">
        <v>41</v>
      </c>
    </row>
    <row r="15" spans="1:17" ht="14.4" customHeight="1" x14ac:dyDescent="0.3">
      <c r="A15" s="430" t="s">
        <v>1090</v>
      </c>
      <c r="B15" s="431" t="s">
        <v>401</v>
      </c>
      <c r="C15" s="431" t="s">
        <v>1091</v>
      </c>
      <c r="D15" s="431" t="s">
        <v>1110</v>
      </c>
      <c r="E15" s="431" t="s">
        <v>1111</v>
      </c>
      <c r="F15" s="434">
        <v>462</v>
      </c>
      <c r="G15" s="434">
        <v>176484</v>
      </c>
      <c r="H15" s="431">
        <v>1</v>
      </c>
      <c r="I15" s="431">
        <v>382</v>
      </c>
      <c r="J15" s="434">
        <v>464</v>
      </c>
      <c r="K15" s="434">
        <v>177712</v>
      </c>
      <c r="L15" s="431">
        <v>1.0069581378481902</v>
      </c>
      <c r="M15" s="431">
        <v>383</v>
      </c>
      <c r="N15" s="434">
        <v>555</v>
      </c>
      <c r="O15" s="434">
        <v>213120</v>
      </c>
      <c r="P15" s="456">
        <v>1.2075882232950297</v>
      </c>
      <c r="Q15" s="435">
        <v>384</v>
      </c>
    </row>
    <row r="16" spans="1:17" ht="14.4" customHeight="1" x14ac:dyDescent="0.3">
      <c r="A16" s="430" t="s">
        <v>1090</v>
      </c>
      <c r="B16" s="431" t="s">
        <v>401</v>
      </c>
      <c r="C16" s="431" t="s">
        <v>1091</v>
      </c>
      <c r="D16" s="431" t="s">
        <v>1112</v>
      </c>
      <c r="E16" s="431" t="s">
        <v>1113</v>
      </c>
      <c r="F16" s="434">
        <v>919</v>
      </c>
      <c r="G16" s="434">
        <v>34003</v>
      </c>
      <c r="H16" s="431">
        <v>1</v>
      </c>
      <c r="I16" s="431">
        <v>37</v>
      </c>
      <c r="J16" s="434">
        <v>742</v>
      </c>
      <c r="K16" s="434">
        <v>27454</v>
      </c>
      <c r="L16" s="431">
        <v>0.80739934711643091</v>
      </c>
      <c r="M16" s="431">
        <v>37</v>
      </c>
      <c r="N16" s="434">
        <v>1042</v>
      </c>
      <c r="O16" s="434">
        <v>38554</v>
      </c>
      <c r="P16" s="456">
        <v>1.1338411316648531</v>
      </c>
      <c r="Q16" s="435">
        <v>37</v>
      </c>
    </row>
    <row r="17" spans="1:17" ht="14.4" customHeight="1" x14ac:dyDescent="0.3">
      <c r="A17" s="430" t="s">
        <v>1090</v>
      </c>
      <c r="B17" s="431" t="s">
        <v>401</v>
      </c>
      <c r="C17" s="431" t="s">
        <v>1091</v>
      </c>
      <c r="D17" s="431" t="s">
        <v>1114</v>
      </c>
      <c r="E17" s="431" t="s">
        <v>1115</v>
      </c>
      <c r="F17" s="434">
        <v>170</v>
      </c>
      <c r="G17" s="434">
        <v>14620</v>
      </c>
      <c r="H17" s="431">
        <v>1</v>
      </c>
      <c r="I17" s="431">
        <v>86</v>
      </c>
      <c r="J17" s="434">
        <v>193</v>
      </c>
      <c r="K17" s="434">
        <v>16984</v>
      </c>
      <c r="L17" s="431">
        <v>1.1616963064295485</v>
      </c>
      <c r="M17" s="431">
        <v>88</v>
      </c>
      <c r="N17" s="434">
        <v>233</v>
      </c>
      <c r="O17" s="434">
        <v>20737</v>
      </c>
      <c r="P17" s="456">
        <v>1.4183994528043775</v>
      </c>
      <c r="Q17" s="435">
        <v>89</v>
      </c>
    </row>
    <row r="18" spans="1:17" ht="14.4" customHeight="1" x14ac:dyDescent="0.3">
      <c r="A18" s="430" t="s">
        <v>1090</v>
      </c>
      <c r="B18" s="431" t="s">
        <v>401</v>
      </c>
      <c r="C18" s="431" t="s">
        <v>1091</v>
      </c>
      <c r="D18" s="431" t="s">
        <v>1116</v>
      </c>
      <c r="E18" s="431" t="s">
        <v>1117</v>
      </c>
      <c r="F18" s="434">
        <v>1420</v>
      </c>
      <c r="G18" s="434">
        <v>630480</v>
      </c>
      <c r="H18" s="431">
        <v>1</v>
      </c>
      <c r="I18" s="431">
        <v>444</v>
      </c>
      <c r="J18" s="434">
        <v>1435</v>
      </c>
      <c r="K18" s="434">
        <v>638575</v>
      </c>
      <c r="L18" s="431">
        <v>1.0128394239309733</v>
      </c>
      <c r="M18" s="431">
        <v>445</v>
      </c>
      <c r="N18" s="434">
        <v>1958</v>
      </c>
      <c r="O18" s="434">
        <v>873268</v>
      </c>
      <c r="P18" s="456">
        <v>1.3850843801548027</v>
      </c>
      <c r="Q18" s="435">
        <v>446</v>
      </c>
    </row>
    <row r="19" spans="1:17" ht="14.4" customHeight="1" x14ac:dyDescent="0.3">
      <c r="A19" s="430" t="s">
        <v>1090</v>
      </c>
      <c r="B19" s="431" t="s">
        <v>401</v>
      </c>
      <c r="C19" s="431" t="s">
        <v>1091</v>
      </c>
      <c r="D19" s="431" t="s">
        <v>1118</v>
      </c>
      <c r="E19" s="431" t="s">
        <v>1119</v>
      </c>
      <c r="F19" s="434">
        <v>150</v>
      </c>
      <c r="G19" s="434">
        <v>6150</v>
      </c>
      <c r="H19" s="431">
        <v>1</v>
      </c>
      <c r="I19" s="431">
        <v>41</v>
      </c>
      <c r="J19" s="434">
        <v>148</v>
      </c>
      <c r="K19" s="434">
        <v>6068</v>
      </c>
      <c r="L19" s="431">
        <v>0.98666666666666669</v>
      </c>
      <c r="M19" s="431">
        <v>41</v>
      </c>
      <c r="N19" s="434">
        <v>207</v>
      </c>
      <c r="O19" s="434">
        <v>8694</v>
      </c>
      <c r="P19" s="456">
        <v>1.4136585365853658</v>
      </c>
      <c r="Q19" s="435">
        <v>42</v>
      </c>
    </row>
    <row r="20" spans="1:17" ht="14.4" customHeight="1" x14ac:dyDescent="0.3">
      <c r="A20" s="430" t="s">
        <v>1090</v>
      </c>
      <c r="B20" s="431" t="s">
        <v>401</v>
      </c>
      <c r="C20" s="431" t="s">
        <v>1091</v>
      </c>
      <c r="D20" s="431" t="s">
        <v>1120</v>
      </c>
      <c r="E20" s="431" t="s">
        <v>1121</v>
      </c>
      <c r="F20" s="434">
        <v>473</v>
      </c>
      <c r="G20" s="434">
        <v>231770</v>
      </c>
      <c r="H20" s="431">
        <v>1</v>
      </c>
      <c r="I20" s="431">
        <v>490</v>
      </c>
      <c r="J20" s="434">
        <v>624</v>
      </c>
      <c r="K20" s="434">
        <v>306384</v>
      </c>
      <c r="L20" s="431">
        <v>1.3219312249212583</v>
      </c>
      <c r="M20" s="431">
        <v>491</v>
      </c>
      <c r="N20" s="434">
        <v>792</v>
      </c>
      <c r="O20" s="434">
        <v>389664</v>
      </c>
      <c r="P20" s="456">
        <v>1.6812529663028002</v>
      </c>
      <c r="Q20" s="435">
        <v>492</v>
      </c>
    </row>
    <row r="21" spans="1:17" ht="14.4" customHeight="1" x14ac:dyDescent="0.3">
      <c r="A21" s="430" t="s">
        <v>1090</v>
      </c>
      <c r="B21" s="431" t="s">
        <v>401</v>
      </c>
      <c r="C21" s="431" t="s">
        <v>1091</v>
      </c>
      <c r="D21" s="431" t="s">
        <v>1122</v>
      </c>
      <c r="E21" s="431" t="s">
        <v>1123</v>
      </c>
      <c r="F21" s="434">
        <v>212</v>
      </c>
      <c r="G21" s="434">
        <v>6572</v>
      </c>
      <c r="H21" s="431">
        <v>1</v>
      </c>
      <c r="I21" s="431">
        <v>31</v>
      </c>
      <c r="J21" s="434">
        <v>190</v>
      </c>
      <c r="K21" s="434">
        <v>5890</v>
      </c>
      <c r="L21" s="431">
        <v>0.89622641509433965</v>
      </c>
      <c r="M21" s="431">
        <v>31</v>
      </c>
      <c r="N21" s="434">
        <v>335</v>
      </c>
      <c r="O21" s="434">
        <v>10385</v>
      </c>
      <c r="P21" s="456">
        <v>1.5801886792452831</v>
      </c>
      <c r="Q21" s="435">
        <v>31</v>
      </c>
    </row>
    <row r="22" spans="1:17" ht="14.4" customHeight="1" x14ac:dyDescent="0.3">
      <c r="A22" s="430" t="s">
        <v>1090</v>
      </c>
      <c r="B22" s="431" t="s">
        <v>401</v>
      </c>
      <c r="C22" s="431" t="s">
        <v>1091</v>
      </c>
      <c r="D22" s="431" t="s">
        <v>1124</v>
      </c>
      <c r="E22" s="431" t="s">
        <v>1125</v>
      </c>
      <c r="F22" s="434">
        <v>186</v>
      </c>
      <c r="G22" s="434">
        <v>38130</v>
      </c>
      <c r="H22" s="431">
        <v>1</v>
      </c>
      <c r="I22" s="431">
        <v>205</v>
      </c>
      <c r="J22" s="434">
        <v>184</v>
      </c>
      <c r="K22" s="434">
        <v>38088</v>
      </c>
      <c r="L22" s="431">
        <v>0.9988985051140834</v>
      </c>
      <c r="M22" s="431">
        <v>207</v>
      </c>
      <c r="N22" s="434">
        <v>241</v>
      </c>
      <c r="O22" s="434">
        <v>50128</v>
      </c>
      <c r="P22" s="456">
        <v>1.3146603724101757</v>
      </c>
      <c r="Q22" s="435">
        <v>208</v>
      </c>
    </row>
    <row r="23" spans="1:17" ht="14.4" customHeight="1" x14ac:dyDescent="0.3">
      <c r="A23" s="430" t="s">
        <v>1090</v>
      </c>
      <c r="B23" s="431" t="s">
        <v>401</v>
      </c>
      <c r="C23" s="431" t="s">
        <v>1091</v>
      </c>
      <c r="D23" s="431" t="s">
        <v>1126</v>
      </c>
      <c r="E23" s="431" t="s">
        <v>1127</v>
      </c>
      <c r="F23" s="434">
        <v>174</v>
      </c>
      <c r="G23" s="434">
        <v>65598</v>
      </c>
      <c r="H23" s="431">
        <v>1</v>
      </c>
      <c r="I23" s="431">
        <v>377</v>
      </c>
      <c r="J23" s="434">
        <v>173</v>
      </c>
      <c r="K23" s="434">
        <v>65740</v>
      </c>
      <c r="L23" s="431">
        <v>1.0021647001432969</v>
      </c>
      <c r="M23" s="431">
        <v>380</v>
      </c>
      <c r="N23" s="434">
        <v>249</v>
      </c>
      <c r="O23" s="434">
        <v>95616</v>
      </c>
      <c r="P23" s="456">
        <v>1.4576054147992317</v>
      </c>
      <c r="Q23" s="435">
        <v>384</v>
      </c>
    </row>
    <row r="24" spans="1:17" ht="14.4" customHeight="1" x14ac:dyDescent="0.3">
      <c r="A24" s="430" t="s">
        <v>1090</v>
      </c>
      <c r="B24" s="431" t="s">
        <v>401</v>
      </c>
      <c r="C24" s="431" t="s">
        <v>1091</v>
      </c>
      <c r="D24" s="431" t="s">
        <v>1128</v>
      </c>
      <c r="E24" s="431" t="s">
        <v>1129</v>
      </c>
      <c r="F24" s="434">
        <v>281</v>
      </c>
      <c r="G24" s="434">
        <v>64911</v>
      </c>
      <c r="H24" s="431">
        <v>1</v>
      </c>
      <c r="I24" s="431">
        <v>231</v>
      </c>
      <c r="J24" s="434">
        <v>148</v>
      </c>
      <c r="K24" s="434">
        <v>34632</v>
      </c>
      <c r="L24" s="431">
        <v>0.53353052641308873</v>
      </c>
      <c r="M24" s="431">
        <v>234</v>
      </c>
      <c r="N24" s="434">
        <v>459</v>
      </c>
      <c r="O24" s="434">
        <v>108324</v>
      </c>
      <c r="P24" s="456">
        <v>1.6688080602671349</v>
      </c>
      <c r="Q24" s="435">
        <v>236</v>
      </c>
    </row>
    <row r="25" spans="1:17" ht="14.4" customHeight="1" x14ac:dyDescent="0.3">
      <c r="A25" s="430" t="s">
        <v>1090</v>
      </c>
      <c r="B25" s="431" t="s">
        <v>401</v>
      </c>
      <c r="C25" s="431" t="s">
        <v>1091</v>
      </c>
      <c r="D25" s="431" t="s">
        <v>1130</v>
      </c>
      <c r="E25" s="431" t="s">
        <v>1131</v>
      </c>
      <c r="F25" s="434">
        <v>56</v>
      </c>
      <c r="G25" s="434">
        <v>7224</v>
      </c>
      <c r="H25" s="431">
        <v>1</v>
      </c>
      <c r="I25" s="431">
        <v>129</v>
      </c>
      <c r="J25" s="434">
        <v>144</v>
      </c>
      <c r="K25" s="434">
        <v>18864</v>
      </c>
      <c r="L25" s="431">
        <v>2.6112956810631229</v>
      </c>
      <c r="M25" s="431">
        <v>131</v>
      </c>
      <c r="N25" s="434">
        <v>202</v>
      </c>
      <c r="O25" s="434">
        <v>27674</v>
      </c>
      <c r="P25" s="456">
        <v>3.8308416389811737</v>
      </c>
      <c r="Q25" s="435">
        <v>137</v>
      </c>
    </row>
    <row r="26" spans="1:17" ht="14.4" customHeight="1" x14ac:dyDescent="0.3">
      <c r="A26" s="430" t="s">
        <v>1090</v>
      </c>
      <c r="B26" s="431" t="s">
        <v>401</v>
      </c>
      <c r="C26" s="431" t="s">
        <v>1091</v>
      </c>
      <c r="D26" s="431" t="s">
        <v>1132</v>
      </c>
      <c r="E26" s="431" t="s">
        <v>1133</v>
      </c>
      <c r="F26" s="434"/>
      <c r="G26" s="434"/>
      <c r="H26" s="431"/>
      <c r="I26" s="431"/>
      <c r="J26" s="434">
        <v>10</v>
      </c>
      <c r="K26" s="434">
        <v>1990</v>
      </c>
      <c r="L26" s="431"/>
      <c r="M26" s="431">
        <v>199</v>
      </c>
      <c r="N26" s="434">
        <v>25</v>
      </c>
      <c r="O26" s="434">
        <v>5125</v>
      </c>
      <c r="P26" s="456"/>
      <c r="Q26" s="435">
        <v>205</v>
      </c>
    </row>
    <row r="27" spans="1:17" ht="14.4" customHeight="1" x14ac:dyDescent="0.3">
      <c r="A27" s="430" t="s">
        <v>1090</v>
      </c>
      <c r="B27" s="431" t="s">
        <v>401</v>
      </c>
      <c r="C27" s="431" t="s">
        <v>1091</v>
      </c>
      <c r="D27" s="431" t="s">
        <v>1134</v>
      </c>
      <c r="E27" s="431" t="s">
        <v>1135</v>
      </c>
      <c r="F27" s="434">
        <v>40</v>
      </c>
      <c r="G27" s="434">
        <v>48920</v>
      </c>
      <c r="H27" s="431">
        <v>1</v>
      </c>
      <c r="I27" s="431">
        <v>1223</v>
      </c>
      <c r="J27" s="434">
        <v>40</v>
      </c>
      <c r="K27" s="434">
        <v>49840</v>
      </c>
      <c r="L27" s="431">
        <v>1.01880621422731</v>
      </c>
      <c r="M27" s="431">
        <v>1246</v>
      </c>
      <c r="N27" s="434">
        <v>8</v>
      </c>
      <c r="O27" s="434">
        <v>10048</v>
      </c>
      <c r="P27" s="456">
        <v>0.20539656582174978</v>
      </c>
      <c r="Q27" s="435">
        <v>1256</v>
      </c>
    </row>
    <row r="28" spans="1:17" ht="14.4" customHeight="1" x14ac:dyDescent="0.3">
      <c r="A28" s="430" t="s">
        <v>1090</v>
      </c>
      <c r="B28" s="431" t="s">
        <v>401</v>
      </c>
      <c r="C28" s="431" t="s">
        <v>1091</v>
      </c>
      <c r="D28" s="431" t="s">
        <v>1136</v>
      </c>
      <c r="E28" s="431" t="s">
        <v>1137</v>
      </c>
      <c r="F28" s="434">
        <v>4781</v>
      </c>
      <c r="G28" s="434">
        <v>76496</v>
      </c>
      <c r="H28" s="431">
        <v>1</v>
      </c>
      <c r="I28" s="431">
        <v>16</v>
      </c>
      <c r="J28" s="434">
        <v>5048</v>
      </c>
      <c r="K28" s="434">
        <v>80768</v>
      </c>
      <c r="L28" s="431">
        <v>1.0558460573101862</v>
      </c>
      <c r="M28" s="431">
        <v>16</v>
      </c>
      <c r="N28" s="434">
        <v>6299</v>
      </c>
      <c r="O28" s="434">
        <v>107083</v>
      </c>
      <c r="P28" s="456">
        <v>1.3998509725998745</v>
      </c>
      <c r="Q28" s="435">
        <v>17</v>
      </c>
    </row>
    <row r="29" spans="1:17" ht="14.4" customHeight="1" x14ac:dyDescent="0.3">
      <c r="A29" s="430" t="s">
        <v>1090</v>
      </c>
      <c r="B29" s="431" t="s">
        <v>401</v>
      </c>
      <c r="C29" s="431" t="s">
        <v>1091</v>
      </c>
      <c r="D29" s="431" t="s">
        <v>1138</v>
      </c>
      <c r="E29" s="431" t="s">
        <v>1139</v>
      </c>
      <c r="F29" s="434">
        <v>158</v>
      </c>
      <c r="G29" s="434">
        <v>21014</v>
      </c>
      <c r="H29" s="431">
        <v>1</v>
      </c>
      <c r="I29" s="431">
        <v>133</v>
      </c>
      <c r="J29" s="434">
        <v>121</v>
      </c>
      <c r="K29" s="434">
        <v>16456</v>
      </c>
      <c r="L29" s="431">
        <v>0.78309698296373842</v>
      </c>
      <c r="M29" s="431">
        <v>136</v>
      </c>
      <c r="N29" s="434">
        <v>232</v>
      </c>
      <c r="O29" s="434">
        <v>32248</v>
      </c>
      <c r="P29" s="456">
        <v>1.534595983629961</v>
      </c>
      <c r="Q29" s="435">
        <v>139</v>
      </c>
    </row>
    <row r="30" spans="1:17" ht="14.4" customHeight="1" x14ac:dyDescent="0.3">
      <c r="A30" s="430" t="s">
        <v>1090</v>
      </c>
      <c r="B30" s="431" t="s">
        <v>401</v>
      </c>
      <c r="C30" s="431" t="s">
        <v>1091</v>
      </c>
      <c r="D30" s="431" t="s">
        <v>1140</v>
      </c>
      <c r="E30" s="431" t="s">
        <v>1141</v>
      </c>
      <c r="F30" s="434">
        <v>123</v>
      </c>
      <c r="G30" s="434">
        <v>12546</v>
      </c>
      <c r="H30" s="431">
        <v>1</v>
      </c>
      <c r="I30" s="431">
        <v>102</v>
      </c>
      <c r="J30" s="434">
        <v>96</v>
      </c>
      <c r="K30" s="434">
        <v>9888</v>
      </c>
      <c r="L30" s="431">
        <v>0.78813964610234333</v>
      </c>
      <c r="M30" s="431">
        <v>103</v>
      </c>
      <c r="N30" s="434">
        <v>133</v>
      </c>
      <c r="O30" s="434">
        <v>13699</v>
      </c>
      <c r="P30" s="456">
        <v>1.0919018013709549</v>
      </c>
      <c r="Q30" s="435">
        <v>103</v>
      </c>
    </row>
    <row r="31" spans="1:17" ht="14.4" customHeight="1" x14ac:dyDescent="0.3">
      <c r="A31" s="430" t="s">
        <v>1090</v>
      </c>
      <c r="B31" s="431" t="s">
        <v>401</v>
      </c>
      <c r="C31" s="431" t="s">
        <v>1091</v>
      </c>
      <c r="D31" s="431" t="s">
        <v>1142</v>
      </c>
      <c r="E31" s="431" t="s">
        <v>1143</v>
      </c>
      <c r="F31" s="434"/>
      <c r="G31" s="434"/>
      <c r="H31" s="431"/>
      <c r="I31" s="431"/>
      <c r="J31" s="434">
        <v>1</v>
      </c>
      <c r="K31" s="434">
        <v>113</v>
      </c>
      <c r="L31" s="431"/>
      <c r="M31" s="431">
        <v>113</v>
      </c>
      <c r="N31" s="434"/>
      <c r="O31" s="434"/>
      <c r="P31" s="456"/>
      <c r="Q31" s="435"/>
    </row>
    <row r="32" spans="1:17" ht="14.4" customHeight="1" x14ac:dyDescent="0.3">
      <c r="A32" s="430" t="s">
        <v>1090</v>
      </c>
      <c r="B32" s="431" t="s">
        <v>401</v>
      </c>
      <c r="C32" s="431" t="s">
        <v>1091</v>
      </c>
      <c r="D32" s="431" t="s">
        <v>1144</v>
      </c>
      <c r="E32" s="431" t="s">
        <v>1145</v>
      </c>
      <c r="F32" s="434">
        <v>835</v>
      </c>
      <c r="G32" s="434">
        <v>32565</v>
      </c>
      <c r="H32" s="431">
        <v>1</v>
      </c>
      <c r="I32" s="431">
        <v>39</v>
      </c>
      <c r="J32" s="434">
        <v>1065</v>
      </c>
      <c r="K32" s="434">
        <v>42600</v>
      </c>
      <c r="L32" s="431">
        <v>1.3081529249193919</v>
      </c>
      <c r="M32" s="431">
        <v>40</v>
      </c>
      <c r="N32" s="434">
        <v>1063</v>
      </c>
      <c r="O32" s="434">
        <v>42520</v>
      </c>
      <c r="P32" s="456">
        <v>1.3056962997082757</v>
      </c>
      <c r="Q32" s="435">
        <v>40</v>
      </c>
    </row>
    <row r="33" spans="1:17" ht="14.4" customHeight="1" x14ac:dyDescent="0.3">
      <c r="A33" s="430" t="s">
        <v>1090</v>
      </c>
      <c r="B33" s="431" t="s">
        <v>401</v>
      </c>
      <c r="C33" s="431" t="s">
        <v>1091</v>
      </c>
      <c r="D33" s="431" t="s">
        <v>1146</v>
      </c>
      <c r="E33" s="431" t="s">
        <v>1147</v>
      </c>
      <c r="F33" s="434">
        <v>2031</v>
      </c>
      <c r="G33" s="434">
        <v>229503</v>
      </c>
      <c r="H33" s="431">
        <v>1</v>
      </c>
      <c r="I33" s="431">
        <v>113</v>
      </c>
      <c r="J33" s="434">
        <v>2102</v>
      </c>
      <c r="K33" s="434">
        <v>243832</v>
      </c>
      <c r="L33" s="431">
        <v>1.0624349137048317</v>
      </c>
      <c r="M33" s="431">
        <v>116</v>
      </c>
      <c r="N33" s="434">
        <v>2612</v>
      </c>
      <c r="O33" s="434">
        <v>305604</v>
      </c>
      <c r="P33" s="456">
        <v>1.3315904367263174</v>
      </c>
      <c r="Q33" s="435">
        <v>117</v>
      </c>
    </row>
    <row r="34" spans="1:17" ht="14.4" customHeight="1" x14ac:dyDescent="0.3">
      <c r="A34" s="430" t="s">
        <v>1090</v>
      </c>
      <c r="B34" s="431" t="s">
        <v>401</v>
      </c>
      <c r="C34" s="431" t="s">
        <v>1091</v>
      </c>
      <c r="D34" s="431" t="s">
        <v>1148</v>
      </c>
      <c r="E34" s="431" t="s">
        <v>1149</v>
      </c>
      <c r="F34" s="434">
        <v>177</v>
      </c>
      <c r="G34" s="434">
        <v>14868</v>
      </c>
      <c r="H34" s="431">
        <v>1</v>
      </c>
      <c r="I34" s="431">
        <v>84</v>
      </c>
      <c r="J34" s="434">
        <v>132</v>
      </c>
      <c r="K34" s="434">
        <v>11220</v>
      </c>
      <c r="L34" s="431">
        <v>0.75464083938660209</v>
      </c>
      <c r="M34" s="431">
        <v>85</v>
      </c>
      <c r="N34" s="434">
        <v>188</v>
      </c>
      <c r="O34" s="434">
        <v>17108</v>
      </c>
      <c r="P34" s="456">
        <v>1.1506591337099812</v>
      </c>
      <c r="Q34" s="435">
        <v>91</v>
      </c>
    </row>
    <row r="35" spans="1:17" ht="14.4" customHeight="1" x14ac:dyDescent="0.3">
      <c r="A35" s="430" t="s">
        <v>1090</v>
      </c>
      <c r="B35" s="431" t="s">
        <v>401</v>
      </c>
      <c r="C35" s="431" t="s">
        <v>1091</v>
      </c>
      <c r="D35" s="431" t="s">
        <v>1150</v>
      </c>
      <c r="E35" s="431" t="s">
        <v>1151</v>
      </c>
      <c r="F35" s="434">
        <v>615</v>
      </c>
      <c r="G35" s="434">
        <v>59040</v>
      </c>
      <c r="H35" s="431">
        <v>1</v>
      </c>
      <c r="I35" s="431">
        <v>96</v>
      </c>
      <c r="J35" s="434">
        <v>617</v>
      </c>
      <c r="K35" s="434">
        <v>60466</v>
      </c>
      <c r="L35" s="431">
        <v>1.0241531165311653</v>
      </c>
      <c r="M35" s="431">
        <v>98</v>
      </c>
      <c r="N35" s="434">
        <v>778</v>
      </c>
      <c r="O35" s="434">
        <v>77022</v>
      </c>
      <c r="P35" s="456">
        <v>1.3045731707317074</v>
      </c>
      <c r="Q35" s="435">
        <v>99</v>
      </c>
    </row>
    <row r="36" spans="1:17" ht="14.4" customHeight="1" x14ac:dyDescent="0.3">
      <c r="A36" s="430" t="s">
        <v>1090</v>
      </c>
      <c r="B36" s="431" t="s">
        <v>401</v>
      </c>
      <c r="C36" s="431" t="s">
        <v>1091</v>
      </c>
      <c r="D36" s="431" t="s">
        <v>1152</v>
      </c>
      <c r="E36" s="431" t="s">
        <v>1153</v>
      </c>
      <c r="F36" s="434">
        <v>316</v>
      </c>
      <c r="G36" s="434">
        <v>6636</v>
      </c>
      <c r="H36" s="431">
        <v>1</v>
      </c>
      <c r="I36" s="431">
        <v>21</v>
      </c>
      <c r="J36" s="434">
        <v>483</v>
      </c>
      <c r="K36" s="434">
        <v>10143</v>
      </c>
      <c r="L36" s="431">
        <v>1.5284810126582278</v>
      </c>
      <c r="M36" s="431">
        <v>21</v>
      </c>
      <c r="N36" s="434">
        <v>365</v>
      </c>
      <c r="O36" s="434">
        <v>7665</v>
      </c>
      <c r="P36" s="456">
        <v>1.1550632911392404</v>
      </c>
      <c r="Q36" s="435">
        <v>21</v>
      </c>
    </row>
    <row r="37" spans="1:17" ht="14.4" customHeight="1" x14ac:dyDescent="0.3">
      <c r="A37" s="430" t="s">
        <v>1090</v>
      </c>
      <c r="B37" s="431" t="s">
        <v>401</v>
      </c>
      <c r="C37" s="431" t="s">
        <v>1091</v>
      </c>
      <c r="D37" s="431" t="s">
        <v>1154</v>
      </c>
      <c r="E37" s="431" t="s">
        <v>1155</v>
      </c>
      <c r="F37" s="434">
        <v>6576</v>
      </c>
      <c r="G37" s="434">
        <v>3195936</v>
      </c>
      <c r="H37" s="431">
        <v>1</v>
      </c>
      <c r="I37" s="431">
        <v>486</v>
      </c>
      <c r="J37" s="434">
        <v>7071</v>
      </c>
      <c r="K37" s="434">
        <v>3443577</v>
      </c>
      <c r="L37" s="431">
        <v>1.0774862199993993</v>
      </c>
      <c r="M37" s="431">
        <v>487</v>
      </c>
      <c r="N37" s="434">
        <v>8589</v>
      </c>
      <c r="O37" s="434">
        <v>4191432</v>
      </c>
      <c r="P37" s="456">
        <v>1.3114880898741401</v>
      </c>
      <c r="Q37" s="435">
        <v>488</v>
      </c>
    </row>
    <row r="38" spans="1:17" ht="14.4" customHeight="1" x14ac:dyDescent="0.3">
      <c r="A38" s="430" t="s">
        <v>1090</v>
      </c>
      <c r="B38" s="431" t="s">
        <v>401</v>
      </c>
      <c r="C38" s="431" t="s">
        <v>1091</v>
      </c>
      <c r="D38" s="431" t="s">
        <v>1156</v>
      </c>
      <c r="E38" s="431" t="s">
        <v>1157</v>
      </c>
      <c r="F38" s="434">
        <v>779</v>
      </c>
      <c r="G38" s="434">
        <v>249280</v>
      </c>
      <c r="H38" s="431">
        <v>1</v>
      </c>
      <c r="I38" s="431">
        <v>320</v>
      </c>
      <c r="J38" s="434">
        <v>1264</v>
      </c>
      <c r="K38" s="434">
        <v>408272</v>
      </c>
      <c r="L38" s="431">
        <v>1.6378048780487804</v>
      </c>
      <c r="M38" s="431">
        <v>323</v>
      </c>
      <c r="N38" s="434">
        <v>1761</v>
      </c>
      <c r="O38" s="434">
        <v>570564</v>
      </c>
      <c r="P38" s="456">
        <v>2.2888478818998714</v>
      </c>
      <c r="Q38" s="435">
        <v>324</v>
      </c>
    </row>
    <row r="39" spans="1:17" ht="14.4" customHeight="1" x14ac:dyDescent="0.3">
      <c r="A39" s="430" t="s">
        <v>1090</v>
      </c>
      <c r="B39" s="431" t="s">
        <v>401</v>
      </c>
      <c r="C39" s="431" t="s">
        <v>1091</v>
      </c>
      <c r="D39" s="431" t="s">
        <v>1158</v>
      </c>
      <c r="E39" s="431" t="s">
        <v>1159</v>
      </c>
      <c r="F39" s="434">
        <v>408</v>
      </c>
      <c r="G39" s="434">
        <v>95472</v>
      </c>
      <c r="H39" s="431">
        <v>1</v>
      </c>
      <c r="I39" s="431">
        <v>234</v>
      </c>
      <c r="J39" s="434">
        <v>517</v>
      </c>
      <c r="K39" s="434">
        <v>121495</v>
      </c>
      <c r="L39" s="431">
        <v>1.2725720630132396</v>
      </c>
      <c r="M39" s="431">
        <v>235</v>
      </c>
      <c r="N39" s="434">
        <v>582</v>
      </c>
      <c r="O39" s="434">
        <v>137352</v>
      </c>
      <c r="P39" s="456">
        <v>1.4386626445449975</v>
      </c>
      <c r="Q39" s="435">
        <v>236</v>
      </c>
    </row>
    <row r="40" spans="1:17" ht="14.4" customHeight="1" x14ac:dyDescent="0.3">
      <c r="A40" s="430" t="s">
        <v>1090</v>
      </c>
      <c r="B40" s="431" t="s">
        <v>401</v>
      </c>
      <c r="C40" s="431" t="s">
        <v>1091</v>
      </c>
      <c r="D40" s="431" t="s">
        <v>1160</v>
      </c>
      <c r="E40" s="431" t="s">
        <v>1161</v>
      </c>
      <c r="F40" s="434">
        <v>1336</v>
      </c>
      <c r="G40" s="434">
        <v>88176</v>
      </c>
      <c r="H40" s="431">
        <v>1</v>
      </c>
      <c r="I40" s="431">
        <v>66</v>
      </c>
      <c r="J40" s="434">
        <v>1419</v>
      </c>
      <c r="K40" s="434">
        <v>95073</v>
      </c>
      <c r="L40" s="431">
        <v>1.0782185628742516</v>
      </c>
      <c r="M40" s="431">
        <v>67</v>
      </c>
      <c r="N40" s="434">
        <v>1565</v>
      </c>
      <c r="O40" s="434">
        <v>106420</v>
      </c>
      <c r="P40" s="456">
        <v>1.2069043730720377</v>
      </c>
      <c r="Q40" s="435">
        <v>68</v>
      </c>
    </row>
    <row r="41" spans="1:17" ht="14.4" customHeight="1" x14ac:dyDescent="0.3">
      <c r="A41" s="430" t="s">
        <v>1090</v>
      </c>
      <c r="B41" s="431" t="s">
        <v>401</v>
      </c>
      <c r="C41" s="431" t="s">
        <v>1091</v>
      </c>
      <c r="D41" s="431" t="s">
        <v>1162</v>
      </c>
      <c r="E41" s="431" t="s">
        <v>1163</v>
      </c>
      <c r="F41" s="434">
        <v>665</v>
      </c>
      <c r="G41" s="434">
        <v>26600</v>
      </c>
      <c r="H41" s="431">
        <v>1</v>
      </c>
      <c r="I41" s="431">
        <v>40</v>
      </c>
      <c r="J41" s="434">
        <v>733</v>
      </c>
      <c r="K41" s="434">
        <v>30053</v>
      </c>
      <c r="L41" s="431">
        <v>1.1298120300751879</v>
      </c>
      <c r="M41" s="431">
        <v>41</v>
      </c>
      <c r="N41" s="434">
        <v>1030</v>
      </c>
      <c r="O41" s="434">
        <v>42230</v>
      </c>
      <c r="P41" s="456">
        <v>1.5875939849624061</v>
      </c>
      <c r="Q41" s="435">
        <v>41</v>
      </c>
    </row>
    <row r="42" spans="1:17" ht="14.4" customHeight="1" x14ac:dyDescent="0.3">
      <c r="A42" s="430" t="s">
        <v>1090</v>
      </c>
      <c r="B42" s="431" t="s">
        <v>401</v>
      </c>
      <c r="C42" s="431" t="s">
        <v>1091</v>
      </c>
      <c r="D42" s="431" t="s">
        <v>1164</v>
      </c>
      <c r="E42" s="431" t="s">
        <v>1165</v>
      </c>
      <c r="F42" s="434">
        <v>1178</v>
      </c>
      <c r="G42" s="434">
        <v>83638</v>
      </c>
      <c r="H42" s="431">
        <v>1</v>
      </c>
      <c r="I42" s="431">
        <v>71</v>
      </c>
      <c r="J42" s="434">
        <v>1224</v>
      </c>
      <c r="K42" s="434">
        <v>89352</v>
      </c>
      <c r="L42" s="431">
        <v>1.0683182285563979</v>
      </c>
      <c r="M42" s="431">
        <v>73</v>
      </c>
      <c r="N42" s="434">
        <v>1225</v>
      </c>
      <c r="O42" s="434">
        <v>90650</v>
      </c>
      <c r="P42" s="456">
        <v>1.0838374901360626</v>
      </c>
      <c r="Q42" s="435">
        <v>74</v>
      </c>
    </row>
    <row r="43" spans="1:17" ht="14.4" customHeight="1" x14ac:dyDescent="0.3">
      <c r="A43" s="430" t="s">
        <v>1090</v>
      </c>
      <c r="B43" s="431" t="s">
        <v>401</v>
      </c>
      <c r="C43" s="431" t="s">
        <v>1091</v>
      </c>
      <c r="D43" s="431" t="s">
        <v>1166</v>
      </c>
      <c r="E43" s="431" t="s">
        <v>1167</v>
      </c>
      <c r="F43" s="434">
        <v>148</v>
      </c>
      <c r="G43" s="434">
        <v>10656</v>
      </c>
      <c r="H43" s="431">
        <v>1</v>
      </c>
      <c r="I43" s="431">
        <v>72</v>
      </c>
      <c r="J43" s="434">
        <v>147</v>
      </c>
      <c r="K43" s="434">
        <v>10731</v>
      </c>
      <c r="L43" s="431">
        <v>1.0070382882882882</v>
      </c>
      <c r="M43" s="431">
        <v>73</v>
      </c>
      <c r="N43" s="434">
        <v>180</v>
      </c>
      <c r="O43" s="434">
        <v>13320</v>
      </c>
      <c r="P43" s="456">
        <v>1.25</v>
      </c>
      <c r="Q43" s="435">
        <v>74</v>
      </c>
    </row>
    <row r="44" spans="1:17" ht="14.4" customHeight="1" x14ac:dyDescent="0.3">
      <c r="A44" s="430" t="s">
        <v>1090</v>
      </c>
      <c r="B44" s="431" t="s">
        <v>401</v>
      </c>
      <c r="C44" s="431" t="s">
        <v>1091</v>
      </c>
      <c r="D44" s="431" t="s">
        <v>1168</v>
      </c>
      <c r="E44" s="431" t="s">
        <v>1169</v>
      </c>
      <c r="F44" s="434">
        <v>689</v>
      </c>
      <c r="G44" s="434">
        <v>194987</v>
      </c>
      <c r="H44" s="431">
        <v>1</v>
      </c>
      <c r="I44" s="431">
        <v>283</v>
      </c>
      <c r="J44" s="434">
        <v>873</v>
      </c>
      <c r="K44" s="434">
        <v>247932</v>
      </c>
      <c r="L44" s="431">
        <v>1.2715309225743254</v>
      </c>
      <c r="M44" s="431">
        <v>284</v>
      </c>
      <c r="N44" s="434">
        <v>965</v>
      </c>
      <c r="O44" s="434">
        <v>275025</v>
      </c>
      <c r="P44" s="456">
        <v>1.4104786472944351</v>
      </c>
      <c r="Q44" s="435">
        <v>285</v>
      </c>
    </row>
    <row r="45" spans="1:17" ht="14.4" customHeight="1" x14ac:dyDescent="0.3">
      <c r="A45" s="430" t="s">
        <v>1090</v>
      </c>
      <c r="B45" s="431" t="s">
        <v>401</v>
      </c>
      <c r="C45" s="431" t="s">
        <v>1091</v>
      </c>
      <c r="D45" s="431" t="s">
        <v>1170</v>
      </c>
      <c r="E45" s="431" t="s">
        <v>1171</v>
      </c>
      <c r="F45" s="434">
        <v>27</v>
      </c>
      <c r="G45" s="434">
        <v>5805</v>
      </c>
      <c r="H45" s="431">
        <v>1</v>
      </c>
      <c r="I45" s="431">
        <v>215</v>
      </c>
      <c r="J45" s="434">
        <v>28</v>
      </c>
      <c r="K45" s="434">
        <v>6132</v>
      </c>
      <c r="L45" s="431">
        <v>1.0563307493540051</v>
      </c>
      <c r="M45" s="431">
        <v>219</v>
      </c>
      <c r="N45" s="434">
        <v>25</v>
      </c>
      <c r="O45" s="434">
        <v>5575</v>
      </c>
      <c r="P45" s="456">
        <v>0.96037898363479757</v>
      </c>
      <c r="Q45" s="435">
        <v>223</v>
      </c>
    </row>
    <row r="46" spans="1:17" ht="14.4" customHeight="1" x14ac:dyDescent="0.3">
      <c r="A46" s="430" t="s">
        <v>1090</v>
      </c>
      <c r="B46" s="431" t="s">
        <v>401</v>
      </c>
      <c r="C46" s="431" t="s">
        <v>1091</v>
      </c>
      <c r="D46" s="431" t="s">
        <v>1172</v>
      </c>
      <c r="E46" s="431" t="s">
        <v>1173</v>
      </c>
      <c r="F46" s="434">
        <v>131</v>
      </c>
      <c r="G46" s="434">
        <v>99691</v>
      </c>
      <c r="H46" s="431">
        <v>1</v>
      </c>
      <c r="I46" s="431">
        <v>761</v>
      </c>
      <c r="J46" s="434">
        <v>169</v>
      </c>
      <c r="K46" s="434">
        <v>128778</v>
      </c>
      <c r="L46" s="431">
        <v>1.2917715741641673</v>
      </c>
      <c r="M46" s="431">
        <v>762</v>
      </c>
      <c r="N46" s="434">
        <v>190</v>
      </c>
      <c r="O46" s="434">
        <v>144970</v>
      </c>
      <c r="P46" s="456">
        <v>1.4541934577845543</v>
      </c>
      <c r="Q46" s="435">
        <v>763</v>
      </c>
    </row>
    <row r="47" spans="1:17" ht="14.4" customHeight="1" x14ac:dyDescent="0.3">
      <c r="A47" s="430" t="s">
        <v>1090</v>
      </c>
      <c r="B47" s="431" t="s">
        <v>401</v>
      </c>
      <c r="C47" s="431" t="s">
        <v>1091</v>
      </c>
      <c r="D47" s="431" t="s">
        <v>1174</v>
      </c>
      <c r="E47" s="431" t="s">
        <v>1175</v>
      </c>
      <c r="F47" s="434">
        <v>182</v>
      </c>
      <c r="G47" s="434">
        <v>369278</v>
      </c>
      <c r="H47" s="431">
        <v>1</v>
      </c>
      <c r="I47" s="431">
        <v>2029</v>
      </c>
      <c r="J47" s="434">
        <v>141</v>
      </c>
      <c r="K47" s="434">
        <v>292152</v>
      </c>
      <c r="L47" s="431">
        <v>0.79114379952231106</v>
      </c>
      <c r="M47" s="431">
        <v>2072</v>
      </c>
      <c r="N47" s="434">
        <v>170</v>
      </c>
      <c r="O47" s="434">
        <v>359040</v>
      </c>
      <c r="P47" s="456">
        <v>0.97227562974236215</v>
      </c>
      <c r="Q47" s="435">
        <v>2112</v>
      </c>
    </row>
    <row r="48" spans="1:17" ht="14.4" customHeight="1" x14ac:dyDescent="0.3">
      <c r="A48" s="430" t="s">
        <v>1090</v>
      </c>
      <c r="B48" s="431" t="s">
        <v>401</v>
      </c>
      <c r="C48" s="431" t="s">
        <v>1091</v>
      </c>
      <c r="D48" s="431" t="s">
        <v>1176</v>
      </c>
      <c r="E48" s="431" t="s">
        <v>1177</v>
      </c>
      <c r="F48" s="434">
        <v>49</v>
      </c>
      <c r="G48" s="434">
        <v>29596</v>
      </c>
      <c r="H48" s="431">
        <v>1</v>
      </c>
      <c r="I48" s="431">
        <v>604</v>
      </c>
      <c r="J48" s="434">
        <v>47</v>
      </c>
      <c r="K48" s="434">
        <v>28576</v>
      </c>
      <c r="L48" s="431">
        <v>0.9655358832274632</v>
      </c>
      <c r="M48" s="431">
        <v>608</v>
      </c>
      <c r="N48" s="434">
        <v>73</v>
      </c>
      <c r="O48" s="434">
        <v>44822</v>
      </c>
      <c r="P48" s="456">
        <v>1.5144614137045547</v>
      </c>
      <c r="Q48" s="435">
        <v>614</v>
      </c>
    </row>
    <row r="49" spans="1:17" ht="14.4" customHeight="1" x14ac:dyDescent="0.3">
      <c r="A49" s="430" t="s">
        <v>1090</v>
      </c>
      <c r="B49" s="431" t="s">
        <v>401</v>
      </c>
      <c r="C49" s="431" t="s">
        <v>1091</v>
      </c>
      <c r="D49" s="431" t="s">
        <v>1178</v>
      </c>
      <c r="E49" s="431" t="s">
        <v>1179</v>
      </c>
      <c r="F49" s="434">
        <v>13</v>
      </c>
      <c r="G49" s="434">
        <v>12493</v>
      </c>
      <c r="H49" s="431">
        <v>1</v>
      </c>
      <c r="I49" s="431">
        <v>961</v>
      </c>
      <c r="J49" s="434">
        <v>10</v>
      </c>
      <c r="K49" s="434">
        <v>9620</v>
      </c>
      <c r="L49" s="431">
        <v>0.77003121748178982</v>
      </c>
      <c r="M49" s="431">
        <v>962</v>
      </c>
      <c r="N49" s="434">
        <v>23</v>
      </c>
      <c r="O49" s="434">
        <v>22149</v>
      </c>
      <c r="P49" s="456">
        <v>1.7729128311854638</v>
      </c>
      <c r="Q49" s="435">
        <v>963</v>
      </c>
    </row>
    <row r="50" spans="1:17" ht="14.4" customHeight="1" x14ac:dyDescent="0.3">
      <c r="A50" s="430" t="s">
        <v>1090</v>
      </c>
      <c r="B50" s="431" t="s">
        <v>401</v>
      </c>
      <c r="C50" s="431" t="s">
        <v>1091</v>
      </c>
      <c r="D50" s="431" t="s">
        <v>1180</v>
      </c>
      <c r="E50" s="431" t="s">
        <v>1181</v>
      </c>
      <c r="F50" s="434">
        <v>47</v>
      </c>
      <c r="G50" s="434">
        <v>23782</v>
      </c>
      <c r="H50" s="431">
        <v>1</v>
      </c>
      <c r="I50" s="431">
        <v>506</v>
      </c>
      <c r="J50" s="434">
        <v>3</v>
      </c>
      <c r="K50" s="434">
        <v>1527</v>
      </c>
      <c r="L50" s="431">
        <v>6.4208224707762176E-2</v>
      </c>
      <c r="M50" s="431">
        <v>509</v>
      </c>
      <c r="N50" s="434">
        <v>1</v>
      </c>
      <c r="O50" s="434">
        <v>512</v>
      </c>
      <c r="P50" s="456">
        <v>2.1528887393827266E-2</v>
      </c>
      <c r="Q50" s="435">
        <v>512</v>
      </c>
    </row>
    <row r="51" spans="1:17" ht="14.4" customHeight="1" x14ac:dyDescent="0.3">
      <c r="A51" s="430" t="s">
        <v>1090</v>
      </c>
      <c r="B51" s="431" t="s">
        <v>401</v>
      </c>
      <c r="C51" s="431" t="s">
        <v>1091</v>
      </c>
      <c r="D51" s="431" t="s">
        <v>1182</v>
      </c>
      <c r="E51" s="431" t="s">
        <v>1183</v>
      </c>
      <c r="F51" s="434">
        <v>50</v>
      </c>
      <c r="G51" s="434">
        <v>85250</v>
      </c>
      <c r="H51" s="431">
        <v>1</v>
      </c>
      <c r="I51" s="431">
        <v>1705</v>
      </c>
      <c r="J51" s="434">
        <v>63</v>
      </c>
      <c r="K51" s="434">
        <v>109746</v>
      </c>
      <c r="L51" s="431">
        <v>1.2873431085043989</v>
      </c>
      <c r="M51" s="431">
        <v>1742</v>
      </c>
      <c r="N51" s="434">
        <v>56</v>
      </c>
      <c r="O51" s="434">
        <v>98560</v>
      </c>
      <c r="P51" s="456">
        <v>1.1561290322580646</v>
      </c>
      <c r="Q51" s="435">
        <v>1760</v>
      </c>
    </row>
    <row r="52" spans="1:17" ht="14.4" customHeight="1" x14ac:dyDescent="0.3">
      <c r="A52" s="430" t="s">
        <v>1090</v>
      </c>
      <c r="B52" s="431" t="s">
        <v>401</v>
      </c>
      <c r="C52" s="431" t="s">
        <v>1091</v>
      </c>
      <c r="D52" s="431" t="s">
        <v>1184</v>
      </c>
      <c r="E52" s="431" t="s">
        <v>1185</v>
      </c>
      <c r="F52" s="434">
        <v>176</v>
      </c>
      <c r="G52" s="434">
        <v>85712</v>
      </c>
      <c r="H52" s="431">
        <v>1</v>
      </c>
      <c r="I52" s="431">
        <v>487</v>
      </c>
      <c r="J52" s="434">
        <v>136</v>
      </c>
      <c r="K52" s="434">
        <v>66640</v>
      </c>
      <c r="L52" s="431">
        <v>0.77748739966399105</v>
      </c>
      <c r="M52" s="431">
        <v>490</v>
      </c>
      <c r="N52" s="434">
        <v>226</v>
      </c>
      <c r="O52" s="434">
        <v>111192</v>
      </c>
      <c r="P52" s="456">
        <v>1.297274593989173</v>
      </c>
      <c r="Q52" s="435">
        <v>492</v>
      </c>
    </row>
    <row r="53" spans="1:17" ht="14.4" customHeight="1" x14ac:dyDescent="0.3">
      <c r="A53" s="430" t="s">
        <v>1090</v>
      </c>
      <c r="B53" s="431" t="s">
        <v>401</v>
      </c>
      <c r="C53" s="431" t="s">
        <v>1091</v>
      </c>
      <c r="D53" s="431" t="s">
        <v>1186</v>
      </c>
      <c r="E53" s="431" t="s">
        <v>1187</v>
      </c>
      <c r="F53" s="434">
        <v>136</v>
      </c>
      <c r="G53" s="434">
        <v>13056</v>
      </c>
      <c r="H53" s="431">
        <v>1</v>
      </c>
      <c r="I53" s="431">
        <v>96</v>
      </c>
      <c r="J53" s="434">
        <v>159</v>
      </c>
      <c r="K53" s="434">
        <v>15582</v>
      </c>
      <c r="L53" s="431">
        <v>1.1934742647058822</v>
      </c>
      <c r="M53" s="431">
        <v>98</v>
      </c>
      <c r="N53" s="434">
        <v>209</v>
      </c>
      <c r="O53" s="434">
        <v>20691</v>
      </c>
      <c r="P53" s="456">
        <v>1.5847886029411764</v>
      </c>
      <c r="Q53" s="435">
        <v>99</v>
      </c>
    </row>
    <row r="54" spans="1:17" ht="14.4" customHeight="1" x14ac:dyDescent="0.3">
      <c r="A54" s="430" t="s">
        <v>1090</v>
      </c>
      <c r="B54" s="431" t="s">
        <v>401</v>
      </c>
      <c r="C54" s="431" t="s">
        <v>1091</v>
      </c>
      <c r="D54" s="431" t="s">
        <v>1188</v>
      </c>
      <c r="E54" s="431" t="s">
        <v>1189</v>
      </c>
      <c r="F54" s="434">
        <v>281</v>
      </c>
      <c r="G54" s="434">
        <v>68845</v>
      </c>
      <c r="H54" s="431">
        <v>1</v>
      </c>
      <c r="I54" s="431">
        <v>245</v>
      </c>
      <c r="J54" s="434">
        <v>148</v>
      </c>
      <c r="K54" s="434">
        <v>36704</v>
      </c>
      <c r="L54" s="431">
        <v>0.53313966155857362</v>
      </c>
      <c r="M54" s="431">
        <v>248</v>
      </c>
      <c r="N54" s="434">
        <v>459</v>
      </c>
      <c r="O54" s="434">
        <v>114291</v>
      </c>
      <c r="P54" s="456">
        <v>1.660120560679788</v>
      </c>
      <c r="Q54" s="435">
        <v>249</v>
      </c>
    </row>
    <row r="55" spans="1:17" ht="14.4" customHeight="1" x14ac:dyDescent="0.3">
      <c r="A55" s="430" t="s">
        <v>1090</v>
      </c>
      <c r="B55" s="431" t="s">
        <v>401</v>
      </c>
      <c r="C55" s="431" t="s">
        <v>1091</v>
      </c>
      <c r="D55" s="431" t="s">
        <v>1190</v>
      </c>
      <c r="E55" s="431" t="s">
        <v>1191</v>
      </c>
      <c r="F55" s="434">
        <v>169</v>
      </c>
      <c r="G55" s="434">
        <v>25350</v>
      </c>
      <c r="H55" s="431">
        <v>1</v>
      </c>
      <c r="I55" s="431">
        <v>150</v>
      </c>
      <c r="J55" s="434">
        <v>186</v>
      </c>
      <c r="K55" s="434">
        <v>28458</v>
      </c>
      <c r="L55" s="431">
        <v>1.122603550295858</v>
      </c>
      <c r="M55" s="431">
        <v>153</v>
      </c>
      <c r="N55" s="434">
        <v>146</v>
      </c>
      <c r="O55" s="434">
        <v>22484</v>
      </c>
      <c r="P55" s="456">
        <v>0.8869428007889546</v>
      </c>
      <c r="Q55" s="435">
        <v>154</v>
      </c>
    </row>
    <row r="56" spans="1:17" ht="14.4" customHeight="1" x14ac:dyDescent="0.3">
      <c r="A56" s="430" t="s">
        <v>1090</v>
      </c>
      <c r="B56" s="431" t="s">
        <v>401</v>
      </c>
      <c r="C56" s="431" t="s">
        <v>1091</v>
      </c>
      <c r="D56" s="431" t="s">
        <v>1192</v>
      </c>
      <c r="E56" s="431" t="s">
        <v>1193</v>
      </c>
      <c r="F56" s="434">
        <v>51</v>
      </c>
      <c r="G56" s="434">
        <v>27030</v>
      </c>
      <c r="H56" s="431">
        <v>1</v>
      </c>
      <c r="I56" s="431">
        <v>530</v>
      </c>
      <c r="J56" s="434">
        <v>48</v>
      </c>
      <c r="K56" s="434">
        <v>25488</v>
      </c>
      <c r="L56" s="431">
        <v>0.94295227524972258</v>
      </c>
      <c r="M56" s="431">
        <v>531</v>
      </c>
      <c r="N56" s="434">
        <v>42</v>
      </c>
      <c r="O56" s="434">
        <v>22344</v>
      </c>
      <c r="P56" s="456">
        <v>0.82663706992230856</v>
      </c>
      <c r="Q56" s="435">
        <v>532</v>
      </c>
    </row>
    <row r="57" spans="1:17" ht="14.4" customHeight="1" x14ac:dyDescent="0.3">
      <c r="A57" s="430" t="s">
        <v>1090</v>
      </c>
      <c r="B57" s="431" t="s">
        <v>401</v>
      </c>
      <c r="C57" s="431" t="s">
        <v>1091</v>
      </c>
      <c r="D57" s="431" t="s">
        <v>1194</v>
      </c>
      <c r="E57" s="431" t="s">
        <v>1195</v>
      </c>
      <c r="F57" s="434">
        <v>26</v>
      </c>
      <c r="G57" s="434">
        <v>3952</v>
      </c>
      <c r="H57" s="431">
        <v>1</v>
      </c>
      <c r="I57" s="431">
        <v>152</v>
      </c>
      <c r="J57" s="434">
        <v>30</v>
      </c>
      <c r="K57" s="434">
        <v>4560</v>
      </c>
      <c r="L57" s="431">
        <v>1.1538461538461537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1090</v>
      </c>
      <c r="B58" s="431" t="s">
        <v>401</v>
      </c>
      <c r="C58" s="431" t="s">
        <v>1091</v>
      </c>
      <c r="D58" s="431" t="s">
        <v>1196</v>
      </c>
      <c r="E58" s="431" t="s">
        <v>1197</v>
      </c>
      <c r="F58" s="434">
        <v>2</v>
      </c>
      <c r="G58" s="434">
        <v>54</v>
      </c>
      <c r="H58" s="431">
        <v>1</v>
      </c>
      <c r="I58" s="431">
        <v>27</v>
      </c>
      <c r="J58" s="434">
        <v>7</v>
      </c>
      <c r="K58" s="434">
        <v>189</v>
      </c>
      <c r="L58" s="431">
        <v>3.5</v>
      </c>
      <c r="M58" s="431">
        <v>27</v>
      </c>
      <c r="N58" s="434">
        <v>8</v>
      </c>
      <c r="O58" s="434">
        <v>216</v>
      </c>
      <c r="P58" s="456">
        <v>4</v>
      </c>
      <c r="Q58" s="435">
        <v>27</v>
      </c>
    </row>
    <row r="59" spans="1:17" ht="14.4" customHeight="1" x14ac:dyDescent="0.3">
      <c r="A59" s="430" t="s">
        <v>1090</v>
      </c>
      <c r="B59" s="431" t="s">
        <v>401</v>
      </c>
      <c r="C59" s="431" t="s">
        <v>1091</v>
      </c>
      <c r="D59" s="431" t="s">
        <v>1198</v>
      </c>
      <c r="E59" s="431" t="s">
        <v>1199</v>
      </c>
      <c r="F59" s="434"/>
      <c r="G59" s="434"/>
      <c r="H59" s="431"/>
      <c r="I59" s="431"/>
      <c r="J59" s="434">
        <v>3</v>
      </c>
      <c r="K59" s="434">
        <v>123</v>
      </c>
      <c r="L59" s="431"/>
      <c r="M59" s="431">
        <v>41</v>
      </c>
      <c r="N59" s="434">
        <v>6</v>
      </c>
      <c r="O59" s="434">
        <v>252</v>
      </c>
      <c r="P59" s="456"/>
      <c r="Q59" s="435">
        <v>42</v>
      </c>
    </row>
    <row r="60" spans="1:17" ht="14.4" customHeight="1" x14ac:dyDescent="0.3">
      <c r="A60" s="430" t="s">
        <v>1090</v>
      </c>
      <c r="B60" s="431" t="s">
        <v>401</v>
      </c>
      <c r="C60" s="431" t="s">
        <v>1091</v>
      </c>
      <c r="D60" s="431" t="s">
        <v>1200</v>
      </c>
      <c r="E60" s="431" t="s">
        <v>1201</v>
      </c>
      <c r="F60" s="434"/>
      <c r="G60" s="434"/>
      <c r="H60" s="431"/>
      <c r="I60" s="431"/>
      <c r="J60" s="434">
        <v>4</v>
      </c>
      <c r="K60" s="434">
        <v>116</v>
      </c>
      <c r="L60" s="431"/>
      <c r="M60" s="431">
        <v>29</v>
      </c>
      <c r="N60" s="434"/>
      <c r="O60" s="434"/>
      <c r="P60" s="456"/>
      <c r="Q60" s="435"/>
    </row>
    <row r="61" spans="1:17" ht="14.4" customHeight="1" x14ac:dyDescent="0.3">
      <c r="A61" s="430" t="s">
        <v>1090</v>
      </c>
      <c r="B61" s="431" t="s">
        <v>401</v>
      </c>
      <c r="C61" s="431" t="s">
        <v>1091</v>
      </c>
      <c r="D61" s="431" t="s">
        <v>1202</v>
      </c>
      <c r="E61" s="431" t="s">
        <v>1203</v>
      </c>
      <c r="F61" s="434"/>
      <c r="G61" s="434"/>
      <c r="H61" s="431"/>
      <c r="I61" s="431"/>
      <c r="J61" s="434">
        <v>4</v>
      </c>
      <c r="K61" s="434">
        <v>472</v>
      </c>
      <c r="L61" s="431"/>
      <c r="M61" s="431">
        <v>118</v>
      </c>
      <c r="N61" s="434">
        <v>6</v>
      </c>
      <c r="O61" s="434">
        <v>714</v>
      </c>
      <c r="P61" s="456"/>
      <c r="Q61" s="435">
        <v>119</v>
      </c>
    </row>
    <row r="62" spans="1:17" ht="14.4" customHeight="1" thickBot="1" x14ac:dyDescent="0.35">
      <c r="A62" s="436" t="s">
        <v>1090</v>
      </c>
      <c r="B62" s="437" t="s">
        <v>401</v>
      </c>
      <c r="C62" s="437" t="s">
        <v>1091</v>
      </c>
      <c r="D62" s="437" t="s">
        <v>1204</v>
      </c>
      <c r="E62" s="437" t="s">
        <v>1205</v>
      </c>
      <c r="F62" s="440"/>
      <c r="G62" s="440"/>
      <c r="H62" s="437"/>
      <c r="I62" s="437"/>
      <c r="J62" s="440">
        <v>7</v>
      </c>
      <c r="K62" s="440">
        <v>1883</v>
      </c>
      <c r="L62" s="437"/>
      <c r="M62" s="437">
        <v>269</v>
      </c>
      <c r="N62" s="440"/>
      <c r="O62" s="440"/>
      <c r="P62" s="448"/>
      <c r="Q62" s="44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6867857</v>
      </c>
      <c r="C3" s="202">
        <f t="shared" ref="C3:R3" si="0">SUBTOTAL(9,C6:C1048576)</f>
        <v>26</v>
      </c>
      <c r="D3" s="202">
        <f t="shared" si="0"/>
        <v>8293283</v>
      </c>
      <c r="E3" s="202">
        <f t="shared" si="0"/>
        <v>33.423951420393792</v>
      </c>
      <c r="F3" s="202">
        <f t="shared" si="0"/>
        <v>9471910</v>
      </c>
      <c r="G3" s="205">
        <f>IF(B3&lt;&gt;0,F3/B3,"")</f>
        <v>1.3791652912982899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5"/>
      <c r="B5" s="516">
        <v>2014</v>
      </c>
      <c r="C5" s="517"/>
      <c r="D5" s="517">
        <v>2015</v>
      </c>
      <c r="E5" s="517"/>
      <c r="F5" s="517">
        <v>2016</v>
      </c>
      <c r="G5" s="518" t="s">
        <v>2</v>
      </c>
      <c r="H5" s="516">
        <v>2014</v>
      </c>
      <c r="I5" s="517"/>
      <c r="J5" s="517">
        <v>2015</v>
      </c>
      <c r="K5" s="517"/>
      <c r="L5" s="517">
        <v>2016</v>
      </c>
      <c r="M5" s="518" t="s">
        <v>2</v>
      </c>
      <c r="N5" s="516">
        <v>2014</v>
      </c>
      <c r="O5" s="517"/>
      <c r="P5" s="517">
        <v>2015</v>
      </c>
      <c r="Q5" s="517"/>
      <c r="R5" s="517">
        <v>2016</v>
      </c>
      <c r="S5" s="518" t="s">
        <v>2</v>
      </c>
    </row>
    <row r="6" spans="1:19" ht="14.4" customHeight="1" x14ac:dyDescent="0.3">
      <c r="A6" s="460" t="s">
        <v>1207</v>
      </c>
      <c r="B6" s="535">
        <v>187959</v>
      </c>
      <c r="C6" s="425">
        <v>1</v>
      </c>
      <c r="D6" s="535">
        <v>320454</v>
      </c>
      <c r="E6" s="425">
        <v>1.7049143696231626</v>
      </c>
      <c r="F6" s="535">
        <v>309179</v>
      </c>
      <c r="G6" s="447">
        <v>1.6449278832085721</v>
      </c>
      <c r="H6" s="535"/>
      <c r="I6" s="425"/>
      <c r="J6" s="535"/>
      <c r="K6" s="425"/>
      <c r="L6" s="535"/>
      <c r="M6" s="447"/>
      <c r="N6" s="535"/>
      <c r="O6" s="425"/>
      <c r="P6" s="535"/>
      <c r="Q6" s="425"/>
      <c r="R6" s="535"/>
      <c r="S6" s="471"/>
    </row>
    <row r="7" spans="1:19" ht="14.4" customHeight="1" x14ac:dyDescent="0.3">
      <c r="A7" s="539" t="s">
        <v>1208</v>
      </c>
      <c r="B7" s="536">
        <v>402573</v>
      </c>
      <c r="C7" s="431">
        <v>1</v>
      </c>
      <c r="D7" s="536">
        <v>395700</v>
      </c>
      <c r="E7" s="431">
        <v>0.98292732001400984</v>
      </c>
      <c r="F7" s="536">
        <v>384819</v>
      </c>
      <c r="G7" s="456">
        <v>0.95589868172977321</v>
      </c>
      <c r="H7" s="536"/>
      <c r="I7" s="431"/>
      <c r="J7" s="536"/>
      <c r="K7" s="431"/>
      <c r="L7" s="536"/>
      <c r="M7" s="456"/>
      <c r="N7" s="536"/>
      <c r="O7" s="431"/>
      <c r="P7" s="536"/>
      <c r="Q7" s="431"/>
      <c r="R7" s="536"/>
      <c r="S7" s="537"/>
    </row>
    <row r="8" spans="1:19" ht="14.4" customHeight="1" x14ac:dyDescent="0.3">
      <c r="A8" s="539" t="s">
        <v>1209</v>
      </c>
      <c r="B8" s="536">
        <v>633011</v>
      </c>
      <c r="C8" s="431">
        <v>1</v>
      </c>
      <c r="D8" s="536">
        <v>587969</v>
      </c>
      <c r="E8" s="431">
        <v>0.92884483839933274</v>
      </c>
      <c r="F8" s="536">
        <v>820178</v>
      </c>
      <c r="G8" s="456">
        <v>1.2956773263023866</v>
      </c>
      <c r="H8" s="536"/>
      <c r="I8" s="431"/>
      <c r="J8" s="536"/>
      <c r="K8" s="431"/>
      <c r="L8" s="536"/>
      <c r="M8" s="456"/>
      <c r="N8" s="536"/>
      <c r="O8" s="431"/>
      <c r="P8" s="536"/>
      <c r="Q8" s="431"/>
      <c r="R8" s="536"/>
      <c r="S8" s="537"/>
    </row>
    <row r="9" spans="1:19" ht="14.4" customHeight="1" x14ac:dyDescent="0.3">
      <c r="A9" s="539" t="s">
        <v>1210</v>
      </c>
      <c r="B9" s="536">
        <v>230756</v>
      </c>
      <c r="C9" s="431">
        <v>1</v>
      </c>
      <c r="D9" s="536">
        <v>205201</v>
      </c>
      <c r="E9" s="431">
        <v>0.88925531730485885</v>
      </c>
      <c r="F9" s="536">
        <v>264561</v>
      </c>
      <c r="G9" s="456">
        <v>1.1464967324793287</v>
      </c>
      <c r="H9" s="536"/>
      <c r="I9" s="431"/>
      <c r="J9" s="536"/>
      <c r="K9" s="431"/>
      <c r="L9" s="536"/>
      <c r="M9" s="456"/>
      <c r="N9" s="536"/>
      <c r="O9" s="431"/>
      <c r="P9" s="536"/>
      <c r="Q9" s="431"/>
      <c r="R9" s="536"/>
      <c r="S9" s="537"/>
    </row>
    <row r="10" spans="1:19" ht="14.4" customHeight="1" x14ac:dyDescent="0.3">
      <c r="A10" s="539" t="s">
        <v>1211</v>
      </c>
      <c r="B10" s="536">
        <v>75141</v>
      </c>
      <c r="C10" s="431">
        <v>1</v>
      </c>
      <c r="D10" s="536">
        <v>50742</v>
      </c>
      <c r="E10" s="431">
        <v>0.67529045394658038</v>
      </c>
      <c r="F10" s="536">
        <v>34376</v>
      </c>
      <c r="G10" s="456">
        <v>0.45748659187394364</v>
      </c>
      <c r="H10" s="536"/>
      <c r="I10" s="431"/>
      <c r="J10" s="536"/>
      <c r="K10" s="431"/>
      <c r="L10" s="536"/>
      <c r="M10" s="456"/>
      <c r="N10" s="536"/>
      <c r="O10" s="431"/>
      <c r="P10" s="536"/>
      <c r="Q10" s="431"/>
      <c r="R10" s="536"/>
      <c r="S10" s="537"/>
    </row>
    <row r="11" spans="1:19" ht="14.4" customHeight="1" x14ac:dyDescent="0.3">
      <c r="A11" s="539" t="s">
        <v>1212</v>
      </c>
      <c r="B11" s="536">
        <v>116405</v>
      </c>
      <c r="C11" s="431">
        <v>1</v>
      </c>
      <c r="D11" s="536">
        <v>114627</v>
      </c>
      <c r="E11" s="431">
        <v>0.98472574202139085</v>
      </c>
      <c r="F11" s="536">
        <v>122959</v>
      </c>
      <c r="G11" s="456">
        <v>1.056303423392466</v>
      </c>
      <c r="H11" s="536"/>
      <c r="I11" s="431"/>
      <c r="J11" s="536"/>
      <c r="K11" s="431"/>
      <c r="L11" s="536"/>
      <c r="M11" s="456"/>
      <c r="N11" s="536"/>
      <c r="O11" s="431"/>
      <c r="P11" s="536"/>
      <c r="Q11" s="431"/>
      <c r="R11" s="536"/>
      <c r="S11" s="537"/>
    </row>
    <row r="12" spans="1:19" ht="14.4" customHeight="1" x14ac:dyDescent="0.3">
      <c r="A12" s="539" t="s">
        <v>1213</v>
      </c>
      <c r="B12" s="536">
        <v>376755</v>
      </c>
      <c r="C12" s="431">
        <v>1</v>
      </c>
      <c r="D12" s="536">
        <v>307893</v>
      </c>
      <c r="E12" s="431">
        <v>0.81722339451367598</v>
      </c>
      <c r="F12" s="536">
        <v>333915</v>
      </c>
      <c r="G12" s="456">
        <v>0.88629215272524586</v>
      </c>
      <c r="H12" s="536"/>
      <c r="I12" s="431"/>
      <c r="J12" s="536"/>
      <c r="K12" s="431"/>
      <c r="L12" s="536"/>
      <c r="M12" s="456"/>
      <c r="N12" s="536"/>
      <c r="O12" s="431"/>
      <c r="P12" s="536"/>
      <c r="Q12" s="431"/>
      <c r="R12" s="536"/>
      <c r="S12" s="537"/>
    </row>
    <row r="13" spans="1:19" ht="14.4" customHeight="1" x14ac:dyDescent="0.3">
      <c r="A13" s="539" t="s">
        <v>1214</v>
      </c>
      <c r="B13" s="536">
        <v>64053</v>
      </c>
      <c r="C13" s="431">
        <v>1</v>
      </c>
      <c r="D13" s="536">
        <v>64667</v>
      </c>
      <c r="E13" s="431">
        <v>1.0095858117496448</v>
      </c>
      <c r="F13" s="536">
        <v>96735</v>
      </c>
      <c r="G13" s="456">
        <v>1.5102337127066647</v>
      </c>
      <c r="H13" s="536"/>
      <c r="I13" s="431"/>
      <c r="J13" s="536"/>
      <c r="K13" s="431"/>
      <c r="L13" s="536"/>
      <c r="M13" s="456"/>
      <c r="N13" s="536"/>
      <c r="O13" s="431"/>
      <c r="P13" s="536"/>
      <c r="Q13" s="431"/>
      <c r="R13" s="536"/>
      <c r="S13" s="537"/>
    </row>
    <row r="14" spans="1:19" ht="14.4" customHeight="1" x14ac:dyDescent="0.3">
      <c r="A14" s="539" t="s">
        <v>1215</v>
      </c>
      <c r="B14" s="536">
        <v>119243</v>
      </c>
      <c r="C14" s="431">
        <v>1</v>
      </c>
      <c r="D14" s="536">
        <v>147301</v>
      </c>
      <c r="E14" s="431">
        <v>1.2353010239594777</v>
      </c>
      <c r="F14" s="536">
        <v>129574</v>
      </c>
      <c r="G14" s="456">
        <v>1.0866382093707807</v>
      </c>
      <c r="H14" s="536"/>
      <c r="I14" s="431"/>
      <c r="J14" s="536"/>
      <c r="K14" s="431"/>
      <c r="L14" s="536"/>
      <c r="M14" s="456"/>
      <c r="N14" s="536"/>
      <c r="O14" s="431"/>
      <c r="P14" s="536"/>
      <c r="Q14" s="431"/>
      <c r="R14" s="536"/>
      <c r="S14" s="537"/>
    </row>
    <row r="15" spans="1:19" ht="14.4" customHeight="1" x14ac:dyDescent="0.3">
      <c r="A15" s="539" t="s">
        <v>1216</v>
      </c>
      <c r="B15" s="536">
        <v>780515</v>
      </c>
      <c r="C15" s="431">
        <v>1</v>
      </c>
      <c r="D15" s="536">
        <v>1011251</v>
      </c>
      <c r="E15" s="431">
        <v>1.2956201994836742</v>
      </c>
      <c r="F15" s="536">
        <v>1250435</v>
      </c>
      <c r="G15" s="456">
        <v>1.6020640218317392</v>
      </c>
      <c r="H15" s="536"/>
      <c r="I15" s="431"/>
      <c r="J15" s="536"/>
      <c r="K15" s="431"/>
      <c r="L15" s="536"/>
      <c r="M15" s="456"/>
      <c r="N15" s="536"/>
      <c r="O15" s="431"/>
      <c r="P15" s="536"/>
      <c r="Q15" s="431"/>
      <c r="R15" s="536"/>
      <c r="S15" s="537"/>
    </row>
    <row r="16" spans="1:19" ht="14.4" customHeight="1" x14ac:dyDescent="0.3">
      <c r="A16" s="539" t="s">
        <v>1217</v>
      </c>
      <c r="B16" s="536">
        <v>187360</v>
      </c>
      <c r="C16" s="431">
        <v>1</v>
      </c>
      <c r="D16" s="536">
        <v>167773</v>
      </c>
      <c r="E16" s="431">
        <v>0.89545794192997441</v>
      </c>
      <c r="F16" s="536">
        <v>203085</v>
      </c>
      <c r="G16" s="456">
        <v>1.0839293339026472</v>
      </c>
      <c r="H16" s="536"/>
      <c r="I16" s="431"/>
      <c r="J16" s="536"/>
      <c r="K16" s="431"/>
      <c r="L16" s="536"/>
      <c r="M16" s="456"/>
      <c r="N16" s="536"/>
      <c r="O16" s="431"/>
      <c r="P16" s="536"/>
      <c r="Q16" s="431"/>
      <c r="R16" s="536"/>
      <c r="S16" s="537"/>
    </row>
    <row r="17" spans="1:19" ht="14.4" customHeight="1" x14ac:dyDescent="0.3">
      <c r="A17" s="539" t="s">
        <v>1218</v>
      </c>
      <c r="B17" s="536">
        <v>35136</v>
      </c>
      <c r="C17" s="431">
        <v>1</v>
      </c>
      <c r="D17" s="536">
        <v>48236</v>
      </c>
      <c r="E17" s="431">
        <v>1.3728369763205828</v>
      </c>
      <c r="F17" s="536">
        <v>54676</v>
      </c>
      <c r="G17" s="456">
        <v>1.5561247723132969</v>
      </c>
      <c r="H17" s="536"/>
      <c r="I17" s="431"/>
      <c r="J17" s="536"/>
      <c r="K17" s="431"/>
      <c r="L17" s="536"/>
      <c r="M17" s="456"/>
      <c r="N17" s="536"/>
      <c r="O17" s="431"/>
      <c r="P17" s="536"/>
      <c r="Q17" s="431"/>
      <c r="R17" s="536"/>
      <c r="S17" s="537"/>
    </row>
    <row r="18" spans="1:19" ht="14.4" customHeight="1" x14ac:dyDescent="0.3">
      <c r="A18" s="539" t="s">
        <v>1219</v>
      </c>
      <c r="B18" s="536">
        <v>29860</v>
      </c>
      <c r="C18" s="431">
        <v>1</v>
      </c>
      <c r="D18" s="536">
        <v>8176</v>
      </c>
      <c r="E18" s="431">
        <v>0.27381111855324847</v>
      </c>
      <c r="F18" s="536">
        <v>21116</v>
      </c>
      <c r="G18" s="456">
        <v>0.70716677829872743</v>
      </c>
      <c r="H18" s="536"/>
      <c r="I18" s="431"/>
      <c r="J18" s="536"/>
      <c r="K18" s="431"/>
      <c r="L18" s="536"/>
      <c r="M18" s="456"/>
      <c r="N18" s="536"/>
      <c r="O18" s="431"/>
      <c r="P18" s="536"/>
      <c r="Q18" s="431"/>
      <c r="R18" s="536"/>
      <c r="S18" s="537"/>
    </row>
    <row r="19" spans="1:19" ht="14.4" customHeight="1" x14ac:dyDescent="0.3">
      <c r="A19" s="539" t="s">
        <v>1220</v>
      </c>
      <c r="B19" s="536">
        <v>6555</v>
      </c>
      <c r="C19" s="431">
        <v>1</v>
      </c>
      <c r="D19" s="536">
        <v>20284</v>
      </c>
      <c r="E19" s="431">
        <v>3.0944317315026697</v>
      </c>
      <c r="F19" s="536">
        <v>19299</v>
      </c>
      <c r="G19" s="456">
        <v>2.9441647597254006</v>
      </c>
      <c r="H19" s="536"/>
      <c r="I19" s="431"/>
      <c r="J19" s="536"/>
      <c r="K19" s="431"/>
      <c r="L19" s="536"/>
      <c r="M19" s="456"/>
      <c r="N19" s="536"/>
      <c r="O19" s="431"/>
      <c r="P19" s="536"/>
      <c r="Q19" s="431"/>
      <c r="R19" s="536"/>
      <c r="S19" s="537"/>
    </row>
    <row r="20" spans="1:19" ht="14.4" customHeight="1" x14ac:dyDescent="0.3">
      <c r="A20" s="539" t="s">
        <v>1221</v>
      </c>
      <c r="B20" s="536">
        <v>888359</v>
      </c>
      <c r="C20" s="431">
        <v>1</v>
      </c>
      <c r="D20" s="536">
        <v>1431086</v>
      </c>
      <c r="E20" s="431">
        <v>1.6109320668783678</v>
      </c>
      <c r="F20" s="536">
        <v>1514368</v>
      </c>
      <c r="G20" s="456">
        <v>1.7046802024857068</v>
      </c>
      <c r="H20" s="536"/>
      <c r="I20" s="431"/>
      <c r="J20" s="536"/>
      <c r="K20" s="431"/>
      <c r="L20" s="536"/>
      <c r="M20" s="456"/>
      <c r="N20" s="536"/>
      <c r="O20" s="431"/>
      <c r="P20" s="536"/>
      <c r="Q20" s="431"/>
      <c r="R20" s="536"/>
      <c r="S20" s="537"/>
    </row>
    <row r="21" spans="1:19" ht="14.4" customHeight="1" x14ac:dyDescent="0.3">
      <c r="A21" s="539" t="s">
        <v>1222</v>
      </c>
      <c r="B21" s="536">
        <v>1184691</v>
      </c>
      <c r="C21" s="431">
        <v>1</v>
      </c>
      <c r="D21" s="536">
        <v>1671908</v>
      </c>
      <c r="E21" s="431">
        <v>1.4112608266628175</v>
      </c>
      <c r="F21" s="536">
        <v>1869097</v>
      </c>
      <c r="G21" s="456">
        <v>1.5777084488697897</v>
      </c>
      <c r="H21" s="536"/>
      <c r="I21" s="431"/>
      <c r="J21" s="536"/>
      <c r="K21" s="431"/>
      <c r="L21" s="536"/>
      <c r="M21" s="456"/>
      <c r="N21" s="536"/>
      <c r="O21" s="431"/>
      <c r="P21" s="536"/>
      <c r="Q21" s="431"/>
      <c r="R21" s="536"/>
      <c r="S21" s="537"/>
    </row>
    <row r="22" spans="1:19" ht="14.4" customHeight="1" x14ac:dyDescent="0.3">
      <c r="A22" s="539" t="s">
        <v>1223</v>
      </c>
      <c r="B22" s="536">
        <v>5436</v>
      </c>
      <c r="C22" s="431">
        <v>1</v>
      </c>
      <c r="D22" s="536">
        <v>28198</v>
      </c>
      <c r="E22" s="431">
        <v>5.1872700515084622</v>
      </c>
      <c r="F22" s="536">
        <v>21231</v>
      </c>
      <c r="G22" s="456">
        <v>3.9056291390728477</v>
      </c>
      <c r="H22" s="536"/>
      <c r="I22" s="431"/>
      <c r="J22" s="536"/>
      <c r="K22" s="431"/>
      <c r="L22" s="536"/>
      <c r="M22" s="456"/>
      <c r="N22" s="536"/>
      <c r="O22" s="431"/>
      <c r="P22" s="536"/>
      <c r="Q22" s="431"/>
      <c r="R22" s="536"/>
      <c r="S22" s="537"/>
    </row>
    <row r="23" spans="1:19" ht="14.4" customHeight="1" x14ac:dyDescent="0.3">
      <c r="A23" s="539" t="s">
        <v>1224</v>
      </c>
      <c r="B23" s="536">
        <v>224596</v>
      </c>
      <c r="C23" s="431">
        <v>1</v>
      </c>
      <c r="D23" s="536">
        <v>312129</v>
      </c>
      <c r="E23" s="431">
        <v>1.3897353470230993</v>
      </c>
      <c r="F23" s="536">
        <v>411536</v>
      </c>
      <c r="G23" s="456">
        <v>1.8323389552797023</v>
      </c>
      <c r="H23" s="536"/>
      <c r="I23" s="431"/>
      <c r="J23" s="536"/>
      <c r="K23" s="431"/>
      <c r="L23" s="536"/>
      <c r="M23" s="456"/>
      <c r="N23" s="536"/>
      <c r="O23" s="431"/>
      <c r="P23" s="536"/>
      <c r="Q23" s="431"/>
      <c r="R23" s="536"/>
      <c r="S23" s="537"/>
    </row>
    <row r="24" spans="1:19" ht="14.4" customHeight="1" x14ac:dyDescent="0.3">
      <c r="A24" s="539" t="s">
        <v>1225</v>
      </c>
      <c r="B24" s="536">
        <v>47244</v>
      </c>
      <c r="C24" s="431">
        <v>1</v>
      </c>
      <c r="D24" s="536">
        <v>39728</v>
      </c>
      <c r="E24" s="431">
        <v>0.84091101515536359</v>
      </c>
      <c r="F24" s="536">
        <v>76199</v>
      </c>
      <c r="G24" s="456">
        <v>1.6128820590974515</v>
      </c>
      <c r="H24" s="536"/>
      <c r="I24" s="431"/>
      <c r="J24" s="536"/>
      <c r="K24" s="431"/>
      <c r="L24" s="536"/>
      <c r="M24" s="456"/>
      <c r="N24" s="536"/>
      <c r="O24" s="431"/>
      <c r="P24" s="536"/>
      <c r="Q24" s="431"/>
      <c r="R24" s="536"/>
      <c r="S24" s="537"/>
    </row>
    <row r="25" spans="1:19" ht="14.4" customHeight="1" x14ac:dyDescent="0.3">
      <c r="A25" s="539" t="s">
        <v>1226</v>
      </c>
      <c r="B25" s="536"/>
      <c r="C25" s="431"/>
      <c r="D25" s="536">
        <v>120</v>
      </c>
      <c r="E25" s="431"/>
      <c r="F25" s="536">
        <v>234</v>
      </c>
      <c r="G25" s="456"/>
      <c r="H25" s="536"/>
      <c r="I25" s="431"/>
      <c r="J25" s="536"/>
      <c r="K25" s="431"/>
      <c r="L25" s="536"/>
      <c r="M25" s="456"/>
      <c r="N25" s="536"/>
      <c r="O25" s="431"/>
      <c r="P25" s="536"/>
      <c r="Q25" s="431"/>
      <c r="R25" s="536"/>
      <c r="S25" s="537"/>
    </row>
    <row r="26" spans="1:19" ht="14.4" customHeight="1" x14ac:dyDescent="0.3">
      <c r="A26" s="539" t="s">
        <v>1227</v>
      </c>
      <c r="B26" s="536">
        <v>18421</v>
      </c>
      <c r="C26" s="431">
        <v>1</v>
      </c>
      <c r="D26" s="536">
        <v>16408</v>
      </c>
      <c r="E26" s="431">
        <v>0.89072254492155689</v>
      </c>
      <c r="F26" s="536">
        <v>23297</v>
      </c>
      <c r="G26" s="456">
        <v>1.2646978991368547</v>
      </c>
      <c r="H26" s="536"/>
      <c r="I26" s="431"/>
      <c r="J26" s="536"/>
      <c r="K26" s="431"/>
      <c r="L26" s="536"/>
      <c r="M26" s="456"/>
      <c r="N26" s="536"/>
      <c r="O26" s="431"/>
      <c r="P26" s="536"/>
      <c r="Q26" s="431"/>
      <c r="R26" s="536"/>
      <c r="S26" s="537"/>
    </row>
    <row r="27" spans="1:19" ht="14.4" customHeight="1" x14ac:dyDescent="0.3">
      <c r="A27" s="539" t="s">
        <v>1228</v>
      </c>
      <c r="B27" s="536">
        <v>11777</v>
      </c>
      <c r="C27" s="431">
        <v>1</v>
      </c>
      <c r="D27" s="536">
        <v>7884</v>
      </c>
      <c r="E27" s="431">
        <v>0.6694404347456907</v>
      </c>
      <c r="F27" s="536">
        <v>4427</v>
      </c>
      <c r="G27" s="456">
        <v>0.37590218221958055</v>
      </c>
      <c r="H27" s="536"/>
      <c r="I27" s="431"/>
      <c r="J27" s="536"/>
      <c r="K27" s="431"/>
      <c r="L27" s="536"/>
      <c r="M27" s="456"/>
      <c r="N27" s="536"/>
      <c r="O27" s="431"/>
      <c r="P27" s="536"/>
      <c r="Q27" s="431"/>
      <c r="R27" s="536"/>
      <c r="S27" s="537"/>
    </row>
    <row r="28" spans="1:19" ht="14.4" customHeight="1" x14ac:dyDescent="0.3">
      <c r="A28" s="539" t="s">
        <v>1229</v>
      </c>
      <c r="B28" s="536">
        <v>81640</v>
      </c>
      <c r="C28" s="431">
        <v>1</v>
      </c>
      <c r="D28" s="536">
        <v>66554</v>
      </c>
      <c r="E28" s="431">
        <v>0.81521313081822633</v>
      </c>
      <c r="F28" s="536">
        <v>151569</v>
      </c>
      <c r="G28" s="456">
        <v>1.8565531602155807</v>
      </c>
      <c r="H28" s="536"/>
      <c r="I28" s="431"/>
      <c r="J28" s="536"/>
      <c r="K28" s="431"/>
      <c r="L28" s="536"/>
      <c r="M28" s="456"/>
      <c r="N28" s="536"/>
      <c r="O28" s="431"/>
      <c r="P28" s="536"/>
      <c r="Q28" s="431"/>
      <c r="R28" s="536"/>
      <c r="S28" s="537"/>
    </row>
    <row r="29" spans="1:19" ht="14.4" customHeight="1" x14ac:dyDescent="0.3">
      <c r="A29" s="539" t="s">
        <v>1230</v>
      </c>
      <c r="B29" s="536">
        <v>73834</v>
      </c>
      <c r="C29" s="431">
        <v>1</v>
      </c>
      <c r="D29" s="536">
        <v>79287</v>
      </c>
      <c r="E29" s="431">
        <v>1.0738548636129697</v>
      </c>
      <c r="F29" s="536">
        <v>71192</v>
      </c>
      <c r="G29" s="456">
        <v>0.96421702738575721</v>
      </c>
      <c r="H29" s="536"/>
      <c r="I29" s="431"/>
      <c r="J29" s="536"/>
      <c r="K29" s="431"/>
      <c r="L29" s="536"/>
      <c r="M29" s="456"/>
      <c r="N29" s="536"/>
      <c r="O29" s="431"/>
      <c r="P29" s="536"/>
      <c r="Q29" s="431"/>
      <c r="R29" s="536"/>
      <c r="S29" s="537"/>
    </row>
    <row r="30" spans="1:19" ht="14.4" customHeight="1" x14ac:dyDescent="0.3">
      <c r="A30" s="539" t="s">
        <v>1231</v>
      </c>
      <c r="B30" s="536">
        <v>809733</v>
      </c>
      <c r="C30" s="431">
        <v>1</v>
      </c>
      <c r="D30" s="536">
        <v>877109</v>
      </c>
      <c r="E30" s="431">
        <v>1.0832076746285504</v>
      </c>
      <c r="F30" s="536">
        <v>1002579</v>
      </c>
      <c r="G30" s="456">
        <v>1.2381599860694821</v>
      </c>
      <c r="H30" s="536"/>
      <c r="I30" s="431"/>
      <c r="J30" s="536"/>
      <c r="K30" s="431"/>
      <c r="L30" s="536"/>
      <c r="M30" s="456"/>
      <c r="N30" s="536"/>
      <c r="O30" s="431"/>
      <c r="P30" s="536"/>
      <c r="Q30" s="431"/>
      <c r="R30" s="536"/>
      <c r="S30" s="537"/>
    </row>
    <row r="31" spans="1:19" ht="14.4" customHeight="1" x14ac:dyDescent="0.3">
      <c r="A31" s="539" t="s">
        <v>1232</v>
      </c>
      <c r="B31" s="536">
        <v>92317</v>
      </c>
      <c r="C31" s="431">
        <v>1</v>
      </c>
      <c r="D31" s="536">
        <v>110270</v>
      </c>
      <c r="E31" s="431">
        <v>1.1944712241515647</v>
      </c>
      <c r="F31" s="536">
        <v>95235</v>
      </c>
      <c r="G31" s="456">
        <v>1.0316084794783194</v>
      </c>
      <c r="H31" s="536"/>
      <c r="I31" s="431"/>
      <c r="J31" s="536"/>
      <c r="K31" s="431"/>
      <c r="L31" s="536"/>
      <c r="M31" s="456"/>
      <c r="N31" s="536"/>
      <c r="O31" s="431"/>
      <c r="P31" s="536"/>
      <c r="Q31" s="431"/>
      <c r="R31" s="536"/>
      <c r="S31" s="537"/>
    </row>
    <row r="32" spans="1:19" ht="14.4" customHeight="1" thickBot="1" x14ac:dyDescent="0.35">
      <c r="A32" s="540" t="s">
        <v>1233</v>
      </c>
      <c r="B32" s="538">
        <v>184487</v>
      </c>
      <c r="C32" s="437">
        <v>1</v>
      </c>
      <c r="D32" s="538">
        <v>202328</v>
      </c>
      <c r="E32" s="437">
        <v>1.0967060009648377</v>
      </c>
      <c r="F32" s="538">
        <v>186039</v>
      </c>
      <c r="G32" s="448">
        <v>1.0084125168711076</v>
      </c>
      <c r="H32" s="538"/>
      <c r="I32" s="437"/>
      <c r="J32" s="538"/>
      <c r="K32" s="437"/>
      <c r="L32" s="538"/>
      <c r="M32" s="448"/>
      <c r="N32" s="538"/>
      <c r="O32" s="437"/>
      <c r="P32" s="538"/>
      <c r="Q32" s="437"/>
      <c r="R32" s="538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1265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35817</v>
      </c>
      <c r="G3" s="89">
        <f t="shared" si="0"/>
        <v>6867857</v>
      </c>
      <c r="H3" s="89"/>
      <c r="I3" s="89"/>
      <c r="J3" s="89">
        <f t="shared" si="0"/>
        <v>40196</v>
      </c>
      <c r="K3" s="89">
        <f t="shared" si="0"/>
        <v>8293283</v>
      </c>
      <c r="L3" s="89"/>
      <c r="M3" s="89"/>
      <c r="N3" s="89">
        <f t="shared" si="0"/>
        <v>43705</v>
      </c>
      <c r="O3" s="89">
        <f t="shared" si="0"/>
        <v>9471910</v>
      </c>
      <c r="P3" s="67">
        <f>IF(G3=0,0,O3/G3)</f>
        <v>1.3791652912982899</v>
      </c>
      <c r="Q3" s="90">
        <f>IF(N3=0,0,O3/N3)</f>
        <v>216.72371582198832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7"/>
      <c r="B5" s="525"/>
      <c r="C5" s="527"/>
      <c r="D5" s="541"/>
      <c r="E5" s="529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4"/>
    </row>
    <row r="6" spans="1:17" ht="14.4" customHeight="1" x14ac:dyDescent="0.3">
      <c r="A6" s="424" t="s">
        <v>1234</v>
      </c>
      <c r="B6" s="425" t="s">
        <v>1090</v>
      </c>
      <c r="C6" s="425" t="s">
        <v>1091</v>
      </c>
      <c r="D6" s="425" t="s">
        <v>1092</v>
      </c>
      <c r="E6" s="425" t="s">
        <v>1093</v>
      </c>
      <c r="F6" s="428">
        <v>147</v>
      </c>
      <c r="G6" s="428">
        <v>23373</v>
      </c>
      <c r="H6" s="428">
        <v>1</v>
      </c>
      <c r="I6" s="428">
        <v>159</v>
      </c>
      <c r="J6" s="428">
        <v>178</v>
      </c>
      <c r="K6" s="428">
        <v>28658</v>
      </c>
      <c r="L6" s="428">
        <v>1.2261156034740941</v>
      </c>
      <c r="M6" s="428">
        <v>161</v>
      </c>
      <c r="N6" s="428">
        <v>136</v>
      </c>
      <c r="O6" s="428">
        <v>23528</v>
      </c>
      <c r="P6" s="447">
        <v>1.0066315834509905</v>
      </c>
      <c r="Q6" s="429">
        <v>173</v>
      </c>
    </row>
    <row r="7" spans="1:17" ht="14.4" customHeight="1" x14ac:dyDescent="0.3">
      <c r="A7" s="430" t="s">
        <v>1234</v>
      </c>
      <c r="B7" s="431" t="s">
        <v>1090</v>
      </c>
      <c r="C7" s="431" t="s">
        <v>1091</v>
      </c>
      <c r="D7" s="431" t="s">
        <v>1106</v>
      </c>
      <c r="E7" s="431" t="s">
        <v>1107</v>
      </c>
      <c r="F7" s="434">
        <v>2</v>
      </c>
      <c r="G7" s="434">
        <v>2330</v>
      </c>
      <c r="H7" s="434">
        <v>1</v>
      </c>
      <c r="I7" s="434">
        <v>1165</v>
      </c>
      <c r="J7" s="434">
        <v>17</v>
      </c>
      <c r="K7" s="434">
        <v>19873</v>
      </c>
      <c r="L7" s="434">
        <v>8.5291845493562235</v>
      </c>
      <c r="M7" s="434">
        <v>1169</v>
      </c>
      <c r="N7" s="434">
        <v>6</v>
      </c>
      <c r="O7" s="434">
        <v>7038</v>
      </c>
      <c r="P7" s="456">
        <v>3.0206008583690989</v>
      </c>
      <c r="Q7" s="435">
        <v>1173</v>
      </c>
    </row>
    <row r="8" spans="1:17" ht="14.4" customHeight="1" x14ac:dyDescent="0.3">
      <c r="A8" s="430" t="s">
        <v>1234</v>
      </c>
      <c r="B8" s="431" t="s">
        <v>1090</v>
      </c>
      <c r="C8" s="431" t="s">
        <v>1091</v>
      </c>
      <c r="D8" s="431" t="s">
        <v>1108</v>
      </c>
      <c r="E8" s="431" t="s">
        <v>1109</v>
      </c>
      <c r="F8" s="434">
        <v>250</v>
      </c>
      <c r="G8" s="434">
        <v>9750</v>
      </c>
      <c r="H8" s="434">
        <v>1</v>
      </c>
      <c r="I8" s="434">
        <v>39</v>
      </c>
      <c r="J8" s="434">
        <v>345</v>
      </c>
      <c r="K8" s="434">
        <v>13800</v>
      </c>
      <c r="L8" s="434">
        <v>1.4153846153846155</v>
      </c>
      <c r="M8" s="434">
        <v>40</v>
      </c>
      <c r="N8" s="434">
        <v>334</v>
      </c>
      <c r="O8" s="434">
        <v>13694</v>
      </c>
      <c r="P8" s="456">
        <v>1.4045128205128206</v>
      </c>
      <c r="Q8" s="435">
        <v>41</v>
      </c>
    </row>
    <row r="9" spans="1:17" ht="14.4" customHeight="1" x14ac:dyDescent="0.3">
      <c r="A9" s="430" t="s">
        <v>1234</v>
      </c>
      <c r="B9" s="431" t="s">
        <v>1090</v>
      </c>
      <c r="C9" s="431" t="s">
        <v>1091</v>
      </c>
      <c r="D9" s="431" t="s">
        <v>1110</v>
      </c>
      <c r="E9" s="431" t="s">
        <v>1111</v>
      </c>
      <c r="F9" s="434"/>
      <c r="G9" s="434"/>
      <c r="H9" s="434"/>
      <c r="I9" s="434"/>
      <c r="J9" s="434">
        <v>34</v>
      </c>
      <c r="K9" s="434">
        <v>13022</v>
      </c>
      <c r="L9" s="434"/>
      <c r="M9" s="434">
        <v>383</v>
      </c>
      <c r="N9" s="434">
        <v>2</v>
      </c>
      <c r="O9" s="434">
        <v>768</v>
      </c>
      <c r="P9" s="456"/>
      <c r="Q9" s="435">
        <v>384</v>
      </c>
    </row>
    <row r="10" spans="1:17" ht="14.4" customHeight="1" x14ac:dyDescent="0.3">
      <c r="A10" s="430" t="s">
        <v>1234</v>
      </c>
      <c r="B10" s="431" t="s">
        <v>1090</v>
      </c>
      <c r="C10" s="431" t="s">
        <v>1091</v>
      </c>
      <c r="D10" s="431" t="s">
        <v>1112</v>
      </c>
      <c r="E10" s="431" t="s">
        <v>1113</v>
      </c>
      <c r="F10" s="434">
        <v>25</v>
      </c>
      <c r="G10" s="434">
        <v>925</v>
      </c>
      <c r="H10" s="434">
        <v>1</v>
      </c>
      <c r="I10" s="434">
        <v>37</v>
      </c>
      <c r="J10" s="434">
        <v>37</v>
      </c>
      <c r="K10" s="434">
        <v>1369</v>
      </c>
      <c r="L10" s="434">
        <v>1.48</v>
      </c>
      <c r="M10" s="434">
        <v>37</v>
      </c>
      <c r="N10" s="434">
        <v>6</v>
      </c>
      <c r="O10" s="434">
        <v>222</v>
      </c>
      <c r="P10" s="456">
        <v>0.24</v>
      </c>
      <c r="Q10" s="435">
        <v>37</v>
      </c>
    </row>
    <row r="11" spans="1:17" ht="14.4" customHeight="1" x14ac:dyDescent="0.3">
      <c r="A11" s="430" t="s">
        <v>1234</v>
      </c>
      <c r="B11" s="431" t="s">
        <v>1090</v>
      </c>
      <c r="C11" s="431" t="s">
        <v>1091</v>
      </c>
      <c r="D11" s="431" t="s">
        <v>1116</v>
      </c>
      <c r="E11" s="431" t="s">
        <v>1117</v>
      </c>
      <c r="F11" s="434">
        <v>9</v>
      </c>
      <c r="G11" s="434">
        <v>3996</v>
      </c>
      <c r="H11" s="434">
        <v>1</v>
      </c>
      <c r="I11" s="434">
        <v>444</v>
      </c>
      <c r="J11" s="434">
        <v>45</v>
      </c>
      <c r="K11" s="434">
        <v>20025</v>
      </c>
      <c r="L11" s="434">
        <v>5.0112612612612617</v>
      </c>
      <c r="M11" s="434">
        <v>445</v>
      </c>
      <c r="N11" s="434">
        <v>42</v>
      </c>
      <c r="O11" s="434">
        <v>18732</v>
      </c>
      <c r="P11" s="456">
        <v>4.6876876876876876</v>
      </c>
      <c r="Q11" s="435">
        <v>446</v>
      </c>
    </row>
    <row r="12" spans="1:17" ht="14.4" customHeight="1" x14ac:dyDescent="0.3">
      <c r="A12" s="430" t="s">
        <v>1234</v>
      </c>
      <c r="B12" s="431" t="s">
        <v>1090</v>
      </c>
      <c r="C12" s="431" t="s">
        <v>1091</v>
      </c>
      <c r="D12" s="431" t="s">
        <v>1118</v>
      </c>
      <c r="E12" s="431" t="s">
        <v>1119</v>
      </c>
      <c r="F12" s="434">
        <v>6</v>
      </c>
      <c r="G12" s="434">
        <v>246</v>
      </c>
      <c r="H12" s="434">
        <v>1</v>
      </c>
      <c r="I12" s="434">
        <v>41</v>
      </c>
      <c r="J12" s="434">
        <v>7</v>
      </c>
      <c r="K12" s="434">
        <v>287</v>
      </c>
      <c r="L12" s="434">
        <v>1.1666666666666667</v>
      </c>
      <c r="M12" s="434">
        <v>41</v>
      </c>
      <c r="N12" s="434">
        <v>9</v>
      </c>
      <c r="O12" s="434">
        <v>378</v>
      </c>
      <c r="P12" s="456">
        <v>1.5365853658536586</v>
      </c>
      <c r="Q12" s="435">
        <v>42</v>
      </c>
    </row>
    <row r="13" spans="1:17" ht="14.4" customHeight="1" x14ac:dyDescent="0.3">
      <c r="A13" s="430" t="s">
        <v>1234</v>
      </c>
      <c r="B13" s="431" t="s">
        <v>1090</v>
      </c>
      <c r="C13" s="431" t="s">
        <v>1091</v>
      </c>
      <c r="D13" s="431" t="s">
        <v>1120</v>
      </c>
      <c r="E13" s="431" t="s">
        <v>1121</v>
      </c>
      <c r="F13" s="434">
        <v>2</v>
      </c>
      <c r="G13" s="434">
        <v>980</v>
      </c>
      <c r="H13" s="434">
        <v>1</v>
      </c>
      <c r="I13" s="434">
        <v>490</v>
      </c>
      <c r="J13" s="434">
        <v>19</v>
      </c>
      <c r="K13" s="434">
        <v>9329</v>
      </c>
      <c r="L13" s="434">
        <v>9.5193877551020414</v>
      </c>
      <c r="M13" s="434">
        <v>491</v>
      </c>
      <c r="N13" s="434">
        <v>6</v>
      </c>
      <c r="O13" s="434">
        <v>2952</v>
      </c>
      <c r="P13" s="456">
        <v>3.0122448979591838</v>
      </c>
      <c r="Q13" s="435">
        <v>492</v>
      </c>
    </row>
    <row r="14" spans="1:17" ht="14.4" customHeight="1" x14ac:dyDescent="0.3">
      <c r="A14" s="430" t="s">
        <v>1234</v>
      </c>
      <c r="B14" s="431" t="s">
        <v>1090</v>
      </c>
      <c r="C14" s="431" t="s">
        <v>1091</v>
      </c>
      <c r="D14" s="431" t="s">
        <v>1122</v>
      </c>
      <c r="E14" s="431" t="s">
        <v>1123</v>
      </c>
      <c r="F14" s="434">
        <v>5</v>
      </c>
      <c r="G14" s="434">
        <v>155</v>
      </c>
      <c r="H14" s="434">
        <v>1</v>
      </c>
      <c r="I14" s="434">
        <v>31</v>
      </c>
      <c r="J14" s="434">
        <v>13</v>
      </c>
      <c r="K14" s="434">
        <v>403</v>
      </c>
      <c r="L14" s="434">
        <v>2.6</v>
      </c>
      <c r="M14" s="434">
        <v>31</v>
      </c>
      <c r="N14" s="434">
        <v>18</v>
      </c>
      <c r="O14" s="434">
        <v>558</v>
      </c>
      <c r="P14" s="456">
        <v>3.6</v>
      </c>
      <c r="Q14" s="435">
        <v>31</v>
      </c>
    </row>
    <row r="15" spans="1:17" ht="14.4" customHeight="1" x14ac:dyDescent="0.3">
      <c r="A15" s="430" t="s">
        <v>1234</v>
      </c>
      <c r="B15" s="431" t="s">
        <v>1090</v>
      </c>
      <c r="C15" s="431" t="s">
        <v>1091</v>
      </c>
      <c r="D15" s="431" t="s">
        <v>1124</v>
      </c>
      <c r="E15" s="431" t="s">
        <v>1125</v>
      </c>
      <c r="F15" s="434">
        <v>1</v>
      </c>
      <c r="G15" s="434">
        <v>205</v>
      </c>
      <c r="H15" s="434">
        <v>1</v>
      </c>
      <c r="I15" s="434">
        <v>205</v>
      </c>
      <c r="J15" s="434"/>
      <c r="K15" s="434"/>
      <c r="L15" s="434"/>
      <c r="M15" s="434"/>
      <c r="N15" s="434">
        <v>5</v>
      </c>
      <c r="O15" s="434">
        <v>1040</v>
      </c>
      <c r="P15" s="456">
        <v>5.0731707317073171</v>
      </c>
      <c r="Q15" s="435">
        <v>208</v>
      </c>
    </row>
    <row r="16" spans="1:17" ht="14.4" customHeight="1" x14ac:dyDescent="0.3">
      <c r="A16" s="430" t="s">
        <v>1234</v>
      </c>
      <c r="B16" s="431" t="s">
        <v>1090</v>
      </c>
      <c r="C16" s="431" t="s">
        <v>1091</v>
      </c>
      <c r="D16" s="431" t="s">
        <v>1126</v>
      </c>
      <c r="E16" s="431" t="s">
        <v>1127</v>
      </c>
      <c r="F16" s="434"/>
      <c r="G16" s="434"/>
      <c r="H16" s="434"/>
      <c r="I16" s="434"/>
      <c r="J16" s="434">
        <v>1</v>
      </c>
      <c r="K16" s="434">
        <v>380</v>
      </c>
      <c r="L16" s="434"/>
      <c r="M16" s="434">
        <v>380</v>
      </c>
      <c r="N16" s="434">
        <v>5</v>
      </c>
      <c r="O16" s="434">
        <v>1920</v>
      </c>
      <c r="P16" s="456"/>
      <c r="Q16" s="435">
        <v>384</v>
      </c>
    </row>
    <row r="17" spans="1:17" ht="14.4" customHeight="1" x14ac:dyDescent="0.3">
      <c r="A17" s="430" t="s">
        <v>1234</v>
      </c>
      <c r="B17" s="431" t="s">
        <v>1090</v>
      </c>
      <c r="C17" s="431" t="s">
        <v>1091</v>
      </c>
      <c r="D17" s="431" t="s">
        <v>1130</v>
      </c>
      <c r="E17" s="431" t="s">
        <v>1131</v>
      </c>
      <c r="F17" s="434"/>
      <c r="G17" s="434"/>
      <c r="H17" s="434"/>
      <c r="I17" s="434"/>
      <c r="J17" s="434">
        <v>10</v>
      </c>
      <c r="K17" s="434">
        <v>1310</v>
      </c>
      <c r="L17" s="434"/>
      <c r="M17" s="434">
        <v>131</v>
      </c>
      <c r="N17" s="434">
        <v>2</v>
      </c>
      <c r="O17" s="434">
        <v>274</v>
      </c>
      <c r="P17" s="456"/>
      <c r="Q17" s="435">
        <v>137</v>
      </c>
    </row>
    <row r="18" spans="1:17" ht="14.4" customHeight="1" x14ac:dyDescent="0.3">
      <c r="A18" s="430" t="s">
        <v>1234</v>
      </c>
      <c r="B18" s="431" t="s">
        <v>1090</v>
      </c>
      <c r="C18" s="431" t="s">
        <v>1091</v>
      </c>
      <c r="D18" s="431" t="s">
        <v>1136</v>
      </c>
      <c r="E18" s="431" t="s">
        <v>1137</v>
      </c>
      <c r="F18" s="434">
        <v>109</v>
      </c>
      <c r="G18" s="434">
        <v>1744</v>
      </c>
      <c r="H18" s="434">
        <v>1</v>
      </c>
      <c r="I18" s="434">
        <v>16</v>
      </c>
      <c r="J18" s="434">
        <v>228</v>
      </c>
      <c r="K18" s="434">
        <v>3648</v>
      </c>
      <c r="L18" s="434">
        <v>2.0917431192660549</v>
      </c>
      <c r="M18" s="434">
        <v>16</v>
      </c>
      <c r="N18" s="434">
        <v>204</v>
      </c>
      <c r="O18" s="434">
        <v>3468</v>
      </c>
      <c r="P18" s="456">
        <v>1.988532110091743</v>
      </c>
      <c r="Q18" s="435">
        <v>17</v>
      </c>
    </row>
    <row r="19" spans="1:17" ht="14.4" customHeight="1" x14ac:dyDescent="0.3">
      <c r="A19" s="430" t="s">
        <v>1234</v>
      </c>
      <c r="B19" s="431" t="s">
        <v>1090</v>
      </c>
      <c r="C19" s="431" t="s">
        <v>1091</v>
      </c>
      <c r="D19" s="431" t="s">
        <v>1138</v>
      </c>
      <c r="E19" s="431" t="s">
        <v>1139</v>
      </c>
      <c r="F19" s="434">
        <v>3</v>
      </c>
      <c r="G19" s="434">
        <v>399</v>
      </c>
      <c r="H19" s="434">
        <v>1</v>
      </c>
      <c r="I19" s="434">
        <v>133</v>
      </c>
      <c r="J19" s="434">
        <v>7</v>
      </c>
      <c r="K19" s="434">
        <v>952</v>
      </c>
      <c r="L19" s="434">
        <v>2.3859649122807016</v>
      </c>
      <c r="M19" s="434">
        <v>136</v>
      </c>
      <c r="N19" s="434"/>
      <c r="O19" s="434"/>
      <c r="P19" s="456"/>
      <c r="Q19" s="435"/>
    </row>
    <row r="20" spans="1:17" ht="14.4" customHeight="1" x14ac:dyDescent="0.3">
      <c r="A20" s="430" t="s">
        <v>1234</v>
      </c>
      <c r="B20" s="431" t="s">
        <v>1090</v>
      </c>
      <c r="C20" s="431" t="s">
        <v>1091</v>
      </c>
      <c r="D20" s="431" t="s">
        <v>1140</v>
      </c>
      <c r="E20" s="431" t="s">
        <v>1141</v>
      </c>
      <c r="F20" s="434">
        <v>10</v>
      </c>
      <c r="G20" s="434">
        <v>1020</v>
      </c>
      <c r="H20" s="434">
        <v>1</v>
      </c>
      <c r="I20" s="434">
        <v>102</v>
      </c>
      <c r="J20" s="434">
        <v>13</v>
      </c>
      <c r="K20" s="434">
        <v>1339</v>
      </c>
      <c r="L20" s="434">
        <v>1.3127450980392157</v>
      </c>
      <c r="M20" s="434">
        <v>103</v>
      </c>
      <c r="N20" s="434">
        <v>3</v>
      </c>
      <c r="O20" s="434">
        <v>309</v>
      </c>
      <c r="P20" s="456">
        <v>0.30294117647058821</v>
      </c>
      <c r="Q20" s="435">
        <v>103</v>
      </c>
    </row>
    <row r="21" spans="1:17" ht="14.4" customHeight="1" x14ac:dyDescent="0.3">
      <c r="A21" s="430" t="s">
        <v>1234</v>
      </c>
      <c r="B21" s="431" t="s">
        <v>1090</v>
      </c>
      <c r="C21" s="431" t="s">
        <v>1091</v>
      </c>
      <c r="D21" s="431" t="s">
        <v>1146</v>
      </c>
      <c r="E21" s="431" t="s">
        <v>1147</v>
      </c>
      <c r="F21" s="434">
        <v>171</v>
      </c>
      <c r="G21" s="434">
        <v>19323</v>
      </c>
      <c r="H21" s="434">
        <v>1</v>
      </c>
      <c r="I21" s="434">
        <v>113</v>
      </c>
      <c r="J21" s="434">
        <v>200</v>
      </c>
      <c r="K21" s="434">
        <v>23200</v>
      </c>
      <c r="L21" s="434">
        <v>1.20064172229985</v>
      </c>
      <c r="M21" s="434">
        <v>116</v>
      </c>
      <c r="N21" s="434">
        <v>258</v>
      </c>
      <c r="O21" s="434">
        <v>30186</v>
      </c>
      <c r="P21" s="456">
        <v>1.5621797857475548</v>
      </c>
      <c r="Q21" s="435">
        <v>117</v>
      </c>
    </row>
    <row r="22" spans="1:17" ht="14.4" customHeight="1" x14ac:dyDescent="0.3">
      <c r="A22" s="430" t="s">
        <v>1234</v>
      </c>
      <c r="B22" s="431" t="s">
        <v>1090</v>
      </c>
      <c r="C22" s="431" t="s">
        <v>1091</v>
      </c>
      <c r="D22" s="431" t="s">
        <v>1148</v>
      </c>
      <c r="E22" s="431" t="s">
        <v>1149</v>
      </c>
      <c r="F22" s="434">
        <v>28</v>
      </c>
      <c r="G22" s="434">
        <v>2352</v>
      </c>
      <c r="H22" s="434">
        <v>1</v>
      </c>
      <c r="I22" s="434">
        <v>84</v>
      </c>
      <c r="J22" s="434">
        <v>44</v>
      </c>
      <c r="K22" s="434">
        <v>3740</v>
      </c>
      <c r="L22" s="434">
        <v>1.5901360544217686</v>
      </c>
      <c r="M22" s="434">
        <v>85</v>
      </c>
      <c r="N22" s="434">
        <v>33</v>
      </c>
      <c r="O22" s="434">
        <v>3003</v>
      </c>
      <c r="P22" s="456">
        <v>1.2767857142857142</v>
      </c>
      <c r="Q22" s="435">
        <v>91</v>
      </c>
    </row>
    <row r="23" spans="1:17" ht="14.4" customHeight="1" x14ac:dyDescent="0.3">
      <c r="A23" s="430" t="s">
        <v>1234</v>
      </c>
      <c r="B23" s="431" t="s">
        <v>1090</v>
      </c>
      <c r="C23" s="431" t="s">
        <v>1091</v>
      </c>
      <c r="D23" s="431" t="s">
        <v>1150</v>
      </c>
      <c r="E23" s="431" t="s">
        <v>1151</v>
      </c>
      <c r="F23" s="434">
        <v>1</v>
      </c>
      <c r="G23" s="434">
        <v>96</v>
      </c>
      <c r="H23" s="434">
        <v>1</v>
      </c>
      <c r="I23" s="434">
        <v>96</v>
      </c>
      <c r="J23" s="434"/>
      <c r="K23" s="434"/>
      <c r="L23" s="434"/>
      <c r="M23" s="434"/>
      <c r="N23" s="434">
        <v>1</v>
      </c>
      <c r="O23" s="434">
        <v>99</v>
      </c>
      <c r="P23" s="456">
        <v>1.03125</v>
      </c>
      <c r="Q23" s="435">
        <v>99</v>
      </c>
    </row>
    <row r="24" spans="1:17" ht="14.4" customHeight="1" x14ac:dyDescent="0.3">
      <c r="A24" s="430" t="s">
        <v>1234</v>
      </c>
      <c r="B24" s="431" t="s">
        <v>1090</v>
      </c>
      <c r="C24" s="431" t="s">
        <v>1091</v>
      </c>
      <c r="D24" s="431" t="s">
        <v>1152</v>
      </c>
      <c r="E24" s="431" t="s">
        <v>1153</v>
      </c>
      <c r="F24" s="434">
        <v>12</v>
      </c>
      <c r="G24" s="434">
        <v>252</v>
      </c>
      <c r="H24" s="434">
        <v>1</v>
      </c>
      <c r="I24" s="434">
        <v>21</v>
      </c>
      <c r="J24" s="434">
        <v>35</v>
      </c>
      <c r="K24" s="434">
        <v>735</v>
      </c>
      <c r="L24" s="434">
        <v>2.9166666666666665</v>
      </c>
      <c r="M24" s="434">
        <v>21</v>
      </c>
      <c r="N24" s="434">
        <v>40</v>
      </c>
      <c r="O24" s="434">
        <v>840</v>
      </c>
      <c r="P24" s="456">
        <v>3.3333333333333335</v>
      </c>
      <c r="Q24" s="435">
        <v>21</v>
      </c>
    </row>
    <row r="25" spans="1:17" ht="14.4" customHeight="1" x14ac:dyDescent="0.3">
      <c r="A25" s="430" t="s">
        <v>1234</v>
      </c>
      <c r="B25" s="431" t="s">
        <v>1090</v>
      </c>
      <c r="C25" s="431" t="s">
        <v>1091</v>
      </c>
      <c r="D25" s="431" t="s">
        <v>1154</v>
      </c>
      <c r="E25" s="431" t="s">
        <v>1155</v>
      </c>
      <c r="F25" s="434">
        <v>215</v>
      </c>
      <c r="G25" s="434">
        <v>104490</v>
      </c>
      <c r="H25" s="434">
        <v>1</v>
      </c>
      <c r="I25" s="434">
        <v>486</v>
      </c>
      <c r="J25" s="434">
        <v>328</v>
      </c>
      <c r="K25" s="434">
        <v>159736</v>
      </c>
      <c r="L25" s="434">
        <v>1.5287204517178676</v>
      </c>
      <c r="M25" s="434">
        <v>487</v>
      </c>
      <c r="N25" s="434">
        <v>374</v>
      </c>
      <c r="O25" s="434">
        <v>182512</v>
      </c>
      <c r="P25" s="456">
        <v>1.7466934634893292</v>
      </c>
      <c r="Q25" s="435">
        <v>488</v>
      </c>
    </row>
    <row r="26" spans="1:17" ht="14.4" customHeight="1" x14ac:dyDescent="0.3">
      <c r="A26" s="430" t="s">
        <v>1234</v>
      </c>
      <c r="B26" s="431" t="s">
        <v>1090</v>
      </c>
      <c r="C26" s="431" t="s">
        <v>1091</v>
      </c>
      <c r="D26" s="431" t="s">
        <v>1162</v>
      </c>
      <c r="E26" s="431" t="s">
        <v>1163</v>
      </c>
      <c r="F26" s="434">
        <v>42</v>
      </c>
      <c r="G26" s="434">
        <v>1680</v>
      </c>
      <c r="H26" s="434">
        <v>1</v>
      </c>
      <c r="I26" s="434">
        <v>40</v>
      </c>
      <c r="J26" s="434">
        <v>42</v>
      </c>
      <c r="K26" s="434">
        <v>1722</v>
      </c>
      <c r="L26" s="434">
        <v>1.0249999999999999</v>
      </c>
      <c r="M26" s="434">
        <v>41</v>
      </c>
      <c r="N26" s="434">
        <v>49</v>
      </c>
      <c r="O26" s="434">
        <v>2009</v>
      </c>
      <c r="P26" s="456">
        <v>1.1958333333333333</v>
      </c>
      <c r="Q26" s="435">
        <v>41</v>
      </c>
    </row>
    <row r="27" spans="1:17" ht="14.4" customHeight="1" x14ac:dyDescent="0.3">
      <c r="A27" s="430" t="s">
        <v>1234</v>
      </c>
      <c r="B27" s="431" t="s">
        <v>1090</v>
      </c>
      <c r="C27" s="431" t="s">
        <v>1091</v>
      </c>
      <c r="D27" s="431" t="s">
        <v>1170</v>
      </c>
      <c r="E27" s="431" t="s">
        <v>1171</v>
      </c>
      <c r="F27" s="434"/>
      <c r="G27" s="434"/>
      <c r="H27" s="434"/>
      <c r="I27" s="434"/>
      <c r="J27" s="434"/>
      <c r="K27" s="434"/>
      <c r="L27" s="434"/>
      <c r="M27" s="434"/>
      <c r="N27" s="434">
        <v>1</v>
      </c>
      <c r="O27" s="434">
        <v>223</v>
      </c>
      <c r="P27" s="456"/>
      <c r="Q27" s="435">
        <v>223</v>
      </c>
    </row>
    <row r="28" spans="1:17" ht="14.4" customHeight="1" x14ac:dyDescent="0.3">
      <c r="A28" s="430" t="s">
        <v>1234</v>
      </c>
      <c r="B28" s="431" t="s">
        <v>1090</v>
      </c>
      <c r="C28" s="431" t="s">
        <v>1091</v>
      </c>
      <c r="D28" s="431" t="s">
        <v>1172</v>
      </c>
      <c r="E28" s="431" t="s">
        <v>1173</v>
      </c>
      <c r="F28" s="434">
        <v>3</v>
      </c>
      <c r="G28" s="434">
        <v>2283</v>
      </c>
      <c r="H28" s="434">
        <v>1</v>
      </c>
      <c r="I28" s="434">
        <v>761</v>
      </c>
      <c r="J28" s="434">
        <v>3</v>
      </c>
      <c r="K28" s="434">
        <v>2286</v>
      </c>
      <c r="L28" s="434">
        <v>1.0013140604467805</v>
      </c>
      <c r="M28" s="434">
        <v>762</v>
      </c>
      <c r="N28" s="434">
        <v>2</v>
      </c>
      <c r="O28" s="434">
        <v>1526</v>
      </c>
      <c r="P28" s="456">
        <v>0.66841874726237405</v>
      </c>
      <c r="Q28" s="435">
        <v>763</v>
      </c>
    </row>
    <row r="29" spans="1:17" ht="14.4" customHeight="1" x14ac:dyDescent="0.3">
      <c r="A29" s="430" t="s">
        <v>1234</v>
      </c>
      <c r="B29" s="431" t="s">
        <v>1090</v>
      </c>
      <c r="C29" s="431" t="s">
        <v>1091</v>
      </c>
      <c r="D29" s="431" t="s">
        <v>1174</v>
      </c>
      <c r="E29" s="431" t="s">
        <v>1175</v>
      </c>
      <c r="F29" s="434">
        <v>4</v>
      </c>
      <c r="G29" s="434">
        <v>8116</v>
      </c>
      <c r="H29" s="434">
        <v>1</v>
      </c>
      <c r="I29" s="434">
        <v>2029</v>
      </c>
      <c r="J29" s="434">
        <v>5</v>
      </c>
      <c r="K29" s="434">
        <v>10360</v>
      </c>
      <c r="L29" s="434">
        <v>1.2764908822079841</v>
      </c>
      <c r="M29" s="434">
        <v>2072</v>
      </c>
      <c r="N29" s="434">
        <v>6</v>
      </c>
      <c r="O29" s="434">
        <v>12672</v>
      </c>
      <c r="P29" s="456">
        <v>1.5613602759980285</v>
      </c>
      <c r="Q29" s="435">
        <v>2112</v>
      </c>
    </row>
    <row r="30" spans="1:17" ht="14.4" customHeight="1" x14ac:dyDescent="0.3">
      <c r="A30" s="430" t="s">
        <v>1234</v>
      </c>
      <c r="B30" s="431" t="s">
        <v>1090</v>
      </c>
      <c r="C30" s="431" t="s">
        <v>1091</v>
      </c>
      <c r="D30" s="431" t="s">
        <v>1176</v>
      </c>
      <c r="E30" s="431" t="s">
        <v>1177</v>
      </c>
      <c r="F30" s="434">
        <v>2</v>
      </c>
      <c r="G30" s="434">
        <v>1208</v>
      </c>
      <c r="H30" s="434">
        <v>1</v>
      </c>
      <c r="I30" s="434">
        <v>604</v>
      </c>
      <c r="J30" s="434">
        <v>5</v>
      </c>
      <c r="K30" s="434">
        <v>3040</v>
      </c>
      <c r="L30" s="434">
        <v>2.5165562913907285</v>
      </c>
      <c r="M30" s="434">
        <v>608</v>
      </c>
      <c r="N30" s="434">
        <v>2</v>
      </c>
      <c r="O30" s="434">
        <v>1228</v>
      </c>
      <c r="P30" s="456">
        <v>1.0165562913907285</v>
      </c>
      <c r="Q30" s="435">
        <v>614</v>
      </c>
    </row>
    <row r="31" spans="1:17" ht="14.4" customHeight="1" x14ac:dyDescent="0.3">
      <c r="A31" s="430" t="s">
        <v>1234</v>
      </c>
      <c r="B31" s="431" t="s">
        <v>1090</v>
      </c>
      <c r="C31" s="431" t="s">
        <v>1091</v>
      </c>
      <c r="D31" s="431" t="s">
        <v>1180</v>
      </c>
      <c r="E31" s="431" t="s">
        <v>1181</v>
      </c>
      <c r="F31" s="434">
        <v>6</v>
      </c>
      <c r="G31" s="434">
        <v>3036</v>
      </c>
      <c r="H31" s="434">
        <v>1</v>
      </c>
      <c r="I31" s="434">
        <v>506</v>
      </c>
      <c r="J31" s="434"/>
      <c r="K31" s="434"/>
      <c r="L31" s="434"/>
      <c r="M31" s="434"/>
      <c r="N31" s="434"/>
      <c r="O31" s="434"/>
      <c r="P31" s="456"/>
      <c r="Q31" s="435"/>
    </row>
    <row r="32" spans="1:17" ht="14.4" customHeight="1" x14ac:dyDescent="0.3">
      <c r="A32" s="430" t="s">
        <v>1234</v>
      </c>
      <c r="B32" s="431" t="s">
        <v>1090</v>
      </c>
      <c r="C32" s="431" t="s">
        <v>1091</v>
      </c>
      <c r="D32" s="431" t="s">
        <v>1194</v>
      </c>
      <c r="E32" s="431" t="s">
        <v>1195</v>
      </c>
      <c r="F32" s="434"/>
      <c r="G32" s="434"/>
      <c r="H32" s="434"/>
      <c r="I32" s="434"/>
      <c r="J32" s="434">
        <v>6</v>
      </c>
      <c r="K32" s="434">
        <v>912</v>
      </c>
      <c r="L32" s="434"/>
      <c r="M32" s="434">
        <v>152</v>
      </c>
      <c r="N32" s="434"/>
      <c r="O32" s="434"/>
      <c r="P32" s="456"/>
      <c r="Q32" s="435"/>
    </row>
    <row r="33" spans="1:17" ht="14.4" customHeight="1" x14ac:dyDescent="0.3">
      <c r="A33" s="430" t="s">
        <v>1234</v>
      </c>
      <c r="B33" s="431" t="s">
        <v>1090</v>
      </c>
      <c r="C33" s="431" t="s">
        <v>1091</v>
      </c>
      <c r="D33" s="431" t="s">
        <v>1235</v>
      </c>
      <c r="E33" s="431" t="s">
        <v>1236</v>
      </c>
      <c r="F33" s="434"/>
      <c r="G33" s="434"/>
      <c r="H33" s="434"/>
      <c r="I33" s="434"/>
      <c r="J33" s="434">
        <v>1</v>
      </c>
      <c r="K33" s="434">
        <v>328</v>
      </c>
      <c r="L33" s="434"/>
      <c r="M33" s="434">
        <v>328</v>
      </c>
      <c r="N33" s="434"/>
      <c r="O33" s="434"/>
      <c r="P33" s="456"/>
      <c r="Q33" s="435"/>
    </row>
    <row r="34" spans="1:17" ht="14.4" customHeight="1" x14ac:dyDescent="0.3">
      <c r="A34" s="430" t="s">
        <v>1237</v>
      </c>
      <c r="B34" s="431" t="s">
        <v>1090</v>
      </c>
      <c r="C34" s="431" t="s">
        <v>1091</v>
      </c>
      <c r="D34" s="431" t="s">
        <v>1092</v>
      </c>
      <c r="E34" s="431" t="s">
        <v>1093</v>
      </c>
      <c r="F34" s="434">
        <v>315</v>
      </c>
      <c r="G34" s="434">
        <v>50085</v>
      </c>
      <c r="H34" s="434">
        <v>1</v>
      </c>
      <c r="I34" s="434">
        <v>159</v>
      </c>
      <c r="J34" s="434">
        <v>386</v>
      </c>
      <c r="K34" s="434">
        <v>62146</v>
      </c>
      <c r="L34" s="434">
        <v>1.2408106219426973</v>
      </c>
      <c r="M34" s="434">
        <v>161</v>
      </c>
      <c r="N34" s="434">
        <v>385</v>
      </c>
      <c r="O34" s="434">
        <v>66605</v>
      </c>
      <c r="P34" s="456">
        <v>1.3298392732354996</v>
      </c>
      <c r="Q34" s="435">
        <v>173</v>
      </c>
    </row>
    <row r="35" spans="1:17" ht="14.4" customHeight="1" x14ac:dyDescent="0.3">
      <c r="A35" s="430" t="s">
        <v>1237</v>
      </c>
      <c r="B35" s="431" t="s">
        <v>1090</v>
      </c>
      <c r="C35" s="431" t="s">
        <v>1091</v>
      </c>
      <c r="D35" s="431" t="s">
        <v>1106</v>
      </c>
      <c r="E35" s="431" t="s">
        <v>1107</v>
      </c>
      <c r="F35" s="434">
        <v>3</v>
      </c>
      <c r="G35" s="434">
        <v>3495</v>
      </c>
      <c r="H35" s="434">
        <v>1</v>
      </c>
      <c r="I35" s="434">
        <v>1165</v>
      </c>
      <c r="J35" s="434">
        <v>6</v>
      </c>
      <c r="K35" s="434">
        <v>7014</v>
      </c>
      <c r="L35" s="434">
        <v>2.0068669527896996</v>
      </c>
      <c r="M35" s="434">
        <v>1169</v>
      </c>
      <c r="N35" s="434">
        <v>5</v>
      </c>
      <c r="O35" s="434">
        <v>5865</v>
      </c>
      <c r="P35" s="456">
        <v>1.6781115879828326</v>
      </c>
      <c r="Q35" s="435">
        <v>1173</v>
      </c>
    </row>
    <row r="36" spans="1:17" ht="14.4" customHeight="1" x14ac:dyDescent="0.3">
      <c r="A36" s="430" t="s">
        <v>1237</v>
      </c>
      <c r="B36" s="431" t="s">
        <v>1090</v>
      </c>
      <c r="C36" s="431" t="s">
        <v>1091</v>
      </c>
      <c r="D36" s="431" t="s">
        <v>1108</v>
      </c>
      <c r="E36" s="431" t="s">
        <v>1109</v>
      </c>
      <c r="F36" s="434">
        <v>201</v>
      </c>
      <c r="G36" s="434">
        <v>7839</v>
      </c>
      <c r="H36" s="434">
        <v>1</v>
      </c>
      <c r="I36" s="434">
        <v>39</v>
      </c>
      <c r="J36" s="434">
        <v>170</v>
      </c>
      <c r="K36" s="434">
        <v>6800</v>
      </c>
      <c r="L36" s="434">
        <v>0.86745758387549432</v>
      </c>
      <c r="M36" s="434">
        <v>40</v>
      </c>
      <c r="N36" s="434">
        <v>191</v>
      </c>
      <c r="O36" s="434">
        <v>7831</v>
      </c>
      <c r="P36" s="456">
        <v>0.9989794616660288</v>
      </c>
      <c r="Q36" s="435">
        <v>41</v>
      </c>
    </row>
    <row r="37" spans="1:17" ht="14.4" customHeight="1" x14ac:dyDescent="0.3">
      <c r="A37" s="430" t="s">
        <v>1237</v>
      </c>
      <c r="B37" s="431" t="s">
        <v>1090</v>
      </c>
      <c r="C37" s="431" t="s">
        <v>1091</v>
      </c>
      <c r="D37" s="431" t="s">
        <v>1110</v>
      </c>
      <c r="E37" s="431" t="s">
        <v>1111</v>
      </c>
      <c r="F37" s="434">
        <v>58</v>
      </c>
      <c r="G37" s="434">
        <v>22156</v>
      </c>
      <c r="H37" s="434">
        <v>1</v>
      </c>
      <c r="I37" s="434">
        <v>382</v>
      </c>
      <c r="J37" s="434">
        <v>66</v>
      </c>
      <c r="K37" s="434">
        <v>25278</v>
      </c>
      <c r="L37" s="434">
        <v>1.1409099115363783</v>
      </c>
      <c r="M37" s="434">
        <v>383</v>
      </c>
      <c r="N37" s="434">
        <v>69</v>
      </c>
      <c r="O37" s="434">
        <v>26496</v>
      </c>
      <c r="P37" s="456">
        <v>1.1958837335259072</v>
      </c>
      <c r="Q37" s="435">
        <v>384</v>
      </c>
    </row>
    <row r="38" spans="1:17" ht="14.4" customHeight="1" x14ac:dyDescent="0.3">
      <c r="A38" s="430" t="s">
        <v>1237</v>
      </c>
      <c r="B38" s="431" t="s">
        <v>1090</v>
      </c>
      <c r="C38" s="431" t="s">
        <v>1091</v>
      </c>
      <c r="D38" s="431" t="s">
        <v>1112</v>
      </c>
      <c r="E38" s="431" t="s">
        <v>1113</v>
      </c>
      <c r="F38" s="434">
        <v>371</v>
      </c>
      <c r="G38" s="434">
        <v>13727</v>
      </c>
      <c r="H38" s="434">
        <v>1</v>
      </c>
      <c r="I38" s="434">
        <v>37</v>
      </c>
      <c r="J38" s="434">
        <v>195</v>
      </c>
      <c r="K38" s="434">
        <v>7215</v>
      </c>
      <c r="L38" s="434">
        <v>0.52560646900269536</v>
      </c>
      <c r="M38" s="434">
        <v>37</v>
      </c>
      <c r="N38" s="434">
        <v>257</v>
      </c>
      <c r="O38" s="434">
        <v>9509</v>
      </c>
      <c r="P38" s="456">
        <v>0.69272237196765496</v>
      </c>
      <c r="Q38" s="435">
        <v>37</v>
      </c>
    </row>
    <row r="39" spans="1:17" ht="14.4" customHeight="1" x14ac:dyDescent="0.3">
      <c r="A39" s="430" t="s">
        <v>1237</v>
      </c>
      <c r="B39" s="431" t="s">
        <v>1090</v>
      </c>
      <c r="C39" s="431" t="s">
        <v>1091</v>
      </c>
      <c r="D39" s="431" t="s">
        <v>1116</v>
      </c>
      <c r="E39" s="431" t="s">
        <v>1117</v>
      </c>
      <c r="F39" s="434">
        <v>57</v>
      </c>
      <c r="G39" s="434">
        <v>25308</v>
      </c>
      <c r="H39" s="434">
        <v>1</v>
      </c>
      <c r="I39" s="434">
        <v>444</v>
      </c>
      <c r="J39" s="434">
        <v>63</v>
      </c>
      <c r="K39" s="434">
        <v>28035</v>
      </c>
      <c r="L39" s="434">
        <v>1.1077524893314368</v>
      </c>
      <c r="M39" s="434">
        <v>445</v>
      </c>
      <c r="N39" s="434">
        <v>45</v>
      </c>
      <c r="O39" s="434">
        <v>20070</v>
      </c>
      <c r="P39" s="456">
        <v>0.7930298719772404</v>
      </c>
      <c r="Q39" s="435">
        <v>446</v>
      </c>
    </row>
    <row r="40" spans="1:17" ht="14.4" customHeight="1" x14ac:dyDescent="0.3">
      <c r="A40" s="430" t="s">
        <v>1237</v>
      </c>
      <c r="B40" s="431" t="s">
        <v>1090</v>
      </c>
      <c r="C40" s="431" t="s">
        <v>1091</v>
      </c>
      <c r="D40" s="431" t="s">
        <v>1118</v>
      </c>
      <c r="E40" s="431" t="s">
        <v>1119</v>
      </c>
      <c r="F40" s="434">
        <v>2</v>
      </c>
      <c r="G40" s="434">
        <v>82</v>
      </c>
      <c r="H40" s="434">
        <v>1</v>
      </c>
      <c r="I40" s="434">
        <v>41</v>
      </c>
      <c r="J40" s="434"/>
      <c r="K40" s="434"/>
      <c r="L40" s="434"/>
      <c r="M40" s="434"/>
      <c r="N40" s="434"/>
      <c r="O40" s="434"/>
      <c r="P40" s="456"/>
      <c r="Q40" s="435"/>
    </row>
    <row r="41" spans="1:17" ht="14.4" customHeight="1" x14ac:dyDescent="0.3">
      <c r="A41" s="430" t="s">
        <v>1237</v>
      </c>
      <c r="B41" s="431" t="s">
        <v>1090</v>
      </c>
      <c r="C41" s="431" t="s">
        <v>1091</v>
      </c>
      <c r="D41" s="431" t="s">
        <v>1120</v>
      </c>
      <c r="E41" s="431" t="s">
        <v>1121</v>
      </c>
      <c r="F41" s="434">
        <v>16</v>
      </c>
      <c r="G41" s="434">
        <v>7840</v>
      </c>
      <c r="H41" s="434">
        <v>1</v>
      </c>
      <c r="I41" s="434">
        <v>490</v>
      </c>
      <c r="J41" s="434">
        <v>51</v>
      </c>
      <c r="K41" s="434">
        <v>25041</v>
      </c>
      <c r="L41" s="434">
        <v>3.1940051020408164</v>
      </c>
      <c r="M41" s="434">
        <v>491</v>
      </c>
      <c r="N41" s="434">
        <v>72</v>
      </c>
      <c r="O41" s="434">
        <v>35424</v>
      </c>
      <c r="P41" s="456">
        <v>4.518367346938776</v>
      </c>
      <c r="Q41" s="435">
        <v>492</v>
      </c>
    </row>
    <row r="42" spans="1:17" ht="14.4" customHeight="1" x14ac:dyDescent="0.3">
      <c r="A42" s="430" t="s">
        <v>1237</v>
      </c>
      <c r="B42" s="431" t="s">
        <v>1090</v>
      </c>
      <c r="C42" s="431" t="s">
        <v>1091</v>
      </c>
      <c r="D42" s="431" t="s">
        <v>1122</v>
      </c>
      <c r="E42" s="431" t="s">
        <v>1123</v>
      </c>
      <c r="F42" s="434">
        <v>13</v>
      </c>
      <c r="G42" s="434">
        <v>403</v>
      </c>
      <c r="H42" s="434">
        <v>1</v>
      </c>
      <c r="I42" s="434">
        <v>31</v>
      </c>
      <c r="J42" s="434">
        <v>2</v>
      </c>
      <c r="K42" s="434">
        <v>62</v>
      </c>
      <c r="L42" s="434">
        <v>0.15384615384615385</v>
      </c>
      <c r="M42" s="434">
        <v>31</v>
      </c>
      <c r="N42" s="434">
        <v>9</v>
      </c>
      <c r="O42" s="434">
        <v>279</v>
      </c>
      <c r="P42" s="456">
        <v>0.69230769230769229</v>
      </c>
      <c r="Q42" s="435">
        <v>31</v>
      </c>
    </row>
    <row r="43" spans="1:17" ht="14.4" customHeight="1" x14ac:dyDescent="0.3">
      <c r="A43" s="430" t="s">
        <v>1237</v>
      </c>
      <c r="B43" s="431" t="s">
        <v>1090</v>
      </c>
      <c r="C43" s="431" t="s">
        <v>1091</v>
      </c>
      <c r="D43" s="431" t="s">
        <v>1124</v>
      </c>
      <c r="E43" s="431" t="s">
        <v>1125</v>
      </c>
      <c r="F43" s="434">
        <v>2</v>
      </c>
      <c r="G43" s="434">
        <v>410</v>
      </c>
      <c r="H43" s="434">
        <v>1</v>
      </c>
      <c r="I43" s="434">
        <v>205</v>
      </c>
      <c r="J43" s="434">
        <v>2</v>
      </c>
      <c r="K43" s="434">
        <v>414</v>
      </c>
      <c r="L43" s="434">
        <v>1.0097560975609756</v>
      </c>
      <c r="M43" s="434">
        <v>207</v>
      </c>
      <c r="N43" s="434">
        <v>5</v>
      </c>
      <c r="O43" s="434">
        <v>1040</v>
      </c>
      <c r="P43" s="456">
        <v>2.5365853658536586</v>
      </c>
      <c r="Q43" s="435">
        <v>208</v>
      </c>
    </row>
    <row r="44" spans="1:17" ht="14.4" customHeight="1" x14ac:dyDescent="0.3">
      <c r="A44" s="430" t="s">
        <v>1237</v>
      </c>
      <c r="B44" s="431" t="s">
        <v>1090</v>
      </c>
      <c r="C44" s="431" t="s">
        <v>1091</v>
      </c>
      <c r="D44" s="431" t="s">
        <v>1126</v>
      </c>
      <c r="E44" s="431" t="s">
        <v>1127</v>
      </c>
      <c r="F44" s="434">
        <v>1</v>
      </c>
      <c r="G44" s="434">
        <v>377</v>
      </c>
      <c r="H44" s="434">
        <v>1</v>
      </c>
      <c r="I44" s="434">
        <v>377</v>
      </c>
      <c r="J44" s="434">
        <v>2</v>
      </c>
      <c r="K44" s="434">
        <v>760</v>
      </c>
      <c r="L44" s="434">
        <v>2.0159151193633953</v>
      </c>
      <c r="M44" s="434">
        <v>380</v>
      </c>
      <c r="N44" s="434">
        <v>5</v>
      </c>
      <c r="O44" s="434">
        <v>1920</v>
      </c>
      <c r="P44" s="456">
        <v>5.0928381962864719</v>
      </c>
      <c r="Q44" s="435">
        <v>384</v>
      </c>
    </row>
    <row r="45" spans="1:17" ht="14.4" customHeight="1" x14ac:dyDescent="0.3">
      <c r="A45" s="430" t="s">
        <v>1237</v>
      </c>
      <c r="B45" s="431" t="s">
        <v>1090</v>
      </c>
      <c r="C45" s="431" t="s">
        <v>1091</v>
      </c>
      <c r="D45" s="431" t="s">
        <v>1130</v>
      </c>
      <c r="E45" s="431" t="s">
        <v>1131</v>
      </c>
      <c r="F45" s="434">
        <v>2</v>
      </c>
      <c r="G45" s="434">
        <v>258</v>
      </c>
      <c r="H45" s="434">
        <v>1</v>
      </c>
      <c r="I45" s="434">
        <v>129</v>
      </c>
      <c r="J45" s="434">
        <v>6</v>
      </c>
      <c r="K45" s="434">
        <v>786</v>
      </c>
      <c r="L45" s="434">
        <v>3.0465116279069768</v>
      </c>
      <c r="M45" s="434">
        <v>131</v>
      </c>
      <c r="N45" s="434">
        <v>2</v>
      </c>
      <c r="O45" s="434">
        <v>274</v>
      </c>
      <c r="P45" s="456">
        <v>1.0620155038759691</v>
      </c>
      <c r="Q45" s="435">
        <v>137</v>
      </c>
    </row>
    <row r="46" spans="1:17" ht="14.4" customHeight="1" x14ac:dyDescent="0.3">
      <c r="A46" s="430" t="s">
        <v>1237</v>
      </c>
      <c r="B46" s="431" t="s">
        <v>1090</v>
      </c>
      <c r="C46" s="431" t="s">
        <v>1091</v>
      </c>
      <c r="D46" s="431" t="s">
        <v>1136</v>
      </c>
      <c r="E46" s="431" t="s">
        <v>1137</v>
      </c>
      <c r="F46" s="434">
        <v>290</v>
      </c>
      <c r="G46" s="434">
        <v>4640</v>
      </c>
      <c r="H46" s="434">
        <v>1</v>
      </c>
      <c r="I46" s="434">
        <v>16</v>
      </c>
      <c r="J46" s="434">
        <v>265</v>
      </c>
      <c r="K46" s="434">
        <v>4240</v>
      </c>
      <c r="L46" s="434">
        <v>0.91379310344827591</v>
      </c>
      <c r="M46" s="434">
        <v>16</v>
      </c>
      <c r="N46" s="434">
        <v>242</v>
      </c>
      <c r="O46" s="434">
        <v>4114</v>
      </c>
      <c r="P46" s="456">
        <v>0.88663793103448274</v>
      </c>
      <c r="Q46" s="435">
        <v>17</v>
      </c>
    </row>
    <row r="47" spans="1:17" ht="14.4" customHeight="1" x14ac:dyDescent="0.3">
      <c r="A47" s="430" t="s">
        <v>1237</v>
      </c>
      <c r="B47" s="431" t="s">
        <v>1090</v>
      </c>
      <c r="C47" s="431" t="s">
        <v>1091</v>
      </c>
      <c r="D47" s="431" t="s">
        <v>1138</v>
      </c>
      <c r="E47" s="431" t="s">
        <v>1139</v>
      </c>
      <c r="F47" s="434"/>
      <c r="G47" s="434"/>
      <c r="H47" s="434"/>
      <c r="I47" s="434"/>
      <c r="J47" s="434">
        <v>1</v>
      </c>
      <c r="K47" s="434">
        <v>136</v>
      </c>
      <c r="L47" s="434"/>
      <c r="M47" s="434">
        <v>136</v>
      </c>
      <c r="N47" s="434"/>
      <c r="O47" s="434"/>
      <c r="P47" s="456"/>
      <c r="Q47" s="435"/>
    </row>
    <row r="48" spans="1:17" ht="14.4" customHeight="1" x14ac:dyDescent="0.3">
      <c r="A48" s="430" t="s">
        <v>1237</v>
      </c>
      <c r="B48" s="431" t="s">
        <v>1090</v>
      </c>
      <c r="C48" s="431" t="s">
        <v>1091</v>
      </c>
      <c r="D48" s="431" t="s">
        <v>1140</v>
      </c>
      <c r="E48" s="431" t="s">
        <v>1141</v>
      </c>
      <c r="F48" s="434">
        <v>19</v>
      </c>
      <c r="G48" s="434">
        <v>1938</v>
      </c>
      <c r="H48" s="434">
        <v>1</v>
      </c>
      <c r="I48" s="434">
        <v>102</v>
      </c>
      <c r="J48" s="434">
        <v>18</v>
      </c>
      <c r="K48" s="434">
        <v>1854</v>
      </c>
      <c r="L48" s="434">
        <v>0.95665634674922606</v>
      </c>
      <c r="M48" s="434">
        <v>103</v>
      </c>
      <c r="N48" s="434">
        <v>11</v>
      </c>
      <c r="O48" s="434">
        <v>1133</v>
      </c>
      <c r="P48" s="456">
        <v>0.58462332301341591</v>
      </c>
      <c r="Q48" s="435">
        <v>103</v>
      </c>
    </row>
    <row r="49" spans="1:17" ht="14.4" customHeight="1" x14ac:dyDescent="0.3">
      <c r="A49" s="430" t="s">
        <v>1237</v>
      </c>
      <c r="B49" s="431" t="s">
        <v>1090</v>
      </c>
      <c r="C49" s="431" t="s">
        <v>1091</v>
      </c>
      <c r="D49" s="431" t="s">
        <v>1146</v>
      </c>
      <c r="E49" s="431" t="s">
        <v>1147</v>
      </c>
      <c r="F49" s="434">
        <v>374</v>
      </c>
      <c r="G49" s="434">
        <v>42262</v>
      </c>
      <c r="H49" s="434">
        <v>1</v>
      </c>
      <c r="I49" s="434">
        <v>113</v>
      </c>
      <c r="J49" s="434">
        <v>266</v>
      </c>
      <c r="K49" s="434">
        <v>30856</v>
      </c>
      <c r="L49" s="434">
        <v>0.7301121574937296</v>
      </c>
      <c r="M49" s="434">
        <v>116</v>
      </c>
      <c r="N49" s="434">
        <v>373</v>
      </c>
      <c r="O49" s="434">
        <v>43641</v>
      </c>
      <c r="P49" s="456">
        <v>1.0326297856230182</v>
      </c>
      <c r="Q49" s="435">
        <v>117</v>
      </c>
    </row>
    <row r="50" spans="1:17" ht="14.4" customHeight="1" x14ac:dyDescent="0.3">
      <c r="A50" s="430" t="s">
        <v>1237</v>
      </c>
      <c r="B50" s="431" t="s">
        <v>1090</v>
      </c>
      <c r="C50" s="431" t="s">
        <v>1091</v>
      </c>
      <c r="D50" s="431" t="s">
        <v>1148</v>
      </c>
      <c r="E50" s="431" t="s">
        <v>1149</v>
      </c>
      <c r="F50" s="434">
        <v>95</v>
      </c>
      <c r="G50" s="434">
        <v>7980</v>
      </c>
      <c r="H50" s="434">
        <v>1</v>
      </c>
      <c r="I50" s="434">
        <v>84</v>
      </c>
      <c r="J50" s="434">
        <v>96</v>
      </c>
      <c r="K50" s="434">
        <v>8160</v>
      </c>
      <c r="L50" s="434">
        <v>1.0225563909774436</v>
      </c>
      <c r="M50" s="434">
        <v>85</v>
      </c>
      <c r="N50" s="434">
        <v>121</v>
      </c>
      <c r="O50" s="434">
        <v>11011</v>
      </c>
      <c r="P50" s="456">
        <v>1.3798245614035087</v>
      </c>
      <c r="Q50" s="435">
        <v>91</v>
      </c>
    </row>
    <row r="51" spans="1:17" ht="14.4" customHeight="1" x14ac:dyDescent="0.3">
      <c r="A51" s="430" t="s">
        <v>1237</v>
      </c>
      <c r="B51" s="431" t="s">
        <v>1090</v>
      </c>
      <c r="C51" s="431" t="s">
        <v>1091</v>
      </c>
      <c r="D51" s="431" t="s">
        <v>1150</v>
      </c>
      <c r="E51" s="431" t="s">
        <v>1151</v>
      </c>
      <c r="F51" s="434">
        <v>1</v>
      </c>
      <c r="G51" s="434">
        <v>96</v>
      </c>
      <c r="H51" s="434">
        <v>1</v>
      </c>
      <c r="I51" s="434">
        <v>96</v>
      </c>
      <c r="J51" s="434">
        <v>1</v>
      </c>
      <c r="K51" s="434">
        <v>98</v>
      </c>
      <c r="L51" s="434">
        <v>1.0208333333333333</v>
      </c>
      <c r="M51" s="434">
        <v>98</v>
      </c>
      <c r="N51" s="434">
        <v>2</v>
      </c>
      <c r="O51" s="434">
        <v>198</v>
      </c>
      <c r="P51" s="456">
        <v>2.0625</v>
      </c>
      <c r="Q51" s="435">
        <v>99</v>
      </c>
    </row>
    <row r="52" spans="1:17" ht="14.4" customHeight="1" x14ac:dyDescent="0.3">
      <c r="A52" s="430" t="s">
        <v>1237</v>
      </c>
      <c r="B52" s="431" t="s">
        <v>1090</v>
      </c>
      <c r="C52" s="431" t="s">
        <v>1091</v>
      </c>
      <c r="D52" s="431" t="s">
        <v>1152</v>
      </c>
      <c r="E52" s="431" t="s">
        <v>1153</v>
      </c>
      <c r="F52" s="434">
        <v>28</v>
      </c>
      <c r="G52" s="434">
        <v>588</v>
      </c>
      <c r="H52" s="434">
        <v>1</v>
      </c>
      <c r="I52" s="434">
        <v>21</v>
      </c>
      <c r="J52" s="434">
        <v>19</v>
      </c>
      <c r="K52" s="434">
        <v>399</v>
      </c>
      <c r="L52" s="434">
        <v>0.6785714285714286</v>
      </c>
      <c r="M52" s="434">
        <v>21</v>
      </c>
      <c r="N52" s="434">
        <v>29</v>
      </c>
      <c r="O52" s="434">
        <v>609</v>
      </c>
      <c r="P52" s="456">
        <v>1.0357142857142858</v>
      </c>
      <c r="Q52" s="435">
        <v>21</v>
      </c>
    </row>
    <row r="53" spans="1:17" ht="14.4" customHeight="1" x14ac:dyDescent="0.3">
      <c r="A53" s="430" t="s">
        <v>1237</v>
      </c>
      <c r="B53" s="431" t="s">
        <v>1090</v>
      </c>
      <c r="C53" s="431" t="s">
        <v>1091</v>
      </c>
      <c r="D53" s="431" t="s">
        <v>1154</v>
      </c>
      <c r="E53" s="431" t="s">
        <v>1155</v>
      </c>
      <c r="F53" s="434">
        <v>277</v>
      </c>
      <c r="G53" s="434">
        <v>134622</v>
      </c>
      <c r="H53" s="434">
        <v>1</v>
      </c>
      <c r="I53" s="434">
        <v>486</v>
      </c>
      <c r="J53" s="434">
        <v>281</v>
      </c>
      <c r="K53" s="434">
        <v>136847</v>
      </c>
      <c r="L53" s="434">
        <v>1.0165277592072619</v>
      </c>
      <c r="M53" s="434">
        <v>487</v>
      </c>
      <c r="N53" s="434">
        <v>202</v>
      </c>
      <c r="O53" s="434">
        <v>98576</v>
      </c>
      <c r="P53" s="456">
        <v>0.73224287263597332</v>
      </c>
      <c r="Q53" s="435">
        <v>488</v>
      </c>
    </row>
    <row r="54" spans="1:17" ht="14.4" customHeight="1" x14ac:dyDescent="0.3">
      <c r="A54" s="430" t="s">
        <v>1237</v>
      </c>
      <c r="B54" s="431" t="s">
        <v>1090</v>
      </c>
      <c r="C54" s="431" t="s">
        <v>1091</v>
      </c>
      <c r="D54" s="431" t="s">
        <v>1162</v>
      </c>
      <c r="E54" s="431" t="s">
        <v>1163</v>
      </c>
      <c r="F54" s="434">
        <v>79</v>
      </c>
      <c r="G54" s="434">
        <v>3160</v>
      </c>
      <c r="H54" s="434">
        <v>1</v>
      </c>
      <c r="I54" s="434">
        <v>40</v>
      </c>
      <c r="J54" s="434">
        <v>33</v>
      </c>
      <c r="K54" s="434">
        <v>1353</v>
      </c>
      <c r="L54" s="434">
        <v>0.42816455696202532</v>
      </c>
      <c r="M54" s="434">
        <v>41</v>
      </c>
      <c r="N54" s="434">
        <v>57</v>
      </c>
      <c r="O54" s="434">
        <v>2337</v>
      </c>
      <c r="P54" s="456">
        <v>0.73955696202531651</v>
      </c>
      <c r="Q54" s="435">
        <v>41</v>
      </c>
    </row>
    <row r="55" spans="1:17" ht="14.4" customHeight="1" x14ac:dyDescent="0.3">
      <c r="A55" s="430" t="s">
        <v>1237</v>
      </c>
      <c r="B55" s="431" t="s">
        <v>1090</v>
      </c>
      <c r="C55" s="431" t="s">
        <v>1091</v>
      </c>
      <c r="D55" s="431" t="s">
        <v>1170</v>
      </c>
      <c r="E55" s="431" t="s">
        <v>1171</v>
      </c>
      <c r="F55" s="434">
        <v>1</v>
      </c>
      <c r="G55" s="434">
        <v>215</v>
      </c>
      <c r="H55" s="434">
        <v>1</v>
      </c>
      <c r="I55" s="434">
        <v>215</v>
      </c>
      <c r="J55" s="434"/>
      <c r="K55" s="434"/>
      <c r="L55" s="434"/>
      <c r="M55" s="434"/>
      <c r="N55" s="434"/>
      <c r="O55" s="434"/>
      <c r="P55" s="456"/>
      <c r="Q55" s="435"/>
    </row>
    <row r="56" spans="1:17" ht="14.4" customHeight="1" x14ac:dyDescent="0.3">
      <c r="A56" s="430" t="s">
        <v>1237</v>
      </c>
      <c r="B56" s="431" t="s">
        <v>1090</v>
      </c>
      <c r="C56" s="431" t="s">
        <v>1091</v>
      </c>
      <c r="D56" s="431" t="s">
        <v>1172</v>
      </c>
      <c r="E56" s="431" t="s">
        <v>1173</v>
      </c>
      <c r="F56" s="434">
        <v>11</v>
      </c>
      <c r="G56" s="434">
        <v>8371</v>
      </c>
      <c r="H56" s="434">
        <v>1</v>
      </c>
      <c r="I56" s="434">
        <v>761</v>
      </c>
      <c r="J56" s="434">
        <v>11</v>
      </c>
      <c r="K56" s="434">
        <v>8382</v>
      </c>
      <c r="L56" s="434">
        <v>1.0013140604467805</v>
      </c>
      <c r="M56" s="434">
        <v>762</v>
      </c>
      <c r="N56" s="434">
        <v>27</v>
      </c>
      <c r="O56" s="434">
        <v>20601</v>
      </c>
      <c r="P56" s="456">
        <v>2.4609962967387409</v>
      </c>
      <c r="Q56" s="435">
        <v>763</v>
      </c>
    </row>
    <row r="57" spans="1:17" ht="14.4" customHeight="1" x14ac:dyDescent="0.3">
      <c r="A57" s="430" t="s">
        <v>1237</v>
      </c>
      <c r="B57" s="431" t="s">
        <v>1090</v>
      </c>
      <c r="C57" s="431" t="s">
        <v>1091</v>
      </c>
      <c r="D57" s="431" t="s">
        <v>1174</v>
      </c>
      <c r="E57" s="431" t="s">
        <v>1175</v>
      </c>
      <c r="F57" s="434">
        <v>4</v>
      </c>
      <c r="G57" s="434">
        <v>8116</v>
      </c>
      <c r="H57" s="434">
        <v>1</v>
      </c>
      <c r="I57" s="434">
        <v>2029</v>
      </c>
      <c r="J57" s="434"/>
      <c r="K57" s="434"/>
      <c r="L57" s="434"/>
      <c r="M57" s="434"/>
      <c r="N57" s="434">
        <v>1</v>
      </c>
      <c r="O57" s="434">
        <v>2112</v>
      </c>
      <c r="P57" s="456">
        <v>0.26022671266633812</v>
      </c>
      <c r="Q57" s="435">
        <v>2112</v>
      </c>
    </row>
    <row r="58" spans="1:17" ht="14.4" customHeight="1" x14ac:dyDescent="0.3">
      <c r="A58" s="430" t="s">
        <v>1237</v>
      </c>
      <c r="B58" s="431" t="s">
        <v>1090</v>
      </c>
      <c r="C58" s="431" t="s">
        <v>1091</v>
      </c>
      <c r="D58" s="431" t="s">
        <v>1176</v>
      </c>
      <c r="E58" s="431" t="s">
        <v>1177</v>
      </c>
      <c r="F58" s="434">
        <v>72</v>
      </c>
      <c r="G58" s="434">
        <v>43488</v>
      </c>
      <c r="H58" s="434">
        <v>1</v>
      </c>
      <c r="I58" s="434">
        <v>604</v>
      </c>
      <c r="J58" s="434">
        <v>59</v>
      </c>
      <c r="K58" s="434">
        <v>35872</v>
      </c>
      <c r="L58" s="434">
        <v>0.82487122884473874</v>
      </c>
      <c r="M58" s="434">
        <v>608</v>
      </c>
      <c r="N58" s="434">
        <v>41</v>
      </c>
      <c r="O58" s="434">
        <v>25174</v>
      </c>
      <c r="P58" s="456">
        <v>0.57887233259749815</v>
      </c>
      <c r="Q58" s="435">
        <v>614</v>
      </c>
    </row>
    <row r="59" spans="1:17" ht="14.4" customHeight="1" x14ac:dyDescent="0.3">
      <c r="A59" s="430" t="s">
        <v>1237</v>
      </c>
      <c r="B59" s="431" t="s">
        <v>1090</v>
      </c>
      <c r="C59" s="431" t="s">
        <v>1091</v>
      </c>
      <c r="D59" s="431" t="s">
        <v>1180</v>
      </c>
      <c r="E59" s="431" t="s">
        <v>1181</v>
      </c>
      <c r="F59" s="434">
        <v>13</v>
      </c>
      <c r="G59" s="434">
        <v>6578</v>
      </c>
      <c r="H59" s="434">
        <v>1</v>
      </c>
      <c r="I59" s="434">
        <v>506</v>
      </c>
      <c r="J59" s="434"/>
      <c r="K59" s="434"/>
      <c r="L59" s="434"/>
      <c r="M59" s="434"/>
      <c r="N59" s="434"/>
      <c r="O59" s="434"/>
      <c r="P59" s="456"/>
      <c r="Q59" s="435"/>
    </row>
    <row r="60" spans="1:17" ht="14.4" customHeight="1" x14ac:dyDescent="0.3">
      <c r="A60" s="430" t="s">
        <v>1237</v>
      </c>
      <c r="B60" s="431" t="s">
        <v>1090</v>
      </c>
      <c r="C60" s="431" t="s">
        <v>1091</v>
      </c>
      <c r="D60" s="431" t="s">
        <v>1194</v>
      </c>
      <c r="E60" s="431" t="s">
        <v>1195</v>
      </c>
      <c r="F60" s="434">
        <v>56</v>
      </c>
      <c r="G60" s="434">
        <v>8512</v>
      </c>
      <c r="H60" s="434">
        <v>1</v>
      </c>
      <c r="I60" s="434">
        <v>152</v>
      </c>
      <c r="J60" s="434">
        <v>26</v>
      </c>
      <c r="K60" s="434">
        <v>3952</v>
      </c>
      <c r="L60" s="434">
        <v>0.4642857142857143</v>
      </c>
      <c r="M60" s="434">
        <v>152</v>
      </c>
      <c r="N60" s="434"/>
      <c r="O60" s="434"/>
      <c r="P60" s="456"/>
      <c r="Q60" s="435"/>
    </row>
    <row r="61" spans="1:17" ht="14.4" customHeight="1" x14ac:dyDescent="0.3">
      <c r="A61" s="430" t="s">
        <v>1237</v>
      </c>
      <c r="B61" s="431" t="s">
        <v>1090</v>
      </c>
      <c r="C61" s="431" t="s">
        <v>1091</v>
      </c>
      <c r="D61" s="431" t="s">
        <v>1196</v>
      </c>
      <c r="E61" s="431" t="s">
        <v>1197</v>
      </c>
      <c r="F61" s="434">
        <v>1</v>
      </c>
      <c r="G61" s="434">
        <v>27</v>
      </c>
      <c r="H61" s="434">
        <v>1</v>
      </c>
      <c r="I61" s="434">
        <v>27</v>
      </c>
      <c r="J61" s="434"/>
      <c r="K61" s="434"/>
      <c r="L61" s="434"/>
      <c r="M61" s="434"/>
      <c r="N61" s="434"/>
      <c r="O61" s="434"/>
      <c r="P61" s="456"/>
      <c r="Q61" s="435"/>
    </row>
    <row r="62" spans="1:17" ht="14.4" customHeight="1" x14ac:dyDescent="0.3">
      <c r="A62" s="430" t="s">
        <v>1238</v>
      </c>
      <c r="B62" s="431" t="s">
        <v>1090</v>
      </c>
      <c r="C62" s="431" t="s">
        <v>1091</v>
      </c>
      <c r="D62" s="431" t="s">
        <v>1092</v>
      </c>
      <c r="E62" s="431" t="s">
        <v>1093</v>
      </c>
      <c r="F62" s="434">
        <v>278</v>
      </c>
      <c r="G62" s="434">
        <v>44202</v>
      </c>
      <c r="H62" s="434">
        <v>1</v>
      </c>
      <c r="I62" s="434">
        <v>159</v>
      </c>
      <c r="J62" s="434">
        <v>317</v>
      </c>
      <c r="K62" s="434">
        <v>51037</v>
      </c>
      <c r="L62" s="434">
        <v>1.154631012171395</v>
      </c>
      <c r="M62" s="434">
        <v>161</v>
      </c>
      <c r="N62" s="434">
        <v>416</v>
      </c>
      <c r="O62" s="434">
        <v>71968</v>
      </c>
      <c r="P62" s="456">
        <v>1.6281616216460795</v>
      </c>
      <c r="Q62" s="435">
        <v>173</v>
      </c>
    </row>
    <row r="63" spans="1:17" ht="14.4" customHeight="1" x14ac:dyDescent="0.3">
      <c r="A63" s="430" t="s">
        <v>1238</v>
      </c>
      <c r="B63" s="431" t="s">
        <v>1090</v>
      </c>
      <c r="C63" s="431" t="s">
        <v>1091</v>
      </c>
      <c r="D63" s="431" t="s">
        <v>1106</v>
      </c>
      <c r="E63" s="431" t="s">
        <v>1107</v>
      </c>
      <c r="F63" s="434">
        <v>5</v>
      </c>
      <c r="G63" s="434">
        <v>5825</v>
      </c>
      <c r="H63" s="434">
        <v>1</v>
      </c>
      <c r="I63" s="434">
        <v>1165</v>
      </c>
      <c r="J63" s="434">
        <v>12</v>
      </c>
      <c r="K63" s="434">
        <v>14028</v>
      </c>
      <c r="L63" s="434">
        <v>2.4082403433476394</v>
      </c>
      <c r="M63" s="434">
        <v>1169</v>
      </c>
      <c r="N63" s="434">
        <v>28</v>
      </c>
      <c r="O63" s="434">
        <v>32844</v>
      </c>
      <c r="P63" s="456">
        <v>5.6384549356223177</v>
      </c>
      <c r="Q63" s="435">
        <v>1173</v>
      </c>
    </row>
    <row r="64" spans="1:17" ht="14.4" customHeight="1" x14ac:dyDescent="0.3">
      <c r="A64" s="430" t="s">
        <v>1238</v>
      </c>
      <c r="B64" s="431" t="s">
        <v>1090</v>
      </c>
      <c r="C64" s="431" t="s">
        <v>1091</v>
      </c>
      <c r="D64" s="431" t="s">
        <v>1108</v>
      </c>
      <c r="E64" s="431" t="s">
        <v>1109</v>
      </c>
      <c r="F64" s="434">
        <v>485</v>
      </c>
      <c r="G64" s="434">
        <v>18915</v>
      </c>
      <c r="H64" s="434">
        <v>1</v>
      </c>
      <c r="I64" s="434">
        <v>39</v>
      </c>
      <c r="J64" s="434">
        <v>559</v>
      </c>
      <c r="K64" s="434">
        <v>22360</v>
      </c>
      <c r="L64" s="434">
        <v>1.1821305841924399</v>
      </c>
      <c r="M64" s="434">
        <v>40</v>
      </c>
      <c r="N64" s="434">
        <v>643</v>
      </c>
      <c r="O64" s="434">
        <v>26363</v>
      </c>
      <c r="P64" s="456">
        <v>1.3937615648955854</v>
      </c>
      <c r="Q64" s="435">
        <v>41</v>
      </c>
    </row>
    <row r="65" spans="1:17" ht="14.4" customHeight="1" x14ac:dyDescent="0.3">
      <c r="A65" s="430" t="s">
        <v>1238</v>
      </c>
      <c r="B65" s="431" t="s">
        <v>1090</v>
      </c>
      <c r="C65" s="431" t="s">
        <v>1091</v>
      </c>
      <c r="D65" s="431" t="s">
        <v>1110</v>
      </c>
      <c r="E65" s="431" t="s">
        <v>1111</v>
      </c>
      <c r="F65" s="434">
        <v>50</v>
      </c>
      <c r="G65" s="434">
        <v>19100</v>
      </c>
      <c r="H65" s="434">
        <v>1</v>
      </c>
      <c r="I65" s="434">
        <v>382</v>
      </c>
      <c r="J65" s="434">
        <v>51</v>
      </c>
      <c r="K65" s="434">
        <v>19533</v>
      </c>
      <c r="L65" s="434">
        <v>1.0226701570680627</v>
      </c>
      <c r="M65" s="434">
        <v>383</v>
      </c>
      <c r="N65" s="434">
        <v>61</v>
      </c>
      <c r="O65" s="434">
        <v>23424</v>
      </c>
      <c r="P65" s="456">
        <v>1.2263874345549739</v>
      </c>
      <c r="Q65" s="435">
        <v>384</v>
      </c>
    </row>
    <row r="66" spans="1:17" ht="14.4" customHeight="1" x14ac:dyDescent="0.3">
      <c r="A66" s="430" t="s">
        <v>1238</v>
      </c>
      <c r="B66" s="431" t="s">
        <v>1090</v>
      </c>
      <c r="C66" s="431" t="s">
        <v>1091</v>
      </c>
      <c r="D66" s="431" t="s">
        <v>1112</v>
      </c>
      <c r="E66" s="431" t="s">
        <v>1113</v>
      </c>
      <c r="F66" s="434">
        <v>152</v>
      </c>
      <c r="G66" s="434">
        <v>5624</v>
      </c>
      <c r="H66" s="434">
        <v>1</v>
      </c>
      <c r="I66" s="434">
        <v>37</v>
      </c>
      <c r="J66" s="434">
        <v>201</v>
      </c>
      <c r="K66" s="434">
        <v>7437</v>
      </c>
      <c r="L66" s="434">
        <v>1.3223684210526316</v>
      </c>
      <c r="M66" s="434">
        <v>37</v>
      </c>
      <c r="N66" s="434">
        <v>208</v>
      </c>
      <c r="O66" s="434">
        <v>7696</v>
      </c>
      <c r="P66" s="456">
        <v>1.368421052631579</v>
      </c>
      <c r="Q66" s="435">
        <v>37</v>
      </c>
    </row>
    <row r="67" spans="1:17" ht="14.4" customHeight="1" x14ac:dyDescent="0.3">
      <c r="A67" s="430" t="s">
        <v>1238</v>
      </c>
      <c r="B67" s="431" t="s">
        <v>1090</v>
      </c>
      <c r="C67" s="431" t="s">
        <v>1091</v>
      </c>
      <c r="D67" s="431" t="s">
        <v>1116</v>
      </c>
      <c r="E67" s="431" t="s">
        <v>1117</v>
      </c>
      <c r="F67" s="434">
        <v>106</v>
      </c>
      <c r="G67" s="434">
        <v>47064</v>
      </c>
      <c r="H67" s="434">
        <v>1</v>
      </c>
      <c r="I67" s="434">
        <v>444</v>
      </c>
      <c r="J67" s="434">
        <v>78</v>
      </c>
      <c r="K67" s="434">
        <v>34710</v>
      </c>
      <c r="L67" s="434">
        <v>0.73750637429882715</v>
      </c>
      <c r="M67" s="434">
        <v>445</v>
      </c>
      <c r="N67" s="434">
        <v>87</v>
      </c>
      <c r="O67" s="434">
        <v>38802</v>
      </c>
      <c r="P67" s="456">
        <v>0.82445181030086689</v>
      </c>
      <c r="Q67" s="435">
        <v>446</v>
      </c>
    </row>
    <row r="68" spans="1:17" ht="14.4" customHeight="1" x14ac:dyDescent="0.3">
      <c r="A68" s="430" t="s">
        <v>1238</v>
      </c>
      <c r="B68" s="431" t="s">
        <v>1090</v>
      </c>
      <c r="C68" s="431" t="s">
        <v>1091</v>
      </c>
      <c r="D68" s="431" t="s">
        <v>1118</v>
      </c>
      <c r="E68" s="431" t="s">
        <v>1119</v>
      </c>
      <c r="F68" s="434">
        <v>3</v>
      </c>
      <c r="G68" s="434">
        <v>123</v>
      </c>
      <c r="H68" s="434">
        <v>1</v>
      </c>
      <c r="I68" s="434">
        <v>41</v>
      </c>
      <c r="J68" s="434">
        <v>3</v>
      </c>
      <c r="K68" s="434">
        <v>123</v>
      </c>
      <c r="L68" s="434">
        <v>1</v>
      </c>
      <c r="M68" s="434">
        <v>41</v>
      </c>
      <c r="N68" s="434">
        <v>5</v>
      </c>
      <c r="O68" s="434">
        <v>210</v>
      </c>
      <c r="P68" s="456">
        <v>1.7073170731707317</v>
      </c>
      <c r="Q68" s="435">
        <v>42</v>
      </c>
    </row>
    <row r="69" spans="1:17" ht="14.4" customHeight="1" x14ac:dyDescent="0.3">
      <c r="A69" s="430" t="s">
        <v>1238</v>
      </c>
      <c r="B69" s="431" t="s">
        <v>1090</v>
      </c>
      <c r="C69" s="431" t="s">
        <v>1091</v>
      </c>
      <c r="D69" s="431" t="s">
        <v>1120</v>
      </c>
      <c r="E69" s="431" t="s">
        <v>1121</v>
      </c>
      <c r="F69" s="434">
        <v>23</v>
      </c>
      <c r="G69" s="434">
        <v>11270</v>
      </c>
      <c r="H69" s="434">
        <v>1</v>
      </c>
      <c r="I69" s="434">
        <v>490</v>
      </c>
      <c r="J69" s="434">
        <v>47</v>
      </c>
      <c r="K69" s="434">
        <v>23077</v>
      </c>
      <c r="L69" s="434">
        <v>2.0476486246672581</v>
      </c>
      <c r="M69" s="434">
        <v>491</v>
      </c>
      <c r="N69" s="434">
        <v>86</v>
      </c>
      <c r="O69" s="434">
        <v>42312</v>
      </c>
      <c r="P69" s="456">
        <v>3.7543921916592726</v>
      </c>
      <c r="Q69" s="435">
        <v>492</v>
      </c>
    </row>
    <row r="70" spans="1:17" ht="14.4" customHeight="1" x14ac:dyDescent="0.3">
      <c r="A70" s="430" t="s">
        <v>1238</v>
      </c>
      <c r="B70" s="431" t="s">
        <v>1090</v>
      </c>
      <c r="C70" s="431" t="s">
        <v>1091</v>
      </c>
      <c r="D70" s="431" t="s">
        <v>1122</v>
      </c>
      <c r="E70" s="431" t="s">
        <v>1123</v>
      </c>
      <c r="F70" s="434">
        <v>11</v>
      </c>
      <c r="G70" s="434">
        <v>341</v>
      </c>
      <c r="H70" s="434">
        <v>1</v>
      </c>
      <c r="I70" s="434">
        <v>31</v>
      </c>
      <c r="J70" s="434">
        <v>16</v>
      </c>
      <c r="K70" s="434">
        <v>496</v>
      </c>
      <c r="L70" s="434">
        <v>1.4545454545454546</v>
      </c>
      <c r="M70" s="434">
        <v>31</v>
      </c>
      <c r="N70" s="434">
        <v>23</v>
      </c>
      <c r="O70" s="434">
        <v>713</v>
      </c>
      <c r="P70" s="456">
        <v>2.0909090909090908</v>
      </c>
      <c r="Q70" s="435">
        <v>31</v>
      </c>
    </row>
    <row r="71" spans="1:17" ht="14.4" customHeight="1" x14ac:dyDescent="0.3">
      <c r="A71" s="430" t="s">
        <v>1238</v>
      </c>
      <c r="B71" s="431" t="s">
        <v>1090</v>
      </c>
      <c r="C71" s="431" t="s">
        <v>1091</v>
      </c>
      <c r="D71" s="431" t="s">
        <v>1124</v>
      </c>
      <c r="E71" s="431" t="s">
        <v>1125</v>
      </c>
      <c r="F71" s="434">
        <v>8</v>
      </c>
      <c r="G71" s="434">
        <v>1640</v>
      </c>
      <c r="H71" s="434">
        <v>1</v>
      </c>
      <c r="I71" s="434">
        <v>205</v>
      </c>
      <c r="J71" s="434"/>
      <c r="K71" s="434"/>
      <c r="L71" s="434"/>
      <c r="M71" s="434"/>
      <c r="N71" s="434">
        <v>3</v>
      </c>
      <c r="O71" s="434">
        <v>624</v>
      </c>
      <c r="P71" s="456">
        <v>0.38048780487804879</v>
      </c>
      <c r="Q71" s="435">
        <v>208</v>
      </c>
    </row>
    <row r="72" spans="1:17" ht="14.4" customHeight="1" x14ac:dyDescent="0.3">
      <c r="A72" s="430" t="s">
        <v>1238</v>
      </c>
      <c r="B72" s="431" t="s">
        <v>1090</v>
      </c>
      <c r="C72" s="431" t="s">
        <v>1091</v>
      </c>
      <c r="D72" s="431" t="s">
        <v>1126</v>
      </c>
      <c r="E72" s="431" t="s">
        <v>1127</v>
      </c>
      <c r="F72" s="434">
        <v>7</v>
      </c>
      <c r="G72" s="434">
        <v>2639</v>
      </c>
      <c r="H72" s="434">
        <v>1</v>
      </c>
      <c r="I72" s="434">
        <v>377</v>
      </c>
      <c r="J72" s="434"/>
      <c r="K72" s="434"/>
      <c r="L72" s="434"/>
      <c r="M72" s="434"/>
      <c r="N72" s="434">
        <v>3</v>
      </c>
      <c r="O72" s="434">
        <v>1152</v>
      </c>
      <c r="P72" s="456">
        <v>0.43652898825312619</v>
      </c>
      <c r="Q72" s="435">
        <v>384</v>
      </c>
    </row>
    <row r="73" spans="1:17" ht="14.4" customHeight="1" x14ac:dyDescent="0.3">
      <c r="A73" s="430" t="s">
        <v>1238</v>
      </c>
      <c r="B73" s="431" t="s">
        <v>1090</v>
      </c>
      <c r="C73" s="431" t="s">
        <v>1091</v>
      </c>
      <c r="D73" s="431" t="s">
        <v>1128</v>
      </c>
      <c r="E73" s="431" t="s">
        <v>1129</v>
      </c>
      <c r="F73" s="434">
        <v>2</v>
      </c>
      <c r="G73" s="434">
        <v>462</v>
      </c>
      <c r="H73" s="434">
        <v>1</v>
      </c>
      <c r="I73" s="434">
        <v>231</v>
      </c>
      <c r="J73" s="434"/>
      <c r="K73" s="434"/>
      <c r="L73" s="434"/>
      <c r="M73" s="434"/>
      <c r="N73" s="434">
        <v>2</v>
      </c>
      <c r="O73" s="434">
        <v>472</v>
      </c>
      <c r="P73" s="456">
        <v>1.0216450216450217</v>
      </c>
      <c r="Q73" s="435">
        <v>236</v>
      </c>
    </row>
    <row r="74" spans="1:17" ht="14.4" customHeight="1" x14ac:dyDescent="0.3">
      <c r="A74" s="430" t="s">
        <v>1238</v>
      </c>
      <c r="B74" s="431" t="s">
        <v>1090</v>
      </c>
      <c r="C74" s="431" t="s">
        <v>1091</v>
      </c>
      <c r="D74" s="431" t="s">
        <v>1130</v>
      </c>
      <c r="E74" s="431" t="s">
        <v>1131</v>
      </c>
      <c r="F74" s="434">
        <v>8</v>
      </c>
      <c r="G74" s="434">
        <v>1032</v>
      </c>
      <c r="H74" s="434">
        <v>1</v>
      </c>
      <c r="I74" s="434">
        <v>129</v>
      </c>
      <c r="J74" s="434">
        <v>4</v>
      </c>
      <c r="K74" s="434">
        <v>524</v>
      </c>
      <c r="L74" s="434">
        <v>0.50775193798449614</v>
      </c>
      <c r="M74" s="434">
        <v>131</v>
      </c>
      <c r="N74" s="434">
        <v>4</v>
      </c>
      <c r="O74" s="434">
        <v>548</v>
      </c>
      <c r="P74" s="456">
        <v>0.53100775193798455</v>
      </c>
      <c r="Q74" s="435">
        <v>137</v>
      </c>
    </row>
    <row r="75" spans="1:17" ht="14.4" customHeight="1" x14ac:dyDescent="0.3">
      <c r="A75" s="430" t="s">
        <v>1238</v>
      </c>
      <c r="B75" s="431" t="s">
        <v>1090</v>
      </c>
      <c r="C75" s="431" t="s">
        <v>1091</v>
      </c>
      <c r="D75" s="431" t="s">
        <v>1136</v>
      </c>
      <c r="E75" s="431" t="s">
        <v>1137</v>
      </c>
      <c r="F75" s="434">
        <v>456</v>
      </c>
      <c r="G75" s="434">
        <v>7296</v>
      </c>
      <c r="H75" s="434">
        <v>1</v>
      </c>
      <c r="I75" s="434">
        <v>16</v>
      </c>
      <c r="J75" s="434">
        <v>429</v>
      </c>
      <c r="K75" s="434">
        <v>6864</v>
      </c>
      <c r="L75" s="434">
        <v>0.94078947368421051</v>
      </c>
      <c r="M75" s="434">
        <v>16</v>
      </c>
      <c r="N75" s="434">
        <v>593</v>
      </c>
      <c r="O75" s="434">
        <v>10081</v>
      </c>
      <c r="P75" s="456">
        <v>1.3817160087719298</v>
      </c>
      <c r="Q75" s="435">
        <v>17</v>
      </c>
    </row>
    <row r="76" spans="1:17" ht="14.4" customHeight="1" x14ac:dyDescent="0.3">
      <c r="A76" s="430" t="s">
        <v>1238</v>
      </c>
      <c r="B76" s="431" t="s">
        <v>1090</v>
      </c>
      <c r="C76" s="431" t="s">
        <v>1091</v>
      </c>
      <c r="D76" s="431" t="s">
        <v>1138</v>
      </c>
      <c r="E76" s="431" t="s">
        <v>1139</v>
      </c>
      <c r="F76" s="434">
        <v>2</v>
      </c>
      <c r="G76" s="434">
        <v>266</v>
      </c>
      <c r="H76" s="434">
        <v>1</v>
      </c>
      <c r="I76" s="434">
        <v>133</v>
      </c>
      <c r="J76" s="434">
        <v>8</v>
      </c>
      <c r="K76" s="434">
        <v>1088</v>
      </c>
      <c r="L76" s="434">
        <v>4.0902255639097742</v>
      </c>
      <c r="M76" s="434">
        <v>136</v>
      </c>
      <c r="N76" s="434">
        <v>6</v>
      </c>
      <c r="O76" s="434">
        <v>834</v>
      </c>
      <c r="P76" s="456">
        <v>3.1353383458646618</v>
      </c>
      <c r="Q76" s="435">
        <v>139</v>
      </c>
    </row>
    <row r="77" spans="1:17" ht="14.4" customHeight="1" x14ac:dyDescent="0.3">
      <c r="A77" s="430" t="s">
        <v>1238</v>
      </c>
      <c r="B77" s="431" t="s">
        <v>1090</v>
      </c>
      <c r="C77" s="431" t="s">
        <v>1091</v>
      </c>
      <c r="D77" s="431" t="s">
        <v>1140</v>
      </c>
      <c r="E77" s="431" t="s">
        <v>1141</v>
      </c>
      <c r="F77" s="434">
        <v>16</v>
      </c>
      <c r="G77" s="434">
        <v>1632</v>
      </c>
      <c r="H77" s="434">
        <v>1</v>
      </c>
      <c r="I77" s="434">
        <v>102</v>
      </c>
      <c r="J77" s="434">
        <v>30</v>
      </c>
      <c r="K77" s="434">
        <v>3090</v>
      </c>
      <c r="L77" s="434">
        <v>1.8933823529411764</v>
      </c>
      <c r="M77" s="434">
        <v>103</v>
      </c>
      <c r="N77" s="434">
        <v>15</v>
      </c>
      <c r="O77" s="434">
        <v>1545</v>
      </c>
      <c r="P77" s="456">
        <v>0.9466911764705882</v>
      </c>
      <c r="Q77" s="435">
        <v>103</v>
      </c>
    </row>
    <row r="78" spans="1:17" ht="14.4" customHeight="1" x14ac:dyDescent="0.3">
      <c r="A78" s="430" t="s">
        <v>1238</v>
      </c>
      <c r="B78" s="431" t="s">
        <v>1090</v>
      </c>
      <c r="C78" s="431" t="s">
        <v>1091</v>
      </c>
      <c r="D78" s="431" t="s">
        <v>1146</v>
      </c>
      <c r="E78" s="431" t="s">
        <v>1147</v>
      </c>
      <c r="F78" s="434">
        <v>511</v>
      </c>
      <c r="G78" s="434">
        <v>57743</v>
      </c>
      <c r="H78" s="434">
        <v>1</v>
      </c>
      <c r="I78" s="434">
        <v>113</v>
      </c>
      <c r="J78" s="434">
        <v>600</v>
      </c>
      <c r="K78" s="434">
        <v>69600</v>
      </c>
      <c r="L78" s="434">
        <v>1.2053409071229413</v>
      </c>
      <c r="M78" s="434">
        <v>116</v>
      </c>
      <c r="N78" s="434">
        <v>654</v>
      </c>
      <c r="O78" s="434">
        <v>76518</v>
      </c>
      <c r="P78" s="456">
        <v>1.325147636943006</v>
      </c>
      <c r="Q78" s="435">
        <v>117</v>
      </c>
    </row>
    <row r="79" spans="1:17" ht="14.4" customHeight="1" x14ac:dyDescent="0.3">
      <c r="A79" s="430" t="s">
        <v>1238</v>
      </c>
      <c r="B79" s="431" t="s">
        <v>1090</v>
      </c>
      <c r="C79" s="431" t="s">
        <v>1091</v>
      </c>
      <c r="D79" s="431" t="s">
        <v>1148</v>
      </c>
      <c r="E79" s="431" t="s">
        <v>1149</v>
      </c>
      <c r="F79" s="434">
        <v>100</v>
      </c>
      <c r="G79" s="434">
        <v>8400</v>
      </c>
      <c r="H79" s="434">
        <v>1</v>
      </c>
      <c r="I79" s="434">
        <v>84</v>
      </c>
      <c r="J79" s="434">
        <v>83</v>
      </c>
      <c r="K79" s="434">
        <v>7055</v>
      </c>
      <c r="L79" s="434">
        <v>0.83988095238095239</v>
      </c>
      <c r="M79" s="434">
        <v>85</v>
      </c>
      <c r="N79" s="434">
        <v>111</v>
      </c>
      <c r="O79" s="434">
        <v>10101</v>
      </c>
      <c r="P79" s="456">
        <v>1.2024999999999999</v>
      </c>
      <c r="Q79" s="435">
        <v>91</v>
      </c>
    </row>
    <row r="80" spans="1:17" ht="14.4" customHeight="1" x14ac:dyDescent="0.3">
      <c r="A80" s="430" t="s">
        <v>1238</v>
      </c>
      <c r="B80" s="431" t="s">
        <v>1090</v>
      </c>
      <c r="C80" s="431" t="s">
        <v>1091</v>
      </c>
      <c r="D80" s="431" t="s">
        <v>1150</v>
      </c>
      <c r="E80" s="431" t="s">
        <v>1151</v>
      </c>
      <c r="F80" s="434">
        <v>3</v>
      </c>
      <c r="G80" s="434">
        <v>288</v>
      </c>
      <c r="H80" s="434">
        <v>1</v>
      </c>
      <c r="I80" s="434">
        <v>96</v>
      </c>
      <c r="J80" s="434">
        <v>3</v>
      </c>
      <c r="K80" s="434">
        <v>294</v>
      </c>
      <c r="L80" s="434">
        <v>1.0208333333333333</v>
      </c>
      <c r="M80" s="434">
        <v>98</v>
      </c>
      <c r="N80" s="434">
        <v>4</v>
      </c>
      <c r="O80" s="434">
        <v>396</v>
      </c>
      <c r="P80" s="456">
        <v>1.375</v>
      </c>
      <c r="Q80" s="435">
        <v>99</v>
      </c>
    </row>
    <row r="81" spans="1:17" ht="14.4" customHeight="1" x14ac:dyDescent="0.3">
      <c r="A81" s="430" t="s">
        <v>1238</v>
      </c>
      <c r="B81" s="431" t="s">
        <v>1090</v>
      </c>
      <c r="C81" s="431" t="s">
        <v>1091</v>
      </c>
      <c r="D81" s="431" t="s">
        <v>1152</v>
      </c>
      <c r="E81" s="431" t="s">
        <v>1153</v>
      </c>
      <c r="F81" s="434">
        <v>17</v>
      </c>
      <c r="G81" s="434">
        <v>357</v>
      </c>
      <c r="H81" s="434">
        <v>1</v>
      </c>
      <c r="I81" s="434">
        <v>21</v>
      </c>
      <c r="J81" s="434">
        <v>46</v>
      </c>
      <c r="K81" s="434">
        <v>966</v>
      </c>
      <c r="L81" s="434">
        <v>2.7058823529411766</v>
      </c>
      <c r="M81" s="434">
        <v>21</v>
      </c>
      <c r="N81" s="434">
        <v>44</v>
      </c>
      <c r="O81" s="434">
        <v>924</v>
      </c>
      <c r="P81" s="456">
        <v>2.5882352941176472</v>
      </c>
      <c r="Q81" s="435">
        <v>21</v>
      </c>
    </row>
    <row r="82" spans="1:17" ht="14.4" customHeight="1" x14ac:dyDescent="0.3">
      <c r="A82" s="430" t="s">
        <v>1238</v>
      </c>
      <c r="B82" s="431" t="s">
        <v>1090</v>
      </c>
      <c r="C82" s="431" t="s">
        <v>1091</v>
      </c>
      <c r="D82" s="431" t="s">
        <v>1154</v>
      </c>
      <c r="E82" s="431" t="s">
        <v>1155</v>
      </c>
      <c r="F82" s="434">
        <v>697</v>
      </c>
      <c r="G82" s="434">
        <v>338742</v>
      </c>
      <c r="H82" s="434">
        <v>1</v>
      </c>
      <c r="I82" s="434">
        <v>486</v>
      </c>
      <c r="J82" s="434">
        <v>581</v>
      </c>
      <c r="K82" s="434">
        <v>282947</v>
      </c>
      <c r="L82" s="434">
        <v>0.83528762302873572</v>
      </c>
      <c r="M82" s="434">
        <v>487</v>
      </c>
      <c r="N82" s="434">
        <v>873</v>
      </c>
      <c r="O82" s="434">
        <v>426024</v>
      </c>
      <c r="P82" s="456">
        <v>1.2576651256708646</v>
      </c>
      <c r="Q82" s="435">
        <v>488</v>
      </c>
    </row>
    <row r="83" spans="1:17" ht="14.4" customHeight="1" x14ac:dyDescent="0.3">
      <c r="A83" s="430" t="s">
        <v>1238</v>
      </c>
      <c r="B83" s="431" t="s">
        <v>1090</v>
      </c>
      <c r="C83" s="431" t="s">
        <v>1091</v>
      </c>
      <c r="D83" s="431" t="s">
        <v>1162</v>
      </c>
      <c r="E83" s="431" t="s">
        <v>1163</v>
      </c>
      <c r="F83" s="434">
        <v>59</v>
      </c>
      <c r="G83" s="434">
        <v>2360</v>
      </c>
      <c r="H83" s="434">
        <v>1</v>
      </c>
      <c r="I83" s="434">
        <v>40</v>
      </c>
      <c r="J83" s="434">
        <v>66</v>
      </c>
      <c r="K83" s="434">
        <v>2706</v>
      </c>
      <c r="L83" s="434">
        <v>1.1466101694915254</v>
      </c>
      <c r="M83" s="434">
        <v>41</v>
      </c>
      <c r="N83" s="434">
        <v>77</v>
      </c>
      <c r="O83" s="434">
        <v>3157</v>
      </c>
      <c r="P83" s="456">
        <v>1.3377118644067796</v>
      </c>
      <c r="Q83" s="435">
        <v>41</v>
      </c>
    </row>
    <row r="84" spans="1:17" ht="14.4" customHeight="1" x14ac:dyDescent="0.3">
      <c r="A84" s="430" t="s">
        <v>1238</v>
      </c>
      <c r="B84" s="431" t="s">
        <v>1090</v>
      </c>
      <c r="C84" s="431" t="s">
        <v>1091</v>
      </c>
      <c r="D84" s="431" t="s">
        <v>1170</v>
      </c>
      <c r="E84" s="431" t="s">
        <v>1171</v>
      </c>
      <c r="F84" s="434"/>
      <c r="G84" s="434"/>
      <c r="H84" s="434"/>
      <c r="I84" s="434"/>
      <c r="J84" s="434"/>
      <c r="K84" s="434"/>
      <c r="L84" s="434"/>
      <c r="M84" s="434"/>
      <c r="N84" s="434">
        <v>2</v>
      </c>
      <c r="O84" s="434">
        <v>446</v>
      </c>
      <c r="P84" s="456"/>
      <c r="Q84" s="435">
        <v>223</v>
      </c>
    </row>
    <row r="85" spans="1:17" ht="14.4" customHeight="1" x14ac:dyDescent="0.3">
      <c r="A85" s="430" t="s">
        <v>1238</v>
      </c>
      <c r="B85" s="431" t="s">
        <v>1090</v>
      </c>
      <c r="C85" s="431" t="s">
        <v>1091</v>
      </c>
      <c r="D85" s="431" t="s">
        <v>1172</v>
      </c>
      <c r="E85" s="431" t="s">
        <v>1173</v>
      </c>
      <c r="F85" s="434">
        <v>6</v>
      </c>
      <c r="G85" s="434">
        <v>4566</v>
      </c>
      <c r="H85" s="434">
        <v>1</v>
      </c>
      <c r="I85" s="434">
        <v>761</v>
      </c>
      <c r="J85" s="434">
        <v>11</v>
      </c>
      <c r="K85" s="434">
        <v>8382</v>
      </c>
      <c r="L85" s="434">
        <v>1.835742444152431</v>
      </c>
      <c r="M85" s="434">
        <v>762</v>
      </c>
      <c r="N85" s="434">
        <v>8</v>
      </c>
      <c r="O85" s="434">
        <v>6104</v>
      </c>
      <c r="P85" s="456">
        <v>1.3368374945247481</v>
      </c>
      <c r="Q85" s="435">
        <v>763</v>
      </c>
    </row>
    <row r="86" spans="1:17" ht="14.4" customHeight="1" x14ac:dyDescent="0.3">
      <c r="A86" s="430" t="s">
        <v>1238</v>
      </c>
      <c r="B86" s="431" t="s">
        <v>1090</v>
      </c>
      <c r="C86" s="431" t="s">
        <v>1091</v>
      </c>
      <c r="D86" s="431" t="s">
        <v>1174</v>
      </c>
      <c r="E86" s="431" t="s">
        <v>1175</v>
      </c>
      <c r="F86" s="434">
        <v>7</v>
      </c>
      <c r="G86" s="434">
        <v>14203</v>
      </c>
      <c r="H86" s="434">
        <v>1</v>
      </c>
      <c r="I86" s="434">
        <v>2029</v>
      </c>
      <c r="J86" s="434">
        <v>3</v>
      </c>
      <c r="K86" s="434">
        <v>6216</v>
      </c>
      <c r="L86" s="434">
        <v>0.43765401675702315</v>
      </c>
      <c r="M86" s="434">
        <v>2072</v>
      </c>
      <c r="N86" s="434">
        <v>3</v>
      </c>
      <c r="O86" s="434">
        <v>6336</v>
      </c>
      <c r="P86" s="456">
        <v>0.44610293599943673</v>
      </c>
      <c r="Q86" s="435">
        <v>2112</v>
      </c>
    </row>
    <row r="87" spans="1:17" ht="14.4" customHeight="1" x14ac:dyDescent="0.3">
      <c r="A87" s="430" t="s">
        <v>1238</v>
      </c>
      <c r="B87" s="431" t="s">
        <v>1090</v>
      </c>
      <c r="C87" s="431" t="s">
        <v>1091</v>
      </c>
      <c r="D87" s="431" t="s">
        <v>1176</v>
      </c>
      <c r="E87" s="431" t="s">
        <v>1177</v>
      </c>
      <c r="F87" s="434">
        <v>49</v>
      </c>
      <c r="G87" s="434">
        <v>29596</v>
      </c>
      <c r="H87" s="434">
        <v>1</v>
      </c>
      <c r="I87" s="434">
        <v>604</v>
      </c>
      <c r="J87" s="434">
        <v>33</v>
      </c>
      <c r="K87" s="434">
        <v>20064</v>
      </c>
      <c r="L87" s="434">
        <v>0.67792944992566562</v>
      </c>
      <c r="M87" s="434">
        <v>608</v>
      </c>
      <c r="N87" s="434">
        <v>49</v>
      </c>
      <c r="O87" s="434">
        <v>30086</v>
      </c>
      <c r="P87" s="456">
        <v>1.0165562913907285</v>
      </c>
      <c r="Q87" s="435">
        <v>614</v>
      </c>
    </row>
    <row r="88" spans="1:17" ht="14.4" customHeight="1" x14ac:dyDescent="0.3">
      <c r="A88" s="430" t="s">
        <v>1238</v>
      </c>
      <c r="B88" s="431" t="s">
        <v>1090</v>
      </c>
      <c r="C88" s="431" t="s">
        <v>1091</v>
      </c>
      <c r="D88" s="431" t="s">
        <v>1178</v>
      </c>
      <c r="E88" s="431" t="s">
        <v>1179</v>
      </c>
      <c r="F88" s="434"/>
      <c r="G88" s="434"/>
      <c r="H88" s="434"/>
      <c r="I88" s="434"/>
      <c r="J88" s="434">
        <v>1</v>
      </c>
      <c r="K88" s="434">
        <v>962</v>
      </c>
      <c r="L88" s="434"/>
      <c r="M88" s="434">
        <v>962</v>
      </c>
      <c r="N88" s="434"/>
      <c r="O88" s="434"/>
      <c r="P88" s="456"/>
      <c r="Q88" s="435"/>
    </row>
    <row r="89" spans="1:17" ht="14.4" customHeight="1" x14ac:dyDescent="0.3">
      <c r="A89" s="430" t="s">
        <v>1238</v>
      </c>
      <c r="B89" s="431" t="s">
        <v>1090</v>
      </c>
      <c r="C89" s="431" t="s">
        <v>1091</v>
      </c>
      <c r="D89" s="431" t="s">
        <v>1180</v>
      </c>
      <c r="E89" s="431" t="s">
        <v>1181</v>
      </c>
      <c r="F89" s="434">
        <v>12</v>
      </c>
      <c r="G89" s="434">
        <v>6072</v>
      </c>
      <c r="H89" s="434">
        <v>1</v>
      </c>
      <c r="I89" s="434">
        <v>506</v>
      </c>
      <c r="J89" s="434">
        <v>2</v>
      </c>
      <c r="K89" s="434">
        <v>1018</v>
      </c>
      <c r="L89" s="434">
        <v>0.1676548089591568</v>
      </c>
      <c r="M89" s="434">
        <v>509</v>
      </c>
      <c r="N89" s="434"/>
      <c r="O89" s="434"/>
      <c r="P89" s="456"/>
      <c r="Q89" s="435"/>
    </row>
    <row r="90" spans="1:17" ht="14.4" customHeight="1" x14ac:dyDescent="0.3">
      <c r="A90" s="430" t="s">
        <v>1238</v>
      </c>
      <c r="B90" s="431" t="s">
        <v>1090</v>
      </c>
      <c r="C90" s="431" t="s">
        <v>1091</v>
      </c>
      <c r="D90" s="431" t="s">
        <v>1188</v>
      </c>
      <c r="E90" s="431" t="s">
        <v>1189</v>
      </c>
      <c r="F90" s="434">
        <v>2</v>
      </c>
      <c r="G90" s="434">
        <v>490</v>
      </c>
      <c r="H90" s="434">
        <v>1</v>
      </c>
      <c r="I90" s="434">
        <v>245</v>
      </c>
      <c r="J90" s="434"/>
      <c r="K90" s="434"/>
      <c r="L90" s="434"/>
      <c r="M90" s="434"/>
      <c r="N90" s="434">
        <v>2</v>
      </c>
      <c r="O90" s="434">
        <v>498</v>
      </c>
      <c r="P90" s="456">
        <v>1.0163265306122449</v>
      </c>
      <c r="Q90" s="435">
        <v>249</v>
      </c>
    </row>
    <row r="91" spans="1:17" ht="14.4" customHeight="1" x14ac:dyDescent="0.3">
      <c r="A91" s="430" t="s">
        <v>1238</v>
      </c>
      <c r="B91" s="431" t="s">
        <v>1090</v>
      </c>
      <c r="C91" s="431" t="s">
        <v>1091</v>
      </c>
      <c r="D91" s="431" t="s">
        <v>1194</v>
      </c>
      <c r="E91" s="431" t="s">
        <v>1195</v>
      </c>
      <c r="F91" s="434">
        <v>18</v>
      </c>
      <c r="G91" s="434">
        <v>2736</v>
      </c>
      <c r="H91" s="434">
        <v>1</v>
      </c>
      <c r="I91" s="434">
        <v>152</v>
      </c>
      <c r="J91" s="434">
        <v>18</v>
      </c>
      <c r="K91" s="434">
        <v>2736</v>
      </c>
      <c r="L91" s="434">
        <v>1</v>
      </c>
      <c r="M91" s="434">
        <v>152</v>
      </c>
      <c r="N91" s="434"/>
      <c r="O91" s="434"/>
      <c r="P91" s="456"/>
      <c r="Q91" s="435"/>
    </row>
    <row r="92" spans="1:17" ht="14.4" customHeight="1" x14ac:dyDescent="0.3">
      <c r="A92" s="430" t="s">
        <v>1238</v>
      </c>
      <c r="B92" s="431" t="s">
        <v>1090</v>
      </c>
      <c r="C92" s="431" t="s">
        <v>1091</v>
      </c>
      <c r="D92" s="431" t="s">
        <v>1196</v>
      </c>
      <c r="E92" s="431" t="s">
        <v>1197</v>
      </c>
      <c r="F92" s="434">
        <v>1</v>
      </c>
      <c r="G92" s="434">
        <v>27</v>
      </c>
      <c r="H92" s="434">
        <v>1</v>
      </c>
      <c r="I92" s="434">
        <v>27</v>
      </c>
      <c r="J92" s="434"/>
      <c r="K92" s="434"/>
      <c r="L92" s="434"/>
      <c r="M92" s="434"/>
      <c r="N92" s="434"/>
      <c r="O92" s="434"/>
      <c r="P92" s="456"/>
      <c r="Q92" s="435"/>
    </row>
    <row r="93" spans="1:17" ht="14.4" customHeight="1" x14ac:dyDescent="0.3">
      <c r="A93" s="430" t="s">
        <v>1238</v>
      </c>
      <c r="B93" s="431" t="s">
        <v>1090</v>
      </c>
      <c r="C93" s="431" t="s">
        <v>1091</v>
      </c>
      <c r="D93" s="431" t="s">
        <v>1235</v>
      </c>
      <c r="E93" s="431" t="s">
        <v>1236</v>
      </c>
      <c r="F93" s="434"/>
      <c r="G93" s="434"/>
      <c r="H93" s="434"/>
      <c r="I93" s="434"/>
      <c r="J93" s="434">
        <v>2</v>
      </c>
      <c r="K93" s="434">
        <v>656</v>
      </c>
      <c r="L93" s="434"/>
      <c r="M93" s="434">
        <v>328</v>
      </c>
      <c r="N93" s="434"/>
      <c r="O93" s="434"/>
      <c r="P93" s="456"/>
      <c r="Q93" s="435"/>
    </row>
    <row r="94" spans="1:17" ht="14.4" customHeight="1" x14ac:dyDescent="0.3">
      <c r="A94" s="430" t="s">
        <v>1239</v>
      </c>
      <c r="B94" s="431" t="s">
        <v>1090</v>
      </c>
      <c r="C94" s="431" t="s">
        <v>1091</v>
      </c>
      <c r="D94" s="431" t="s">
        <v>1092</v>
      </c>
      <c r="E94" s="431" t="s">
        <v>1093</v>
      </c>
      <c r="F94" s="434">
        <v>890</v>
      </c>
      <c r="G94" s="434">
        <v>141510</v>
      </c>
      <c r="H94" s="434">
        <v>1</v>
      </c>
      <c r="I94" s="434">
        <v>159</v>
      </c>
      <c r="J94" s="434">
        <v>818</v>
      </c>
      <c r="K94" s="434">
        <v>131698</v>
      </c>
      <c r="L94" s="434">
        <v>0.93066214401809055</v>
      </c>
      <c r="M94" s="434">
        <v>161</v>
      </c>
      <c r="N94" s="434">
        <v>1004</v>
      </c>
      <c r="O94" s="434">
        <v>173692</v>
      </c>
      <c r="P94" s="456">
        <v>1.2274185569924387</v>
      </c>
      <c r="Q94" s="435">
        <v>173</v>
      </c>
    </row>
    <row r="95" spans="1:17" ht="14.4" customHeight="1" x14ac:dyDescent="0.3">
      <c r="A95" s="430" t="s">
        <v>1239</v>
      </c>
      <c r="B95" s="431" t="s">
        <v>1090</v>
      </c>
      <c r="C95" s="431" t="s">
        <v>1091</v>
      </c>
      <c r="D95" s="431" t="s">
        <v>1106</v>
      </c>
      <c r="E95" s="431" t="s">
        <v>1107</v>
      </c>
      <c r="F95" s="434"/>
      <c r="G95" s="434"/>
      <c r="H95" s="434"/>
      <c r="I95" s="434"/>
      <c r="J95" s="434">
        <v>1</v>
      </c>
      <c r="K95" s="434">
        <v>1169</v>
      </c>
      <c r="L95" s="434"/>
      <c r="M95" s="434">
        <v>1169</v>
      </c>
      <c r="N95" s="434"/>
      <c r="O95" s="434"/>
      <c r="P95" s="456"/>
      <c r="Q95" s="435"/>
    </row>
    <row r="96" spans="1:17" ht="14.4" customHeight="1" x14ac:dyDescent="0.3">
      <c r="A96" s="430" t="s">
        <v>1239</v>
      </c>
      <c r="B96" s="431" t="s">
        <v>1090</v>
      </c>
      <c r="C96" s="431" t="s">
        <v>1091</v>
      </c>
      <c r="D96" s="431" t="s">
        <v>1108</v>
      </c>
      <c r="E96" s="431" t="s">
        <v>1109</v>
      </c>
      <c r="F96" s="434">
        <v>114</v>
      </c>
      <c r="G96" s="434">
        <v>4446</v>
      </c>
      <c r="H96" s="434">
        <v>1</v>
      </c>
      <c r="I96" s="434">
        <v>39</v>
      </c>
      <c r="J96" s="434">
        <v>44</v>
      </c>
      <c r="K96" s="434">
        <v>1760</v>
      </c>
      <c r="L96" s="434">
        <v>0.39586144849302746</v>
      </c>
      <c r="M96" s="434">
        <v>40</v>
      </c>
      <c r="N96" s="434">
        <v>47</v>
      </c>
      <c r="O96" s="434">
        <v>1927</v>
      </c>
      <c r="P96" s="456">
        <v>0.43342330184435446</v>
      </c>
      <c r="Q96" s="435">
        <v>41</v>
      </c>
    </row>
    <row r="97" spans="1:17" ht="14.4" customHeight="1" x14ac:dyDescent="0.3">
      <c r="A97" s="430" t="s">
        <v>1239</v>
      </c>
      <c r="B97" s="431" t="s">
        <v>1090</v>
      </c>
      <c r="C97" s="431" t="s">
        <v>1091</v>
      </c>
      <c r="D97" s="431" t="s">
        <v>1110</v>
      </c>
      <c r="E97" s="431" t="s">
        <v>1111</v>
      </c>
      <c r="F97" s="434">
        <v>7</v>
      </c>
      <c r="G97" s="434">
        <v>2674</v>
      </c>
      <c r="H97" s="434">
        <v>1</v>
      </c>
      <c r="I97" s="434">
        <v>382</v>
      </c>
      <c r="J97" s="434"/>
      <c r="K97" s="434"/>
      <c r="L97" s="434"/>
      <c r="M97" s="434"/>
      <c r="N97" s="434">
        <v>7</v>
      </c>
      <c r="O97" s="434">
        <v>2688</v>
      </c>
      <c r="P97" s="456">
        <v>1.0052356020942408</v>
      </c>
      <c r="Q97" s="435">
        <v>384</v>
      </c>
    </row>
    <row r="98" spans="1:17" ht="14.4" customHeight="1" x14ac:dyDescent="0.3">
      <c r="A98" s="430" t="s">
        <v>1239</v>
      </c>
      <c r="B98" s="431" t="s">
        <v>1090</v>
      </c>
      <c r="C98" s="431" t="s">
        <v>1091</v>
      </c>
      <c r="D98" s="431" t="s">
        <v>1112</v>
      </c>
      <c r="E98" s="431" t="s">
        <v>1113</v>
      </c>
      <c r="F98" s="434"/>
      <c r="G98" s="434"/>
      <c r="H98" s="434"/>
      <c r="I98" s="434"/>
      <c r="J98" s="434">
        <v>6</v>
      </c>
      <c r="K98" s="434">
        <v>222</v>
      </c>
      <c r="L98" s="434"/>
      <c r="M98" s="434">
        <v>37</v>
      </c>
      <c r="N98" s="434">
        <v>11</v>
      </c>
      <c r="O98" s="434">
        <v>407</v>
      </c>
      <c r="P98" s="456"/>
      <c r="Q98" s="435">
        <v>37</v>
      </c>
    </row>
    <row r="99" spans="1:17" ht="14.4" customHeight="1" x14ac:dyDescent="0.3">
      <c r="A99" s="430" t="s">
        <v>1239</v>
      </c>
      <c r="B99" s="431" t="s">
        <v>1090</v>
      </c>
      <c r="C99" s="431" t="s">
        <v>1091</v>
      </c>
      <c r="D99" s="431" t="s">
        <v>1116</v>
      </c>
      <c r="E99" s="431" t="s">
        <v>1117</v>
      </c>
      <c r="F99" s="434">
        <v>3</v>
      </c>
      <c r="G99" s="434">
        <v>1332</v>
      </c>
      <c r="H99" s="434">
        <v>1</v>
      </c>
      <c r="I99" s="434">
        <v>444</v>
      </c>
      <c r="J99" s="434"/>
      <c r="K99" s="434"/>
      <c r="L99" s="434"/>
      <c r="M99" s="434"/>
      <c r="N99" s="434">
        <v>4</v>
      </c>
      <c r="O99" s="434">
        <v>1784</v>
      </c>
      <c r="P99" s="456">
        <v>1.3393393393393394</v>
      </c>
      <c r="Q99" s="435">
        <v>446</v>
      </c>
    </row>
    <row r="100" spans="1:17" ht="14.4" customHeight="1" x14ac:dyDescent="0.3">
      <c r="A100" s="430" t="s">
        <v>1239</v>
      </c>
      <c r="B100" s="431" t="s">
        <v>1090</v>
      </c>
      <c r="C100" s="431" t="s">
        <v>1091</v>
      </c>
      <c r="D100" s="431" t="s">
        <v>1118</v>
      </c>
      <c r="E100" s="431" t="s">
        <v>1119</v>
      </c>
      <c r="F100" s="434"/>
      <c r="G100" s="434"/>
      <c r="H100" s="434"/>
      <c r="I100" s="434"/>
      <c r="J100" s="434"/>
      <c r="K100" s="434"/>
      <c r="L100" s="434"/>
      <c r="M100" s="434"/>
      <c r="N100" s="434">
        <v>1</v>
      </c>
      <c r="O100" s="434">
        <v>42</v>
      </c>
      <c r="P100" s="456"/>
      <c r="Q100" s="435">
        <v>42</v>
      </c>
    </row>
    <row r="101" spans="1:17" ht="14.4" customHeight="1" x14ac:dyDescent="0.3">
      <c r="A101" s="430" t="s">
        <v>1239</v>
      </c>
      <c r="B101" s="431" t="s">
        <v>1090</v>
      </c>
      <c r="C101" s="431" t="s">
        <v>1091</v>
      </c>
      <c r="D101" s="431" t="s">
        <v>1120</v>
      </c>
      <c r="E101" s="431" t="s">
        <v>1121</v>
      </c>
      <c r="F101" s="434">
        <v>4</v>
      </c>
      <c r="G101" s="434">
        <v>1960</v>
      </c>
      <c r="H101" s="434">
        <v>1</v>
      </c>
      <c r="I101" s="434">
        <v>490</v>
      </c>
      <c r="J101" s="434">
        <v>5</v>
      </c>
      <c r="K101" s="434">
        <v>2455</v>
      </c>
      <c r="L101" s="434">
        <v>1.2525510204081634</v>
      </c>
      <c r="M101" s="434">
        <v>491</v>
      </c>
      <c r="N101" s="434">
        <v>2</v>
      </c>
      <c r="O101" s="434">
        <v>984</v>
      </c>
      <c r="P101" s="456">
        <v>0.50204081632653064</v>
      </c>
      <c r="Q101" s="435">
        <v>492</v>
      </c>
    </row>
    <row r="102" spans="1:17" ht="14.4" customHeight="1" x14ac:dyDescent="0.3">
      <c r="A102" s="430" t="s">
        <v>1239</v>
      </c>
      <c r="B102" s="431" t="s">
        <v>1090</v>
      </c>
      <c r="C102" s="431" t="s">
        <v>1091</v>
      </c>
      <c r="D102" s="431" t="s">
        <v>1122</v>
      </c>
      <c r="E102" s="431" t="s">
        <v>1123</v>
      </c>
      <c r="F102" s="434">
        <v>6</v>
      </c>
      <c r="G102" s="434">
        <v>186</v>
      </c>
      <c r="H102" s="434">
        <v>1</v>
      </c>
      <c r="I102" s="434">
        <v>31</v>
      </c>
      <c r="J102" s="434">
        <v>16</v>
      </c>
      <c r="K102" s="434">
        <v>496</v>
      </c>
      <c r="L102" s="434">
        <v>2.6666666666666665</v>
      </c>
      <c r="M102" s="434">
        <v>31</v>
      </c>
      <c r="N102" s="434">
        <v>10</v>
      </c>
      <c r="O102" s="434">
        <v>310</v>
      </c>
      <c r="P102" s="456">
        <v>1.6666666666666667</v>
      </c>
      <c r="Q102" s="435">
        <v>31</v>
      </c>
    </row>
    <row r="103" spans="1:17" ht="14.4" customHeight="1" x14ac:dyDescent="0.3">
      <c r="A103" s="430" t="s">
        <v>1239</v>
      </c>
      <c r="B103" s="431" t="s">
        <v>1090</v>
      </c>
      <c r="C103" s="431" t="s">
        <v>1091</v>
      </c>
      <c r="D103" s="431" t="s">
        <v>1124</v>
      </c>
      <c r="E103" s="431" t="s">
        <v>1125</v>
      </c>
      <c r="F103" s="434"/>
      <c r="G103" s="434"/>
      <c r="H103" s="434"/>
      <c r="I103" s="434"/>
      <c r="J103" s="434">
        <v>3</v>
      </c>
      <c r="K103" s="434">
        <v>621</v>
      </c>
      <c r="L103" s="434"/>
      <c r="M103" s="434">
        <v>207</v>
      </c>
      <c r="N103" s="434">
        <v>1</v>
      </c>
      <c r="O103" s="434">
        <v>208</v>
      </c>
      <c r="P103" s="456"/>
      <c r="Q103" s="435">
        <v>208</v>
      </c>
    </row>
    <row r="104" spans="1:17" ht="14.4" customHeight="1" x14ac:dyDescent="0.3">
      <c r="A104" s="430" t="s">
        <v>1239</v>
      </c>
      <c r="B104" s="431" t="s">
        <v>1090</v>
      </c>
      <c r="C104" s="431" t="s">
        <v>1091</v>
      </c>
      <c r="D104" s="431" t="s">
        <v>1126</v>
      </c>
      <c r="E104" s="431" t="s">
        <v>1127</v>
      </c>
      <c r="F104" s="434">
        <v>1</v>
      </c>
      <c r="G104" s="434">
        <v>377</v>
      </c>
      <c r="H104" s="434">
        <v>1</v>
      </c>
      <c r="I104" s="434">
        <v>377</v>
      </c>
      <c r="J104" s="434">
        <v>3</v>
      </c>
      <c r="K104" s="434">
        <v>1140</v>
      </c>
      <c r="L104" s="434">
        <v>3.0238726790450929</v>
      </c>
      <c r="M104" s="434">
        <v>380</v>
      </c>
      <c r="N104" s="434">
        <v>1</v>
      </c>
      <c r="O104" s="434">
        <v>384</v>
      </c>
      <c r="P104" s="456">
        <v>1.0185676392572944</v>
      </c>
      <c r="Q104" s="435">
        <v>384</v>
      </c>
    </row>
    <row r="105" spans="1:17" ht="14.4" customHeight="1" x14ac:dyDescent="0.3">
      <c r="A105" s="430" t="s">
        <v>1239</v>
      </c>
      <c r="B105" s="431" t="s">
        <v>1090</v>
      </c>
      <c r="C105" s="431" t="s">
        <v>1091</v>
      </c>
      <c r="D105" s="431" t="s">
        <v>1130</v>
      </c>
      <c r="E105" s="431" t="s">
        <v>1131</v>
      </c>
      <c r="F105" s="434"/>
      <c r="G105" s="434"/>
      <c r="H105" s="434"/>
      <c r="I105" s="434"/>
      <c r="J105" s="434">
        <v>2</v>
      </c>
      <c r="K105" s="434">
        <v>262</v>
      </c>
      <c r="L105" s="434"/>
      <c r="M105" s="434">
        <v>131</v>
      </c>
      <c r="N105" s="434">
        <v>1</v>
      </c>
      <c r="O105" s="434">
        <v>137</v>
      </c>
      <c r="P105" s="456"/>
      <c r="Q105" s="435">
        <v>137</v>
      </c>
    </row>
    <row r="106" spans="1:17" ht="14.4" customHeight="1" x14ac:dyDescent="0.3">
      <c r="A106" s="430" t="s">
        <v>1239</v>
      </c>
      <c r="B106" s="431" t="s">
        <v>1090</v>
      </c>
      <c r="C106" s="431" t="s">
        <v>1091</v>
      </c>
      <c r="D106" s="431" t="s">
        <v>1136</v>
      </c>
      <c r="E106" s="431" t="s">
        <v>1137</v>
      </c>
      <c r="F106" s="434">
        <v>25</v>
      </c>
      <c r="G106" s="434">
        <v>400</v>
      </c>
      <c r="H106" s="434">
        <v>1</v>
      </c>
      <c r="I106" s="434">
        <v>16</v>
      </c>
      <c r="J106" s="434">
        <v>6</v>
      </c>
      <c r="K106" s="434">
        <v>96</v>
      </c>
      <c r="L106" s="434">
        <v>0.24</v>
      </c>
      <c r="M106" s="434">
        <v>16</v>
      </c>
      <c r="N106" s="434">
        <v>19</v>
      </c>
      <c r="O106" s="434">
        <v>323</v>
      </c>
      <c r="P106" s="456">
        <v>0.8075</v>
      </c>
      <c r="Q106" s="435">
        <v>17</v>
      </c>
    </row>
    <row r="107" spans="1:17" ht="14.4" customHeight="1" x14ac:dyDescent="0.3">
      <c r="A107" s="430" t="s">
        <v>1239</v>
      </c>
      <c r="B107" s="431" t="s">
        <v>1090</v>
      </c>
      <c r="C107" s="431" t="s">
        <v>1091</v>
      </c>
      <c r="D107" s="431" t="s">
        <v>1138</v>
      </c>
      <c r="E107" s="431" t="s">
        <v>1139</v>
      </c>
      <c r="F107" s="434"/>
      <c r="G107" s="434"/>
      <c r="H107" s="434"/>
      <c r="I107" s="434"/>
      <c r="J107" s="434">
        <v>1</v>
      </c>
      <c r="K107" s="434">
        <v>136</v>
      </c>
      <c r="L107" s="434"/>
      <c r="M107" s="434">
        <v>136</v>
      </c>
      <c r="N107" s="434">
        <v>1</v>
      </c>
      <c r="O107" s="434">
        <v>139</v>
      </c>
      <c r="P107" s="456"/>
      <c r="Q107" s="435">
        <v>139</v>
      </c>
    </row>
    <row r="108" spans="1:17" ht="14.4" customHeight="1" x14ac:dyDescent="0.3">
      <c r="A108" s="430" t="s">
        <v>1239</v>
      </c>
      <c r="B108" s="431" t="s">
        <v>1090</v>
      </c>
      <c r="C108" s="431" t="s">
        <v>1091</v>
      </c>
      <c r="D108" s="431" t="s">
        <v>1140</v>
      </c>
      <c r="E108" s="431" t="s">
        <v>1141</v>
      </c>
      <c r="F108" s="434">
        <v>18</v>
      </c>
      <c r="G108" s="434">
        <v>1836</v>
      </c>
      <c r="H108" s="434">
        <v>1</v>
      </c>
      <c r="I108" s="434">
        <v>102</v>
      </c>
      <c r="J108" s="434">
        <v>24</v>
      </c>
      <c r="K108" s="434">
        <v>2472</v>
      </c>
      <c r="L108" s="434">
        <v>1.34640522875817</v>
      </c>
      <c r="M108" s="434">
        <v>103</v>
      </c>
      <c r="N108" s="434">
        <v>6</v>
      </c>
      <c r="O108" s="434">
        <v>618</v>
      </c>
      <c r="P108" s="456">
        <v>0.33660130718954251</v>
      </c>
      <c r="Q108" s="435">
        <v>103</v>
      </c>
    </row>
    <row r="109" spans="1:17" ht="14.4" customHeight="1" x14ac:dyDescent="0.3">
      <c r="A109" s="430" t="s">
        <v>1239</v>
      </c>
      <c r="B109" s="431" t="s">
        <v>1090</v>
      </c>
      <c r="C109" s="431" t="s">
        <v>1091</v>
      </c>
      <c r="D109" s="431" t="s">
        <v>1146</v>
      </c>
      <c r="E109" s="431" t="s">
        <v>1147</v>
      </c>
      <c r="F109" s="434">
        <v>376</v>
      </c>
      <c r="G109" s="434">
        <v>42488</v>
      </c>
      <c r="H109" s="434">
        <v>1</v>
      </c>
      <c r="I109" s="434">
        <v>113</v>
      </c>
      <c r="J109" s="434">
        <v>365</v>
      </c>
      <c r="K109" s="434">
        <v>42340</v>
      </c>
      <c r="L109" s="434">
        <v>0.99651666352852575</v>
      </c>
      <c r="M109" s="434">
        <v>116</v>
      </c>
      <c r="N109" s="434">
        <v>473</v>
      </c>
      <c r="O109" s="434">
        <v>55341</v>
      </c>
      <c r="P109" s="456">
        <v>1.3025089437017512</v>
      </c>
      <c r="Q109" s="435">
        <v>117</v>
      </c>
    </row>
    <row r="110" spans="1:17" ht="14.4" customHeight="1" x14ac:dyDescent="0.3">
      <c r="A110" s="430" t="s">
        <v>1239</v>
      </c>
      <c r="B110" s="431" t="s">
        <v>1090</v>
      </c>
      <c r="C110" s="431" t="s">
        <v>1091</v>
      </c>
      <c r="D110" s="431" t="s">
        <v>1148</v>
      </c>
      <c r="E110" s="431" t="s">
        <v>1149</v>
      </c>
      <c r="F110" s="434">
        <v>103</v>
      </c>
      <c r="G110" s="434">
        <v>8652</v>
      </c>
      <c r="H110" s="434">
        <v>1</v>
      </c>
      <c r="I110" s="434">
        <v>84</v>
      </c>
      <c r="J110" s="434">
        <v>117</v>
      </c>
      <c r="K110" s="434">
        <v>9945</v>
      </c>
      <c r="L110" s="434">
        <v>1.1494452149791956</v>
      </c>
      <c r="M110" s="434">
        <v>85</v>
      </c>
      <c r="N110" s="434">
        <v>129</v>
      </c>
      <c r="O110" s="434">
        <v>11739</v>
      </c>
      <c r="P110" s="456">
        <v>1.3567961165048543</v>
      </c>
      <c r="Q110" s="435">
        <v>91</v>
      </c>
    </row>
    <row r="111" spans="1:17" ht="14.4" customHeight="1" x14ac:dyDescent="0.3">
      <c r="A111" s="430" t="s">
        <v>1239</v>
      </c>
      <c r="B111" s="431" t="s">
        <v>1090</v>
      </c>
      <c r="C111" s="431" t="s">
        <v>1091</v>
      </c>
      <c r="D111" s="431" t="s">
        <v>1150</v>
      </c>
      <c r="E111" s="431" t="s">
        <v>1151</v>
      </c>
      <c r="F111" s="434">
        <v>4</v>
      </c>
      <c r="G111" s="434">
        <v>384</v>
      </c>
      <c r="H111" s="434">
        <v>1</v>
      </c>
      <c r="I111" s="434">
        <v>96</v>
      </c>
      <c r="J111" s="434">
        <v>4</v>
      </c>
      <c r="K111" s="434">
        <v>392</v>
      </c>
      <c r="L111" s="434">
        <v>1.0208333333333333</v>
      </c>
      <c r="M111" s="434">
        <v>98</v>
      </c>
      <c r="N111" s="434">
        <v>1</v>
      </c>
      <c r="O111" s="434">
        <v>99</v>
      </c>
      <c r="P111" s="456">
        <v>0.2578125</v>
      </c>
      <c r="Q111" s="435">
        <v>99</v>
      </c>
    </row>
    <row r="112" spans="1:17" ht="14.4" customHeight="1" x14ac:dyDescent="0.3">
      <c r="A112" s="430" t="s">
        <v>1239</v>
      </c>
      <c r="B112" s="431" t="s">
        <v>1090</v>
      </c>
      <c r="C112" s="431" t="s">
        <v>1091</v>
      </c>
      <c r="D112" s="431" t="s">
        <v>1152</v>
      </c>
      <c r="E112" s="431" t="s">
        <v>1153</v>
      </c>
      <c r="F112" s="434">
        <v>57</v>
      </c>
      <c r="G112" s="434">
        <v>1197</v>
      </c>
      <c r="H112" s="434">
        <v>1</v>
      </c>
      <c r="I112" s="434">
        <v>21</v>
      </c>
      <c r="J112" s="434">
        <v>39</v>
      </c>
      <c r="K112" s="434">
        <v>819</v>
      </c>
      <c r="L112" s="434">
        <v>0.68421052631578949</v>
      </c>
      <c r="M112" s="434">
        <v>21</v>
      </c>
      <c r="N112" s="434">
        <v>57</v>
      </c>
      <c r="O112" s="434">
        <v>1197</v>
      </c>
      <c r="P112" s="456">
        <v>1</v>
      </c>
      <c r="Q112" s="435">
        <v>21</v>
      </c>
    </row>
    <row r="113" spans="1:17" ht="14.4" customHeight="1" x14ac:dyDescent="0.3">
      <c r="A113" s="430" t="s">
        <v>1239</v>
      </c>
      <c r="B113" s="431" t="s">
        <v>1090</v>
      </c>
      <c r="C113" s="431" t="s">
        <v>1091</v>
      </c>
      <c r="D113" s="431" t="s">
        <v>1154</v>
      </c>
      <c r="E113" s="431" t="s">
        <v>1155</v>
      </c>
      <c r="F113" s="434">
        <v>25</v>
      </c>
      <c r="G113" s="434">
        <v>12150</v>
      </c>
      <c r="H113" s="434">
        <v>1</v>
      </c>
      <c r="I113" s="434">
        <v>486</v>
      </c>
      <c r="J113" s="434">
        <v>10</v>
      </c>
      <c r="K113" s="434">
        <v>4870</v>
      </c>
      <c r="L113" s="434">
        <v>0.40082304526748969</v>
      </c>
      <c r="M113" s="434">
        <v>487</v>
      </c>
      <c r="N113" s="434">
        <v>11</v>
      </c>
      <c r="O113" s="434">
        <v>5368</v>
      </c>
      <c r="P113" s="456">
        <v>0.44181069958847735</v>
      </c>
      <c r="Q113" s="435">
        <v>488</v>
      </c>
    </row>
    <row r="114" spans="1:17" ht="14.4" customHeight="1" x14ac:dyDescent="0.3">
      <c r="A114" s="430" t="s">
        <v>1239</v>
      </c>
      <c r="B114" s="431" t="s">
        <v>1090</v>
      </c>
      <c r="C114" s="431" t="s">
        <v>1091</v>
      </c>
      <c r="D114" s="431" t="s">
        <v>1162</v>
      </c>
      <c r="E114" s="431" t="s">
        <v>1163</v>
      </c>
      <c r="F114" s="434">
        <v>82</v>
      </c>
      <c r="G114" s="434">
        <v>3280</v>
      </c>
      <c r="H114" s="434">
        <v>1</v>
      </c>
      <c r="I114" s="434">
        <v>40</v>
      </c>
      <c r="J114" s="434">
        <v>62</v>
      </c>
      <c r="K114" s="434">
        <v>2542</v>
      </c>
      <c r="L114" s="434">
        <v>0.77500000000000002</v>
      </c>
      <c r="M114" s="434">
        <v>41</v>
      </c>
      <c r="N114" s="434">
        <v>44</v>
      </c>
      <c r="O114" s="434">
        <v>1804</v>
      </c>
      <c r="P114" s="456">
        <v>0.55000000000000004</v>
      </c>
      <c r="Q114" s="435">
        <v>41</v>
      </c>
    </row>
    <row r="115" spans="1:17" ht="14.4" customHeight="1" x14ac:dyDescent="0.3">
      <c r="A115" s="430" t="s">
        <v>1239</v>
      </c>
      <c r="B115" s="431" t="s">
        <v>1090</v>
      </c>
      <c r="C115" s="431" t="s">
        <v>1091</v>
      </c>
      <c r="D115" s="431" t="s">
        <v>1170</v>
      </c>
      <c r="E115" s="431" t="s">
        <v>1171</v>
      </c>
      <c r="F115" s="434"/>
      <c r="G115" s="434"/>
      <c r="H115" s="434"/>
      <c r="I115" s="434"/>
      <c r="J115" s="434"/>
      <c r="K115" s="434"/>
      <c r="L115" s="434"/>
      <c r="M115" s="434"/>
      <c r="N115" s="434">
        <v>2</v>
      </c>
      <c r="O115" s="434">
        <v>446</v>
      </c>
      <c r="P115" s="456"/>
      <c r="Q115" s="435">
        <v>223</v>
      </c>
    </row>
    <row r="116" spans="1:17" ht="14.4" customHeight="1" x14ac:dyDescent="0.3">
      <c r="A116" s="430" t="s">
        <v>1239</v>
      </c>
      <c r="B116" s="431" t="s">
        <v>1090</v>
      </c>
      <c r="C116" s="431" t="s">
        <v>1091</v>
      </c>
      <c r="D116" s="431" t="s">
        <v>1172</v>
      </c>
      <c r="E116" s="431" t="s">
        <v>1173</v>
      </c>
      <c r="F116" s="434"/>
      <c r="G116" s="434"/>
      <c r="H116" s="434"/>
      <c r="I116" s="434"/>
      <c r="J116" s="434"/>
      <c r="K116" s="434"/>
      <c r="L116" s="434"/>
      <c r="M116" s="434"/>
      <c r="N116" s="434">
        <v>1</v>
      </c>
      <c r="O116" s="434">
        <v>763</v>
      </c>
      <c r="P116" s="456"/>
      <c r="Q116" s="435">
        <v>763</v>
      </c>
    </row>
    <row r="117" spans="1:17" ht="14.4" customHeight="1" x14ac:dyDescent="0.3">
      <c r="A117" s="430" t="s">
        <v>1239</v>
      </c>
      <c r="B117" s="431" t="s">
        <v>1090</v>
      </c>
      <c r="C117" s="431" t="s">
        <v>1091</v>
      </c>
      <c r="D117" s="431" t="s">
        <v>1176</v>
      </c>
      <c r="E117" s="431" t="s">
        <v>1177</v>
      </c>
      <c r="F117" s="434">
        <v>3</v>
      </c>
      <c r="G117" s="434">
        <v>1812</v>
      </c>
      <c r="H117" s="434">
        <v>1</v>
      </c>
      <c r="I117" s="434">
        <v>604</v>
      </c>
      <c r="J117" s="434">
        <v>2</v>
      </c>
      <c r="K117" s="434">
        <v>1216</v>
      </c>
      <c r="L117" s="434">
        <v>0.67108167770419425</v>
      </c>
      <c r="M117" s="434">
        <v>608</v>
      </c>
      <c r="N117" s="434">
        <v>1</v>
      </c>
      <c r="O117" s="434">
        <v>614</v>
      </c>
      <c r="P117" s="456">
        <v>0.33885209713024284</v>
      </c>
      <c r="Q117" s="435">
        <v>614</v>
      </c>
    </row>
    <row r="118" spans="1:17" ht="14.4" customHeight="1" x14ac:dyDescent="0.3">
      <c r="A118" s="430" t="s">
        <v>1239</v>
      </c>
      <c r="B118" s="431" t="s">
        <v>1090</v>
      </c>
      <c r="C118" s="431" t="s">
        <v>1091</v>
      </c>
      <c r="D118" s="431" t="s">
        <v>1180</v>
      </c>
      <c r="E118" s="431" t="s">
        <v>1181</v>
      </c>
      <c r="F118" s="434">
        <v>12</v>
      </c>
      <c r="G118" s="434">
        <v>6072</v>
      </c>
      <c r="H118" s="434">
        <v>1</v>
      </c>
      <c r="I118" s="434">
        <v>506</v>
      </c>
      <c r="J118" s="434">
        <v>1</v>
      </c>
      <c r="K118" s="434">
        <v>509</v>
      </c>
      <c r="L118" s="434">
        <v>8.3827404479578399E-2</v>
      </c>
      <c r="M118" s="434">
        <v>509</v>
      </c>
      <c r="N118" s="434"/>
      <c r="O118" s="434"/>
      <c r="P118" s="456"/>
      <c r="Q118" s="435"/>
    </row>
    <row r="119" spans="1:17" ht="14.4" customHeight="1" x14ac:dyDescent="0.3">
      <c r="A119" s="430" t="s">
        <v>1239</v>
      </c>
      <c r="B119" s="431" t="s">
        <v>1090</v>
      </c>
      <c r="C119" s="431" t="s">
        <v>1091</v>
      </c>
      <c r="D119" s="431" t="s">
        <v>1182</v>
      </c>
      <c r="E119" s="431" t="s">
        <v>1183</v>
      </c>
      <c r="F119" s="434"/>
      <c r="G119" s="434"/>
      <c r="H119" s="434"/>
      <c r="I119" s="434"/>
      <c r="J119" s="434"/>
      <c r="K119" s="434"/>
      <c r="L119" s="434"/>
      <c r="M119" s="434"/>
      <c r="N119" s="434">
        <v>2</v>
      </c>
      <c r="O119" s="434">
        <v>3520</v>
      </c>
      <c r="P119" s="456"/>
      <c r="Q119" s="435">
        <v>1760</v>
      </c>
    </row>
    <row r="120" spans="1:17" ht="14.4" customHeight="1" x14ac:dyDescent="0.3">
      <c r="A120" s="430" t="s">
        <v>1239</v>
      </c>
      <c r="B120" s="431" t="s">
        <v>1090</v>
      </c>
      <c r="C120" s="431" t="s">
        <v>1091</v>
      </c>
      <c r="D120" s="431" t="s">
        <v>1196</v>
      </c>
      <c r="E120" s="431" t="s">
        <v>1197</v>
      </c>
      <c r="F120" s="434"/>
      <c r="G120" s="434"/>
      <c r="H120" s="434"/>
      <c r="I120" s="434"/>
      <c r="J120" s="434"/>
      <c r="K120" s="434"/>
      <c r="L120" s="434"/>
      <c r="M120" s="434"/>
      <c r="N120" s="434">
        <v>1</v>
      </c>
      <c r="O120" s="434">
        <v>27</v>
      </c>
      <c r="P120" s="456"/>
      <c r="Q120" s="435">
        <v>27</v>
      </c>
    </row>
    <row r="121" spans="1:17" ht="14.4" customHeight="1" x14ac:dyDescent="0.3">
      <c r="A121" s="430" t="s">
        <v>1239</v>
      </c>
      <c r="B121" s="431" t="s">
        <v>1090</v>
      </c>
      <c r="C121" s="431" t="s">
        <v>1091</v>
      </c>
      <c r="D121" s="431" t="s">
        <v>1198</v>
      </c>
      <c r="E121" s="431" t="s">
        <v>1199</v>
      </c>
      <c r="F121" s="434"/>
      <c r="G121" s="434"/>
      <c r="H121" s="434"/>
      <c r="I121" s="434"/>
      <c r="J121" s="434">
        <v>1</v>
      </c>
      <c r="K121" s="434">
        <v>41</v>
      </c>
      <c r="L121" s="434"/>
      <c r="M121" s="434">
        <v>41</v>
      </c>
      <c r="N121" s="434"/>
      <c r="O121" s="434"/>
      <c r="P121" s="456"/>
      <c r="Q121" s="435"/>
    </row>
    <row r="122" spans="1:17" ht="14.4" customHeight="1" x14ac:dyDescent="0.3">
      <c r="A122" s="430" t="s">
        <v>1240</v>
      </c>
      <c r="B122" s="431" t="s">
        <v>1090</v>
      </c>
      <c r="C122" s="431" t="s">
        <v>1091</v>
      </c>
      <c r="D122" s="431" t="s">
        <v>1092</v>
      </c>
      <c r="E122" s="431" t="s">
        <v>1093</v>
      </c>
      <c r="F122" s="434">
        <v>138</v>
      </c>
      <c r="G122" s="434">
        <v>21942</v>
      </c>
      <c r="H122" s="434">
        <v>1</v>
      </c>
      <c r="I122" s="434">
        <v>159</v>
      </c>
      <c r="J122" s="434">
        <v>138</v>
      </c>
      <c r="K122" s="434">
        <v>22218</v>
      </c>
      <c r="L122" s="434">
        <v>1.0125786163522013</v>
      </c>
      <c r="M122" s="434">
        <v>161</v>
      </c>
      <c r="N122" s="434">
        <v>145</v>
      </c>
      <c r="O122" s="434">
        <v>25085</v>
      </c>
      <c r="P122" s="456">
        <v>1.1432412724455383</v>
      </c>
      <c r="Q122" s="435">
        <v>173</v>
      </c>
    </row>
    <row r="123" spans="1:17" ht="14.4" customHeight="1" x14ac:dyDescent="0.3">
      <c r="A123" s="430" t="s">
        <v>1240</v>
      </c>
      <c r="B123" s="431" t="s">
        <v>1090</v>
      </c>
      <c r="C123" s="431" t="s">
        <v>1091</v>
      </c>
      <c r="D123" s="431" t="s">
        <v>1108</v>
      </c>
      <c r="E123" s="431" t="s">
        <v>1109</v>
      </c>
      <c r="F123" s="434">
        <v>185</v>
      </c>
      <c r="G123" s="434">
        <v>7215</v>
      </c>
      <c r="H123" s="434">
        <v>1</v>
      </c>
      <c r="I123" s="434">
        <v>39</v>
      </c>
      <c r="J123" s="434">
        <v>56</v>
      </c>
      <c r="K123" s="434">
        <v>2240</v>
      </c>
      <c r="L123" s="434">
        <v>0.31046431046431044</v>
      </c>
      <c r="M123" s="434">
        <v>40</v>
      </c>
      <c r="N123" s="434">
        <v>51</v>
      </c>
      <c r="O123" s="434">
        <v>2091</v>
      </c>
      <c r="P123" s="456">
        <v>0.28981288981288983</v>
      </c>
      <c r="Q123" s="435">
        <v>41</v>
      </c>
    </row>
    <row r="124" spans="1:17" ht="14.4" customHeight="1" x14ac:dyDescent="0.3">
      <c r="A124" s="430" t="s">
        <v>1240</v>
      </c>
      <c r="B124" s="431" t="s">
        <v>1090</v>
      </c>
      <c r="C124" s="431" t="s">
        <v>1091</v>
      </c>
      <c r="D124" s="431" t="s">
        <v>1110</v>
      </c>
      <c r="E124" s="431" t="s">
        <v>1111</v>
      </c>
      <c r="F124" s="434">
        <v>15</v>
      </c>
      <c r="G124" s="434">
        <v>5730</v>
      </c>
      <c r="H124" s="434">
        <v>1</v>
      </c>
      <c r="I124" s="434">
        <v>382</v>
      </c>
      <c r="J124" s="434">
        <v>8</v>
      </c>
      <c r="K124" s="434">
        <v>3064</v>
      </c>
      <c r="L124" s="434">
        <v>0.53472949389179758</v>
      </c>
      <c r="M124" s="434">
        <v>383</v>
      </c>
      <c r="N124" s="434">
        <v>1</v>
      </c>
      <c r="O124" s="434">
        <v>384</v>
      </c>
      <c r="P124" s="456">
        <v>6.7015706806282729E-2</v>
      </c>
      <c r="Q124" s="435">
        <v>384</v>
      </c>
    </row>
    <row r="125" spans="1:17" ht="14.4" customHeight="1" x14ac:dyDescent="0.3">
      <c r="A125" s="430" t="s">
        <v>1240</v>
      </c>
      <c r="B125" s="431" t="s">
        <v>1090</v>
      </c>
      <c r="C125" s="431" t="s">
        <v>1091</v>
      </c>
      <c r="D125" s="431" t="s">
        <v>1116</v>
      </c>
      <c r="E125" s="431" t="s">
        <v>1117</v>
      </c>
      <c r="F125" s="434">
        <v>27</v>
      </c>
      <c r="G125" s="434">
        <v>11988</v>
      </c>
      <c r="H125" s="434">
        <v>1</v>
      </c>
      <c r="I125" s="434">
        <v>444</v>
      </c>
      <c r="J125" s="434">
        <v>15</v>
      </c>
      <c r="K125" s="434">
        <v>6675</v>
      </c>
      <c r="L125" s="434">
        <v>0.55680680680680683</v>
      </c>
      <c r="M125" s="434">
        <v>445</v>
      </c>
      <c r="N125" s="434">
        <v>3</v>
      </c>
      <c r="O125" s="434">
        <v>1338</v>
      </c>
      <c r="P125" s="456">
        <v>0.11161161161161161</v>
      </c>
      <c r="Q125" s="435">
        <v>446</v>
      </c>
    </row>
    <row r="126" spans="1:17" ht="14.4" customHeight="1" x14ac:dyDescent="0.3">
      <c r="A126" s="430" t="s">
        <v>1240</v>
      </c>
      <c r="B126" s="431" t="s">
        <v>1090</v>
      </c>
      <c r="C126" s="431" t="s">
        <v>1091</v>
      </c>
      <c r="D126" s="431" t="s">
        <v>1118</v>
      </c>
      <c r="E126" s="431" t="s">
        <v>1119</v>
      </c>
      <c r="F126" s="434">
        <v>9</v>
      </c>
      <c r="G126" s="434">
        <v>369</v>
      </c>
      <c r="H126" s="434">
        <v>1</v>
      </c>
      <c r="I126" s="434">
        <v>41</v>
      </c>
      <c r="J126" s="434">
        <v>6</v>
      </c>
      <c r="K126" s="434">
        <v>246</v>
      </c>
      <c r="L126" s="434">
        <v>0.66666666666666663</v>
      </c>
      <c r="M126" s="434">
        <v>41</v>
      </c>
      <c r="N126" s="434">
        <v>1</v>
      </c>
      <c r="O126" s="434">
        <v>42</v>
      </c>
      <c r="P126" s="456">
        <v>0.11382113821138211</v>
      </c>
      <c r="Q126" s="435">
        <v>42</v>
      </c>
    </row>
    <row r="127" spans="1:17" ht="14.4" customHeight="1" x14ac:dyDescent="0.3">
      <c r="A127" s="430" t="s">
        <v>1240</v>
      </c>
      <c r="B127" s="431" t="s">
        <v>1090</v>
      </c>
      <c r="C127" s="431" t="s">
        <v>1091</v>
      </c>
      <c r="D127" s="431" t="s">
        <v>1120</v>
      </c>
      <c r="E127" s="431" t="s">
        <v>1121</v>
      </c>
      <c r="F127" s="434"/>
      <c r="G127" s="434"/>
      <c r="H127" s="434"/>
      <c r="I127" s="434"/>
      <c r="J127" s="434">
        <v>2</v>
      </c>
      <c r="K127" s="434">
        <v>982</v>
      </c>
      <c r="L127" s="434"/>
      <c r="M127" s="434">
        <v>491</v>
      </c>
      <c r="N127" s="434"/>
      <c r="O127" s="434"/>
      <c r="P127" s="456"/>
      <c r="Q127" s="435"/>
    </row>
    <row r="128" spans="1:17" ht="14.4" customHeight="1" x14ac:dyDescent="0.3">
      <c r="A128" s="430" t="s">
        <v>1240</v>
      </c>
      <c r="B128" s="431" t="s">
        <v>1090</v>
      </c>
      <c r="C128" s="431" t="s">
        <v>1091</v>
      </c>
      <c r="D128" s="431" t="s">
        <v>1122</v>
      </c>
      <c r="E128" s="431" t="s">
        <v>1123</v>
      </c>
      <c r="F128" s="434">
        <v>3</v>
      </c>
      <c r="G128" s="434">
        <v>93</v>
      </c>
      <c r="H128" s="434">
        <v>1</v>
      </c>
      <c r="I128" s="434">
        <v>31</v>
      </c>
      <c r="J128" s="434">
        <v>1</v>
      </c>
      <c r="K128" s="434">
        <v>31</v>
      </c>
      <c r="L128" s="434">
        <v>0.33333333333333331</v>
      </c>
      <c r="M128" s="434">
        <v>31</v>
      </c>
      <c r="N128" s="434"/>
      <c r="O128" s="434"/>
      <c r="P128" s="456"/>
      <c r="Q128" s="435"/>
    </row>
    <row r="129" spans="1:17" ht="14.4" customHeight="1" x14ac:dyDescent="0.3">
      <c r="A129" s="430" t="s">
        <v>1240</v>
      </c>
      <c r="B129" s="431" t="s">
        <v>1090</v>
      </c>
      <c r="C129" s="431" t="s">
        <v>1091</v>
      </c>
      <c r="D129" s="431" t="s">
        <v>1136</v>
      </c>
      <c r="E129" s="431" t="s">
        <v>1137</v>
      </c>
      <c r="F129" s="434">
        <v>59</v>
      </c>
      <c r="G129" s="434">
        <v>944</v>
      </c>
      <c r="H129" s="434">
        <v>1</v>
      </c>
      <c r="I129" s="434">
        <v>16</v>
      </c>
      <c r="J129" s="434">
        <v>39</v>
      </c>
      <c r="K129" s="434">
        <v>624</v>
      </c>
      <c r="L129" s="434">
        <v>0.66101694915254239</v>
      </c>
      <c r="M129" s="434">
        <v>16</v>
      </c>
      <c r="N129" s="434">
        <v>11</v>
      </c>
      <c r="O129" s="434">
        <v>187</v>
      </c>
      <c r="P129" s="456">
        <v>0.19809322033898305</v>
      </c>
      <c r="Q129" s="435">
        <v>17</v>
      </c>
    </row>
    <row r="130" spans="1:17" ht="14.4" customHeight="1" x14ac:dyDescent="0.3">
      <c r="A130" s="430" t="s">
        <v>1240</v>
      </c>
      <c r="B130" s="431" t="s">
        <v>1090</v>
      </c>
      <c r="C130" s="431" t="s">
        <v>1091</v>
      </c>
      <c r="D130" s="431" t="s">
        <v>1140</v>
      </c>
      <c r="E130" s="431" t="s">
        <v>1141</v>
      </c>
      <c r="F130" s="434">
        <v>1</v>
      </c>
      <c r="G130" s="434">
        <v>102</v>
      </c>
      <c r="H130" s="434">
        <v>1</v>
      </c>
      <c r="I130" s="434">
        <v>102</v>
      </c>
      <c r="J130" s="434">
        <v>1</v>
      </c>
      <c r="K130" s="434">
        <v>103</v>
      </c>
      <c r="L130" s="434">
        <v>1.0098039215686274</v>
      </c>
      <c r="M130" s="434">
        <v>103</v>
      </c>
      <c r="N130" s="434">
        <v>1</v>
      </c>
      <c r="O130" s="434">
        <v>103</v>
      </c>
      <c r="P130" s="456">
        <v>1.0098039215686274</v>
      </c>
      <c r="Q130" s="435">
        <v>103</v>
      </c>
    </row>
    <row r="131" spans="1:17" ht="14.4" customHeight="1" x14ac:dyDescent="0.3">
      <c r="A131" s="430" t="s">
        <v>1240</v>
      </c>
      <c r="B131" s="431" t="s">
        <v>1090</v>
      </c>
      <c r="C131" s="431" t="s">
        <v>1091</v>
      </c>
      <c r="D131" s="431" t="s">
        <v>1146</v>
      </c>
      <c r="E131" s="431" t="s">
        <v>1147</v>
      </c>
      <c r="F131" s="434">
        <v>67</v>
      </c>
      <c r="G131" s="434">
        <v>7571</v>
      </c>
      <c r="H131" s="434">
        <v>1</v>
      </c>
      <c r="I131" s="434">
        <v>113</v>
      </c>
      <c r="J131" s="434">
        <v>32</v>
      </c>
      <c r="K131" s="434">
        <v>3712</v>
      </c>
      <c r="L131" s="434">
        <v>0.490291903315282</v>
      </c>
      <c r="M131" s="434">
        <v>116</v>
      </c>
      <c r="N131" s="434">
        <v>20</v>
      </c>
      <c r="O131" s="434">
        <v>2340</v>
      </c>
      <c r="P131" s="456">
        <v>0.30907409853387929</v>
      </c>
      <c r="Q131" s="435">
        <v>117</v>
      </c>
    </row>
    <row r="132" spans="1:17" ht="14.4" customHeight="1" x14ac:dyDescent="0.3">
      <c r="A132" s="430" t="s">
        <v>1240</v>
      </c>
      <c r="B132" s="431" t="s">
        <v>1090</v>
      </c>
      <c r="C132" s="431" t="s">
        <v>1091</v>
      </c>
      <c r="D132" s="431" t="s">
        <v>1148</v>
      </c>
      <c r="E132" s="431" t="s">
        <v>1149</v>
      </c>
      <c r="F132" s="434">
        <v>6</v>
      </c>
      <c r="G132" s="434">
        <v>504</v>
      </c>
      <c r="H132" s="434">
        <v>1</v>
      </c>
      <c r="I132" s="434">
        <v>84</v>
      </c>
      <c r="J132" s="434">
        <v>9</v>
      </c>
      <c r="K132" s="434">
        <v>765</v>
      </c>
      <c r="L132" s="434">
        <v>1.5178571428571428</v>
      </c>
      <c r="M132" s="434">
        <v>85</v>
      </c>
      <c r="N132" s="434">
        <v>4</v>
      </c>
      <c r="O132" s="434">
        <v>364</v>
      </c>
      <c r="P132" s="456">
        <v>0.72222222222222221</v>
      </c>
      <c r="Q132" s="435">
        <v>91</v>
      </c>
    </row>
    <row r="133" spans="1:17" ht="14.4" customHeight="1" x14ac:dyDescent="0.3">
      <c r="A133" s="430" t="s">
        <v>1240</v>
      </c>
      <c r="B133" s="431" t="s">
        <v>1090</v>
      </c>
      <c r="C133" s="431" t="s">
        <v>1091</v>
      </c>
      <c r="D133" s="431" t="s">
        <v>1152</v>
      </c>
      <c r="E133" s="431" t="s">
        <v>1153</v>
      </c>
      <c r="F133" s="434">
        <v>12</v>
      </c>
      <c r="G133" s="434">
        <v>252</v>
      </c>
      <c r="H133" s="434">
        <v>1</v>
      </c>
      <c r="I133" s="434">
        <v>21</v>
      </c>
      <c r="J133" s="434">
        <v>2</v>
      </c>
      <c r="K133" s="434">
        <v>42</v>
      </c>
      <c r="L133" s="434">
        <v>0.16666666666666666</v>
      </c>
      <c r="M133" s="434">
        <v>21</v>
      </c>
      <c r="N133" s="434">
        <v>1</v>
      </c>
      <c r="O133" s="434">
        <v>21</v>
      </c>
      <c r="P133" s="456">
        <v>8.3333333333333329E-2</v>
      </c>
      <c r="Q133" s="435">
        <v>21</v>
      </c>
    </row>
    <row r="134" spans="1:17" ht="14.4" customHeight="1" x14ac:dyDescent="0.3">
      <c r="A134" s="430" t="s">
        <v>1240</v>
      </c>
      <c r="B134" s="431" t="s">
        <v>1090</v>
      </c>
      <c r="C134" s="431" t="s">
        <v>1091</v>
      </c>
      <c r="D134" s="431" t="s">
        <v>1154</v>
      </c>
      <c r="E134" s="431" t="s">
        <v>1155</v>
      </c>
      <c r="F134" s="434">
        <v>36</v>
      </c>
      <c r="G134" s="434">
        <v>17496</v>
      </c>
      <c r="H134" s="434">
        <v>1</v>
      </c>
      <c r="I134" s="434">
        <v>486</v>
      </c>
      <c r="J134" s="434">
        <v>20</v>
      </c>
      <c r="K134" s="434">
        <v>9740</v>
      </c>
      <c r="L134" s="434">
        <v>0.55669867398262463</v>
      </c>
      <c r="M134" s="434">
        <v>487</v>
      </c>
      <c r="N134" s="434">
        <v>4</v>
      </c>
      <c r="O134" s="434">
        <v>1952</v>
      </c>
      <c r="P134" s="456">
        <v>0.11156835848193873</v>
      </c>
      <c r="Q134" s="435">
        <v>488</v>
      </c>
    </row>
    <row r="135" spans="1:17" ht="14.4" customHeight="1" x14ac:dyDescent="0.3">
      <c r="A135" s="430" t="s">
        <v>1240</v>
      </c>
      <c r="B135" s="431" t="s">
        <v>1090</v>
      </c>
      <c r="C135" s="431" t="s">
        <v>1091</v>
      </c>
      <c r="D135" s="431" t="s">
        <v>1162</v>
      </c>
      <c r="E135" s="431" t="s">
        <v>1163</v>
      </c>
      <c r="F135" s="434">
        <v>18</v>
      </c>
      <c r="G135" s="434">
        <v>720</v>
      </c>
      <c r="H135" s="434">
        <v>1</v>
      </c>
      <c r="I135" s="434">
        <v>40</v>
      </c>
      <c r="J135" s="434">
        <v>6</v>
      </c>
      <c r="K135" s="434">
        <v>246</v>
      </c>
      <c r="L135" s="434">
        <v>0.34166666666666667</v>
      </c>
      <c r="M135" s="434">
        <v>41</v>
      </c>
      <c r="N135" s="434">
        <v>6</v>
      </c>
      <c r="O135" s="434">
        <v>246</v>
      </c>
      <c r="P135" s="456">
        <v>0.34166666666666667</v>
      </c>
      <c r="Q135" s="435">
        <v>41</v>
      </c>
    </row>
    <row r="136" spans="1:17" ht="14.4" customHeight="1" x14ac:dyDescent="0.3">
      <c r="A136" s="430" t="s">
        <v>1240</v>
      </c>
      <c r="B136" s="431" t="s">
        <v>1090</v>
      </c>
      <c r="C136" s="431" t="s">
        <v>1091</v>
      </c>
      <c r="D136" s="431" t="s">
        <v>1170</v>
      </c>
      <c r="E136" s="431" t="s">
        <v>1171</v>
      </c>
      <c r="F136" s="434">
        <v>1</v>
      </c>
      <c r="G136" s="434">
        <v>215</v>
      </c>
      <c r="H136" s="434">
        <v>1</v>
      </c>
      <c r="I136" s="434">
        <v>215</v>
      </c>
      <c r="J136" s="434"/>
      <c r="K136" s="434"/>
      <c r="L136" s="434"/>
      <c r="M136" s="434"/>
      <c r="N136" s="434">
        <v>1</v>
      </c>
      <c r="O136" s="434">
        <v>223</v>
      </c>
      <c r="P136" s="456">
        <v>1.0372093023255815</v>
      </c>
      <c r="Q136" s="435">
        <v>223</v>
      </c>
    </row>
    <row r="137" spans="1:17" ht="14.4" customHeight="1" x14ac:dyDescent="0.3">
      <c r="A137" s="430" t="s">
        <v>1240</v>
      </c>
      <c r="B137" s="431" t="s">
        <v>1090</v>
      </c>
      <c r="C137" s="431" t="s">
        <v>1091</v>
      </c>
      <c r="D137" s="431" t="s">
        <v>1196</v>
      </c>
      <c r="E137" s="431" t="s">
        <v>1197</v>
      </c>
      <c r="F137" s="434"/>
      <c r="G137" s="434"/>
      <c r="H137" s="434"/>
      <c r="I137" s="434"/>
      <c r="J137" s="434">
        <v>2</v>
      </c>
      <c r="K137" s="434">
        <v>54</v>
      </c>
      <c r="L137" s="434"/>
      <c r="M137" s="434">
        <v>27</v>
      </c>
      <c r="N137" s="434"/>
      <c r="O137" s="434"/>
      <c r="P137" s="456"/>
      <c r="Q137" s="435"/>
    </row>
    <row r="138" spans="1:17" ht="14.4" customHeight="1" x14ac:dyDescent="0.3">
      <c r="A138" s="430" t="s">
        <v>1241</v>
      </c>
      <c r="B138" s="431" t="s">
        <v>1090</v>
      </c>
      <c r="C138" s="431" t="s">
        <v>1091</v>
      </c>
      <c r="D138" s="431" t="s">
        <v>1092</v>
      </c>
      <c r="E138" s="431" t="s">
        <v>1093</v>
      </c>
      <c r="F138" s="434">
        <v>444</v>
      </c>
      <c r="G138" s="434">
        <v>70596</v>
      </c>
      <c r="H138" s="434">
        <v>1</v>
      </c>
      <c r="I138" s="434">
        <v>159</v>
      </c>
      <c r="J138" s="434">
        <v>485</v>
      </c>
      <c r="K138" s="434">
        <v>78085</v>
      </c>
      <c r="L138" s="434">
        <v>1.1060824975919314</v>
      </c>
      <c r="M138" s="434">
        <v>161</v>
      </c>
      <c r="N138" s="434">
        <v>463</v>
      </c>
      <c r="O138" s="434">
        <v>80099</v>
      </c>
      <c r="P138" s="456">
        <v>1.1346110261204601</v>
      </c>
      <c r="Q138" s="435">
        <v>173</v>
      </c>
    </row>
    <row r="139" spans="1:17" ht="14.4" customHeight="1" x14ac:dyDescent="0.3">
      <c r="A139" s="430" t="s">
        <v>1241</v>
      </c>
      <c r="B139" s="431" t="s">
        <v>1090</v>
      </c>
      <c r="C139" s="431" t="s">
        <v>1091</v>
      </c>
      <c r="D139" s="431" t="s">
        <v>1106</v>
      </c>
      <c r="E139" s="431" t="s">
        <v>1107</v>
      </c>
      <c r="F139" s="434">
        <v>1</v>
      </c>
      <c r="G139" s="434">
        <v>1165</v>
      </c>
      <c r="H139" s="434">
        <v>1</v>
      </c>
      <c r="I139" s="434">
        <v>1165</v>
      </c>
      <c r="J139" s="434">
        <v>1</v>
      </c>
      <c r="K139" s="434">
        <v>1169</v>
      </c>
      <c r="L139" s="434">
        <v>1.0034334763948498</v>
      </c>
      <c r="M139" s="434">
        <v>1169</v>
      </c>
      <c r="N139" s="434"/>
      <c r="O139" s="434"/>
      <c r="P139" s="456"/>
      <c r="Q139" s="435"/>
    </row>
    <row r="140" spans="1:17" ht="14.4" customHeight="1" x14ac:dyDescent="0.3">
      <c r="A140" s="430" t="s">
        <v>1241</v>
      </c>
      <c r="B140" s="431" t="s">
        <v>1090</v>
      </c>
      <c r="C140" s="431" t="s">
        <v>1091</v>
      </c>
      <c r="D140" s="431" t="s">
        <v>1108</v>
      </c>
      <c r="E140" s="431" t="s">
        <v>1109</v>
      </c>
      <c r="F140" s="434">
        <v>33</v>
      </c>
      <c r="G140" s="434">
        <v>1287</v>
      </c>
      <c r="H140" s="434">
        <v>1</v>
      </c>
      <c r="I140" s="434">
        <v>39</v>
      </c>
      <c r="J140" s="434">
        <v>37</v>
      </c>
      <c r="K140" s="434">
        <v>1480</v>
      </c>
      <c r="L140" s="434">
        <v>1.14996114996115</v>
      </c>
      <c r="M140" s="434">
        <v>40</v>
      </c>
      <c r="N140" s="434">
        <v>34</v>
      </c>
      <c r="O140" s="434">
        <v>1394</v>
      </c>
      <c r="P140" s="456">
        <v>1.0831390831390832</v>
      </c>
      <c r="Q140" s="435">
        <v>41</v>
      </c>
    </row>
    <row r="141" spans="1:17" ht="14.4" customHeight="1" x14ac:dyDescent="0.3">
      <c r="A141" s="430" t="s">
        <v>1241</v>
      </c>
      <c r="B141" s="431" t="s">
        <v>1090</v>
      </c>
      <c r="C141" s="431" t="s">
        <v>1091</v>
      </c>
      <c r="D141" s="431" t="s">
        <v>1110</v>
      </c>
      <c r="E141" s="431" t="s">
        <v>1111</v>
      </c>
      <c r="F141" s="434"/>
      <c r="G141" s="434"/>
      <c r="H141" s="434"/>
      <c r="I141" s="434"/>
      <c r="J141" s="434">
        <v>3</v>
      </c>
      <c r="K141" s="434">
        <v>1149</v>
      </c>
      <c r="L141" s="434"/>
      <c r="M141" s="434">
        <v>383</v>
      </c>
      <c r="N141" s="434">
        <v>5</v>
      </c>
      <c r="O141" s="434">
        <v>1920</v>
      </c>
      <c r="P141" s="456"/>
      <c r="Q141" s="435">
        <v>384</v>
      </c>
    </row>
    <row r="142" spans="1:17" ht="14.4" customHeight="1" x14ac:dyDescent="0.3">
      <c r="A142" s="430" t="s">
        <v>1241</v>
      </c>
      <c r="B142" s="431" t="s">
        <v>1090</v>
      </c>
      <c r="C142" s="431" t="s">
        <v>1091</v>
      </c>
      <c r="D142" s="431" t="s">
        <v>1116</v>
      </c>
      <c r="E142" s="431" t="s">
        <v>1117</v>
      </c>
      <c r="F142" s="434">
        <v>3</v>
      </c>
      <c r="G142" s="434">
        <v>1332</v>
      </c>
      <c r="H142" s="434">
        <v>1</v>
      </c>
      <c r="I142" s="434">
        <v>444</v>
      </c>
      <c r="J142" s="434"/>
      <c r="K142" s="434"/>
      <c r="L142" s="434"/>
      <c r="M142" s="434"/>
      <c r="N142" s="434"/>
      <c r="O142" s="434"/>
      <c r="P142" s="456"/>
      <c r="Q142" s="435"/>
    </row>
    <row r="143" spans="1:17" ht="14.4" customHeight="1" x14ac:dyDescent="0.3">
      <c r="A143" s="430" t="s">
        <v>1241</v>
      </c>
      <c r="B143" s="431" t="s">
        <v>1090</v>
      </c>
      <c r="C143" s="431" t="s">
        <v>1091</v>
      </c>
      <c r="D143" s="431" t="s">
        <v>1118</v>
      </c>
      <c r="E143" s="431" t="s">
        <v>1119</v>
      </c>
      <c r="F143" s="434">
        <v>25</v>
      </c>
      <c r="G143" s="434">
        <v>1025</v>
      </c>
      <c r="H143" s="434">
        <v>1</v>
      </c>
      <c r="I143" s="434">
        <v>41</v>
      </c>
      <c r="J143" s="434">
        <v>24</v>
      </c>
      <c r="K143" s="434">
        <v>984</v>
      </c>
      <c r="L143" s="434">
        <v>0.96</v>
      </c>
      <c r="M143" s="434">
        <v>41</v>
      </c>
      <c r="N143" s="434">
        <v>21</v>
      </c>
      <c r="O143" s="434">
        <v>882</v>
      </c>
      <c r="P143" s="456">
        <v>0.86048780487804877</v>
      </c>
      <c r="Q143" s="435">
        <v>42</v>
      </c>
    </row>
    <row r="144" spans="1:17" ht="14.4" customHeight="1" x14ac:dyDescent="0.3">
      <c r="A144" s="430" t="s">
        <v>1241</v>
      </c>
      <c r="B144" s="431" t="s">
        <v>1090</v>
      </c>
      <c r="C144" s="431" t="s">
        <v>1091</v>
      </c>
      <c r="D144" s="431" t="s">
        <v>1120</v>
      </c>
      <c r="E144" s="431" t="s">
        <v>1121</v>
      </c>
      <c r="F144" s="434">
        <v>1</v>
      </c>
      <c r="G144" s="434">
        <v>490</v>
      </c>
      <c r="H144" s="434">
        <v>1</v>
      </c>
      <c r="I144" s="434">
        <v>490</v>
      </c>
      <c r="J144" s="434">
        <v>2</v>
      </c>
      <c r="K144" s="434">
        <v>982</v>
      </c>
      <c r="L144" s="434">
        <v>2.0040816326530613</v>
      </c>
      <c r="M144" s="434">
        <v>491</v>
      </c>
      <c r="N144" s="434">
        <v>3</v>
      </c>
      <c r="O144" s="434">
        <v>1476</v>
      </c>
      <c r="P144" s="456">
        <v>3.0122448979591838</v>
      </c>
      <c r="Q144" s="435">
        <v>492</v>
      </c>
    </row>
    <row r="145" spans="1:17" ht="14.4" customHeight="1" x14ac:dyDescent="0.3">
      <c r="A145" s="430" t="s">
        <v>1241</v>
      </c>
      <c r="B145" s="431" t="s">
        <v>1090</v>
      </c>
      <c r="C145" s="431" t="s">
        <v>1091</v>
      </c>
      <c r="D145" s="431" t="s">
        <v>1122</v>
      </c>
      <c r="E145" s="431" t="s">
        <v>1123</v>
      </c>
      <c r="F145" s="434">
        <v>11</v>
      </c>
      <c r="G145" s="434">
        <v>341</v>
      </c>
      <c r="H145" s="434">
        <v>1</v>
      </c>
      <c r="I145" s="434">
        <v>31</v>
      </c>
      <c r="J145" s="434">
        <v>19</v>
      </c>
      <c r="K145" s="434">
        <v>589</v>
      </c>
      <c r="L145" s="434">
        <v>1.7272727272727273</v>
      </c>
      <c r="M145" s="434">
        <v>31</v>
      </c>
      <c r="N145" s="434">
        <v>2</v>
      </c>
      <c r="O145" s="434">
        <v>62</v>
      </c>
      <c r="P145" s="456">
        <v>0.18181818181818182</v>
      </c>
      <c r="Q145" s="435">
        <v>31</v>
      </c>
    </row>
    <row r="146" spans="1:17" ht="14.4" customHeight="1" x14ac:dyDescent="0.3">
      <c r="A146" s="430" t="s">
        <v>1241</v>
      </c>
      <c r="B146" s="431" t="s">
        <v>1090</v>
      </c>
      <c r="C146" s="431" t="s">
        <v>1091</v>
      </c>
      <c r="D146" s="431" t="s">
        <v>1124</v>
      </c>
      <c r="E146" s="431" t="s">
        <v>1125</v>
      </c>
      <c r="F146" s="434">
        <v>1</v>
      </c>
      <c r="G146" s="434">
        <v>205</v>
      </c>
      <c r="H146" s="434">
        <v>1</v>
      </c>
      <c r="I146" s="434">
        <v>205</v>
      </c>
      <c r="J146" s="434">
        <v>3</v>
      </c>
      <c r="K146" s="434">
        <v>621</v>
      </c>
      <c r="L146" s="434">
        <v>3.0292682926829269</v>
      </c>
      <c r="M146" s="434">
        <v>207</v>
      </c>
      <c r="N146" s="434"/>
      <c r="O146" s="434"/>
      <c r="P146" s="456"/>
      <c r="Q146" s="435"/>
    </row>
    <row r="147" spans="1:17" ht="14.4" customHeight="1" x14ac:dyDescent="0.3">
      <c r="A147" s="430" t="s">
        <v>1241</v>
      </c>
      <c r="B147" s="431" t="s">
        <v>1090</v>
      </c>
      <c r="C147" s="431" t="s">
        <v>1091</v>
      </c>
      <c r="D147" s="431" t="s">
        <v>1126</v>
      </c>
      <c r="E147" s="431" t="s">
        <v>1127</v>
      </c>
      <c r="F147" s="434">
        <v>1</v>
      </c>
      <c r="G147" s="434">
        <v>377</v>
      </c>
      <c r="H147" s="434">
        <v>1</v>
      </c>
      <c r="I147" s="434">
        <v>377</v>
      </c>
      <c r="J147" s="434">
        <v>3</v>
      </c>
      <c r="K147" s="434">
        <v>1140</v>
      </c>
      <c r="L147" s="434">
        <v>3.0238726790450929</v>
      </c>
      <c r="M147" s="434">
        <v>380</v>
      </c>
      <c r="N147" s="434"/>
      <c r="O147" s="434"/>
      <c r="P147" s="456"/>
      <c r="Q147" s="435"/>
    </row>
    <row r="148" spans="1:17" ht="14.4" customHeight="1" x14ac:dyDescent="0.3">
      <c r="A148" s="430" t="s">
        <v>1241</v>
      </c>
      <c r="B148" s="431" t="s">
        <v>1090</v>
      </c>
      <c r="C148" s="431" t="s">
        <v>1091</v>
      </c>
      <c r="D148" s="431" t="s">
        <v>1136</v>
      </c>
      <c r="E148" s="431" t="s">
        <v>1137</v>
      </c>
      <c r="F148" s="434">
        <v>84</v>
      </c>
      <c r="G148" s="434">
        <v>1344</v>
      </c>
      <c r="H148" s="434">
        <v>1</v>
      </c>
      <c r="I148" s="434">
        <v>16</v>
      </c>
      <c r="J148" s="434">
        <v>89</v>
      </c>
      <c r="K148" s="434">
        <v>1424</v>
      </c>
      <c r="L148" s="434">
        <v>1.0595238095238095</v>
      </c>
      <c r="M148" s="434">
        <v>16</v>
      </c>
      <c r="N148" s="434">
        <v>80</v>
      </c>
      <c r="O148" s="434">
        <v>1360</v>
      </c>
      <c r="P148" s="456">
        <v>1.0119047619047619</v>
      </c>
      <c r="Q148" s="435">
        <v>17</v>
      </c>
    </row>
    <row r="149" spans="1:17" ht="14.4" customHeight="1" x14ac:dyDescent="0.3">
      <c r="A149" s="430" t="s">
        <v>1241</v>
      </c>
      <c r="B149" s="431" t="s">
        <v>1090</v>
      </c>
      <c r="C149" s="431" t="s">
        <v>1091</v>
      </c>
      <c r="D149" s="431" t="s">
        <v>1140</v>
      </c>
      <c r="E149" s="431" t="s">
        <v>1141</v>
      </c>
      <c r="F149" s="434">
        <v>13</v>
      </c>
      <c r="G149" s="434">
        <v>1326</v>
      </c>
      <c r="H149" s="434">
        <v>1</v>
      </c>
      <c r="I149" s="434">
        <v>102</v>
      </c>
      <c r="J149" s="434">
        <v>12</v>
      </c>
      <c r="K149" s="434">
        <v>1236</v>
      </c>
      <c r="L149" s="434">
        <v>0.9321266968325792</v>
      </c>
      <c r="M149" s="434">
        <v>103</v>
      </c>
      <c r="N149" s="434">
        <v>1</v>
      </c>
      <c r="O149" s="434">
        <v>103</v>
      </c>
      <c r="P149" s="456">
        <v>7.7677224736048267E-2</v>
      </c>
      <c r="Q149" s="435">
        <v>103</v>
      </c>
    </row>
    <row r="150" spans="1:17" ht="14.4" customHeight="1" x14ac:dyDescent="0.3">
      <c r="A150" s="430" t="s">
        <v>1241</v>
      </c>
      <c r="B150" s="431" t="s">
        <v>1090</v>
      </c>
      <c r="C150" s="431" t="s">
        <v>1091</v>
      </c>
      <c r="D150" s="431" t="s">
        <v>1146</v>
      </c>
      <c r="E150" s="431" t="s">
        <v>1147</v>
      </c>
      <c r="F150" s="434">
        <v>159</v>
      </c>
      <c r="G150" s="434">
        <v>17967</v>
      </c>
      <c r="H150" s="434">
        <v>1</v>
      </c>
      <c r="I150" s="434">
        <v>113</v>
      </c>
      <c r="J150" s="434">
        <v>113</v>
      </c>
      <c r="K150" s="434">
        <v>13108</v>
      </c>
      <c r="L150" s="434">
        <v>0.72955974842767291</v>
      </c>
      <c r="M150" s="434">
        <v>116</v>
      </c>
      <c r="N150" s="434">
        <v>163</v>
      </c>
      <c r="O150" s="434">
        <v>19071</v>
      </c>
      <c r="P150" s="456">
        <v>1.0614459843045583</v>
      </c>
      <c r="Q150" s="435">
        <v>117</v>
      </c>
    </row>
    <row r="151" spans="1:17" ht="14.4" customHeight="1" x14ac:dyDescent="0.3">
      <c r="A151" s="430" t="s">
        <v>1241</v>
      </c>
      <c r="B151" s="431" t="s">
        <v>1090</v>
      </c>
      <c r="C151" s="431" t="s">
        <v>1091</v>
      </c>
      <c r="D151" s="431" t="s">
        <v>1148</v>
      </c>
      <c r="E151" s="431" t="s">
        <v>1149</v>
      </c>
      <c r="F151" s="434">
        <v>99</v>
      </c>
      <c r="G151" s="434">
        <v>8316</v>
      </c>
      <c r="H151" s="434">
        <v>1</v>
      </c>
      <c r="I151" s="434">
        <v>84</v>
      </c>
      <c r="J151" s="434">
        <v>89</v>
      </c>
      <c r="K151" s="434">
        <v>7565</v>
      </c>
      <c r="L151" s="434">
        <v>0.90969215969215966</v>
      </c>
      <c r="M151" s="434">
        <v>85</v>
      </c>
      <c r="N151" s="434">
        <v>88</v>
      </c>
      <c r="O151" s="434">
        <v>8008</v>
      </c>
      <c r="P151" s="456">
        <v>0.96296296296296291</v>
      </c>
      <c r="Q151" s="435">
        <v>91</v>
      </c>
    </row>
    <row r="152" spans="1:17" ht="14.4" customHeight="1" x14ac:dyDescent="0.3">
      <c r="A152" s="430" t="s">
        <v>1241</v>
      </c>
      <c r="B152" s="431" t="s">
        <v>1090</v>
      </c>
      <c r="C152" s="431" t="s">
        <v>1091</v>
      </c>
      <c r="D152" s="431" t="s">
        <v>1150</v>
      </c>
      <c r="E152" s="431" t="s">
        <v>1151</v>
      </c>
      <c r="F152" s="434"/>
      <c r="G152" s="434"/>
      <c r="H152" s="434"/>
      <c r="I152" s="434"/>
      <c r="J152" s="434"/>
      <c r="K152" s="434"/>
      <c r="L152" s="434"/>
      <c r="M152" s="434"/>
      <c r="N152" s="434">
        <v>1</v>
      </c>
      <c r="O152" s="434">
        <v>99</v>
      </c>
      <c r="P152" s="456"/>
      <c r="Q152" s="435">
        <v>99</v>
      </c>
    </row>
    <row r="153" spans="1:17" ht="14.4" customHeight="1" x14ac:dyDescent="0.3">
      <c r="A153" s="430" t="s">
        <v>1241</v>
      </c>
      <c r="B153" s="431" t="s">
        <v>1090</v>
      </c>
      <c r="C153" s="431" t="s">
        <v>1091</v>
      </c>
      <c r="D153" s="431" t="s">
        <v>1152</v>
      </c>
      <c r="E153" s="431" t="s">
        <v>1153</v>
      </c>
      <c r="F153" s="434">
        <v>14</v>
      </c>
      <c r="G153" s="434">
        <v>294</v>
      </c>
      <c r="H153" s="434">
        <v>1</v>
      </c>
      <c r="I153" s="434">
        <v>21</v>
      </c>
      <c r="J153" s="434">
        <v>24</v>
      </c>
      <c r="K153" s="434">
        <v>504</v>
      </c>
      <c r="L153" s="434">
        <v>1.7142857142857142</v>
      </c>
      <c r="M153" s="434">
        <v>21</v>
      </c>
      <c r="N153" s="434">
        <v>22</v>
      </c>
      <c r="O153" s="434">
        <v>462</v>
      </c>
      <c r="P153" s="456">
        <v>1.5714285714285714</v>
      </c>
      <c r="Q153" s="435">
        <v>21</v>
      </c>
    </row>
    <row r="154" spans="1:17" ht="14.4" customHeight="1" x14ac:dyDescent="0.3">
      <c r="A154" s="430" t="s">
        <v>1241</v>
      </c>
      <c r="B154" s="431" t="s">
        <v>1090</v>
      </c>
      <c r="C154" s="431" t="s">
        <v>1091</v>
      </c>
      <c r="D154" s="431" t="s">
        <v>1154</v>
      </c>
      <c r="E154" s="431" t="s">
        <v>1155</v>
      </c>
      <c r="F154" s="434">
        <v>11</v>
      </c>
      <c r="G154" s="434">
        <v>5346</v>
      </c>
      <c r="H154" s="434">
        <v>1</v>
      </c>
      <c r="I154" s="434">
        <v>486</v>
      </c>
      <c r="J154" s="434">
        <v>7</v>
      </c>
      <c r="K154" s="434">
        <v>3409</v>
      </c>
      <c r="L154" s="434">
        <v>0.63767302656191549</v>
      </c>
      <c r="M154" s="434">
        <v>487</v>
      </c>
      <c r="N154" s="434">
        <v>13</v>
      </c>
      <c r="O154" s="434">
        <v>6344</v>
      </c>
      <c r="P154" s="456">
        <v>1.1866816311260755</v>
      </c>
      <c r="Q154" s="435">
        <v>488</v>
      </c>
    </row>
    <row r="155" spans="1:17" ht="14.4" customHeight="1" x14ac:dyDescent="0.3">
      <c r="A155" s="430" t="s">
        <v>1241</v>
      </c>
      <c r="B155" s="431" t="s">
        <v>1090</v>
      </c>
      <c r="C155" s="431" t="s">
        <v>1091</v>
      </c>
      <c r="D155" s="431" t="s">
        <v>1162</v>
      </c>
      <c r="E155" s="431" t="s">
        <v>1163</v>
      </c>
      <c r="F155" s="434">
        <v>11</v>
      </c>
      <c r="G155" s="434">
        <v>440</v>
      </c>
      <c r="H155" s="434">
        <v>1</v>
      </c>
      <c r="I155" s="434">
        <v>40</v>
      </c>
      <c r="J155" s="434">
        <v>14</v>
      </c>
      <c r="K155" s="434">
        <v>574</v>
      </c>
      <c r="L155" s="434">
        <v>1.3045454545454545</v>
      </c>
      <c r="M155" s="434">
        <v>41</v>
      </c>
      <c r="N155" s="434">
        <v>11</v>
      </c>
      <c r="O155" s="434">
        <v>451</v>
      </c>
      <c r="P155" s="456">
        <v>1.0249999999999999</v>
      </c>
      <c r="Q155" s="435">
        <v>41</v>
      </c>
    </row>
    <row r="156" spans="1:17" ht="14.4" customHeight="1" x14ac:dyDescent="0.3">
      <c r="A156" s="430" t="s">
        <v>1241</v>
      </c>
      <c r="B156" s="431" t="s">
        <v>1090</v>
      </c>
      <c r="C156" s="431" t="s">
        <v>1091</v>
      </c>
      <c r="D156" s="431" t="s">
        <v>1176</v>
      </c>
      <c r="E156" s="431" t="s">
        <v>1177</v>
      </c>
      <c r="F156" s="434"/>
      <c r="G156" s="434"/>
      <c r="H156" s="434"/>
      <c r="I156" s="434"/>
      <c r="J156" s="434">
        <v>1</v>
      </c>
      <c r="K156" s="434">
        <v>608</v>
      </c>
      <c r="L156" s="434"/>
      <c r="M156" s="434">
        <v>608</v>
      </c>
      <c r="N156" s="434">
        <v>2</v>
      </c>
      <c r="O156" s="434">
        <v>1228</v>
      </c>
      <c r="P156" s="456"/>
      <c r="Q156" s="435">
        <v>614</v>
      </c>
    </row>
    <row r="157" spans="1:17" ht="14.4" customHeight="1" x14ac:dyDescent="0.3">
      <c r="A157" s="430" t="s">
        <v>1241</v>
      </c>
      <c r="B157" s="431" t="s">
        <v>1090</v>
      </c>
      <c r="C157" s="431" t="s">
        <v>1091</v>
      </c>
      <c r="D157" s="431" t="s">
        <v>1180</v>
      </c>
      <c r="E157" s="431" t="s">
        <v>1181</v>
      </c>
      <c r="F157" s="434">
        <v>9</v>
      </c>
      <c r="G157" s="434">
        <v>4554</v>
      </c>
      <c r="H157" s="434">
        <v>1</v>
      </c>
      <c r="I157" s="434">
        <v>506</v>
      </c>
      <c r="J157" s="434"/>
      <c r="K157" s="434"/>
      <c r="L157" s="434"/>
      <c r="M157" s="434"/>
      <c r="N157" s="434"/>
      <c r="O157" s="434"/>
      <c r="P157" s="456"/>
      <c r="Q157" s="435"/>
    </row>
    <row r="158" spans="1:17" ht="14.4" customHeight="1" x14ac:dyDescent="0.3">
      <c r="A158" s="430" t="s">
        <v>1242</v>
      </c>
      <c r="B158" s="431" t="s">
        <v>1090</v>
      </c>
      <c r="C158" s="431" t="s">
        <v>1091</v>
      </c>
      <c r="D158" s="431" t="s">
        <v>1092</v>
      </c>
      <c r="E158" s="431" t="s">
        <v>1093</v>
      </c>
      <c r="F158" s="434">
        <v>341</v>
      </c>
      <c r="G158" s="434">
        <v>54219</v>
      </c>
      <c r="H158" s="434">
        <v>1</v>
      </c>
      <c r="I158" s="434">
        <v>159</v>
      </c>
      <c r="J158" s="434">
        <v>355</v>
      </c>
      <c r="K158" s="434">
        <v>57155</v>
      </c>
      <c r="L158" s="434">
        <v>1.0541507589590364</v>
      </c>
      <c r="M158" s="434">
        <v>161</v>
      </c>
      <c r="N158" s="434">
        <v>442</v>
      </c>
      <c r="O158" s="434">
        <v>76466</v>
      </c>
      <c r="P158" s="456">
        <v>1.4103174164038437</v>
      </c>
      <c r="Q158" s="435">
        <v>173</v>
      </c>
    </row>
    <row r="159" spans="1:17" ht="14.4" customHeight="1" x14ac:dyDescent="0.3">
      <c r="A159" s="430" t="s">
        <v>1242</v>
      </c>
      <c r="B159" s="431" t="s">
        <v>1090</v>
      </c>
      <c r="C159" s="431" t="s">
        <v>1091</v>
      </c>
      <c r="D159" s="431" t="s">
        <v>1106</v>
      </c>
      <c r="E159" s="431" t="s">
        <v>1107</v>
      </c>
      <c r="F159" s="434">
        <v>102</v>
      </c>
      <c r="G159" s="434">
        <v>118830</v>
      </c>
      <c r="H159" s="434">
        <v>1</v>
      </c>
      <c r="I159" s="434">
        <v>1165</v>
      </c>
      <c r="J159" s="434">
        <v>37</v>
      </c>
      <c r="K159" s="434">
        <v>43253</v>
      </c>
      <c r="L159" s="434">
        <v>0.36399057477068081</v>
      </c>
      <c r="M159" s="434">
        <v>1169</v>
      </c>
      <c r="N159" s="434">
        <v>52</v>
      </c>
      <c r="O159" s="434">
        <v>60996</v>
      </c>
      <c r="P159" s="456">
        <v>0.51330472103004288</v>
      </c>
      <c r="Q159" s="435">
        <v>1173</v>
      </c>
    </row>
    <row r="160" spans="1:17" ht="14.4" customHeight="1" x14ac:dyDescent="0.3">
      <c r="A160" s="430" t="s">
        <v>1242</v>
      </c>
      <c r="B160" s="431" t="s">
        <v>1090</v>
      </c>
      <c r="C160" s="431" t="s">
        <v>1091</v>
      </c>
      <c r="D160" s="431" t="s">
        <v>1108</v>
      </c>
      <c r="E160" s="431" t="s">
        <v>1109</v>
      </c>
      <c r="F160" s="434">
        <v>177</v>
      </c>
      <c r="G160" s="434">
        <v>6903</v>
      </c>
      <c r="H160" s="434">
        <v>1</v>
      </c>
      <c r="I160" s="434">
        <v>39</v>
      </c>
      <c r="J160" s="434">
        <v>73</v>
      </c>
      <c r="K160" s="434">
        <v>2920</v>
      </c>
      <c r="L160" s="434">
        <v>0.42300449080110097</v>
      </c>
      <c r="M160" s="434">
        <v>40</v>
      </c>
      <c r="N160" s="434">
        <v>74</v>
      </c>
      <c r="O160" s="434">
        <v>3034</v>
      </c>
      <c r="P160" s="456">
        <v>0.43951904968854122</v>
      </c>
      <c r="Q160" s="435">
        <v>41</v>
      </c>
    </row>
    <row r="161" spans="1:17" ht="14.4" customHeight="1" x14ac:dyDescent="0.3">
      <c r="A161" s="430" t="s">
        <v>1242</v>
      </c>
      <c r="B161" s="431" t="s">
        <v>1090</v>
      </c>
      <c r="C161" s="431" t="s">
        <v>1091</v>
      </c>
      <c r="D161" s="431" t="s">
        <v>1110</v>
      </c>
      <c r="E161" s="431" t="s">
        <v>1111</v>
      </c>
      <c r="F161" s="434">
        <v>11</v>
      </c>
      <c r="G161" s="434">
        <v>4202</v>
      </c>
      <c r="H161" s="434">
        <v>1</v>
      </c>
      <c r="I161" s="434">
        <v>382</v>
      </c>
      <c r="J161" s="434">
        <v>14</v>
      </c>
      <c r="K161" s="434">
        <v>5362</v>
      </c>
      <c r="L161" s="434">
        <v>1.2760590195145169</v>
      </c>
      <c r="M161" s="434">
        <v>383</v>
      </c>
      <c r="N161" s="434">
        <v>7</v>
      </c>
      <c r="O161" s="434">
        <v>2688</v>
      </c>
      <c r="P161" s="456">
        <v>0.63969538315088048</v>
      </c>
      <c r="Q161" s="435">
        <v>384</v>
      </c>
    </row>
    <row r="162" spans="1:17" ht="14.4" customHeight="1" x14ac:dyDescent="0.3">
      <c r="A162" s="430" t="s">
        <v>1242</v>
      </c>
      <c r="B162" s="431" t="s">
        <v>1090</v>
      </c>
      <c r="C162" s="431" t="s">
        <v>1091</v>
      </c>
      <c r="D162" s="431" t="s">
        <v>1112</v>
      </c>
      <c r="E162" s="431" t="s">
        <v>1113</v>
      </c>
      <c r="F162" s="434">
        <v>2</v>
      </c>
      <c r="G162" s="434">
        <v>74</v>
      </c>
      <c r="H162" s="434">
        <v>1</v>
      </c>
      <c r="I162" s="434">
        <v>37</v>
      </c>
      <c r="J162" s="434"/>
      <c r="K162" s="434"/>
      <c r="L162" s="434"/>
      <c r="M162" s="434"/>
      <c r="N162" s="434">
        <v>26</v>
      </c>
      <c r="O162" s="434">
        <v>962</v>
      </c>
      <c r="P162" s="456">
        <v>13</v>
      </c>
      <c r="Q162" s="435">
        <v>37</v>
      </c>
    </row>
    <row r="163" spans="1:17" ht="14.4" customHeight="1" x14ac:dyDescent="0.3">
      <c r="A163" s="430" t="s">
        <v>1242</v>
      </c>
      <c r="B163" s="431" t="s">
        <v>1090</v>
      </c>
      <c r="C163" s="431" t="s">
        <v>1091</v>
      </c>
      <c r="D163" s="431" t="s">
        <v>1116</v>
      </c>
      <c r="E163" s="431" t="s">
        <v>1117</v>
      </c>
      <c r="F163" s="434">
        <v>21</v>
      </c>
      <c r="G163" s="434">
        <v>9324</v>
      </c>
      <c r="H163" s="434">
        <v>1</v>
      </c>
      <c r="I163" s="434">
        <v>444</v>
      </c>
      <c r="J163" s="434">
        <v>21</v>
      </c>
      <c r="K163" s="434">
        <v>9345</v>
      </c>
      <c r="L163" s="434">
        <v>1.0022522522522523</v>
      </c>
      <c r="M163" s="434">
        <v>445</v>
      </c>
      <c r="N163" s="434">
        <v>18</v>
      </c>
      <c r="O163" s="434">
        <v>8028</v>
      </c>
      <c r="P163" s="456">
        <v>0.86100386100386095</v>
      </c>
      <c r="Q163" s="435">
        <v>446</v>
      </c>
    </row>
    <row r="164" spans="1:17" ht="14.4" customHeight="1" x14ac:dyDescent="0.3">
      <c r="A164" s="430" t="s">
        <v>1242</v>
      </c>
      <c r="B164" s="431" t="s">
        <v>1090</v>
      </c>
      <c r="C164" s="431" t="s">
        <v>1091</v>
      </c>
      <c r="D164" s="431" t="s">
        <v>1118</v>
      </c>
      <c r="E164" s="431" t="s">
        <v>1119</v>
      </c>
      <c r="F164" s="434">
        <v>50</v>
      </c>
      <c r="G164" s="434">
        <v>2050</v>
      </c>
      <c r="H164" s="434">
        <v>1</v>
      </c>
      <c r="I164" s="434">
        <v>41</v>
      </c>
      <c r="J164" s="434">
        <v>38</v>
      </c>
      <c r="K164" s="434">
        <v>1558</v>
      </c>
      <c r="L164" s="434">
        <v>0.76</v>
      </c>
      <c r="M164" s="434">
        <v>41</v>
      </c>
      <c r="N164" s="434">
        <v>41</v>
      </c>
      <c r="O164" s="434">
        <v>1722</v>
      </c>
      <c r="P164" s="456">
        <v>0.84</v>
      </c>
      <c r="Q164" s="435">
        <v>42</v>
      </c>
    </row>
    <row r="165" spans="1:17" ht="14.4" customHeight="1" x14ac:dyDescent="0.3">
      <c r="A165" s="430" t="s">
        <v>1242</v>
      </c>
      <c r="B165" s="431" t="s">
        <v>1090</v>
      </c>
      <c r="C165" s="431" t="s">
        <v>1091</v>
      </c>
      <c r="D165" s="431" t="s">
        <v>1120</v>
      </c>
      <c r="E165" s="431" t="s">
        <v>1121</v>
      </c>
      <c r="F165" s="434">
        <v>30</v>
      </c>
      <c r="G165" s="434">
        <v>14700</v>
      </c>
      <c r="H165" s="434">
        <v>1</v>
      </c>
      <c r="I165" s="434">
        <v>490</v>
      </c>
      <c r="J165" s="434">
        <v>15</v>
      </c>
      <c r="K165" s="434">
        <v>7365</v>
      </c>
      <c r="L165" s="434">
        <v>0.50102040816326532</v>
      </c>
      <c r="M165" s="434">
        <v>491</v>
      </c>
      <c r="N165" s="434">
        <v>19</v>
      </c>
      <c r="O165" s="434">
        <v>9348</v>
      </c>
      <c r="P165" s="456">
        <v>0.63591836734693874</v>
      </c>
      <c r="Q165" s="435">
        <v>492</v>
      </c>
    </row>
    <row r="166" spans="1:17" ht="14.4" customHeight="1" x14ac:dyDescent="0.3">
      <c r="A166" s="430" t="s">
        <v>1242</v>
      </c>
      <c r="B166" s="431" t="s">
        <v>1090</v>
      </c>
      <c r="C166" s="431" t="s">
        <v>1091</v>
      </c>
      <c r="D166" s="431" t="s">
        <v>1122</v>
      </c>
      <c r="E166" s="431" t="s">
        <v>1123</v>
      </c>
      <c r="F166" s="434">
        <v>47</v>
      </c>
      <c r="G166" s="434">
        <v>1457</v>
      </c>
      <c r="H166" s="434">
        <v>1</v>
      </c>
      <c r="I166" s="434">
        <v>31</v>
      </c>
      <c r="J166" s="434">
        <v>43</v>
      </c>
      <c r="K166" s="434">
        <v>1333</v>
      </c>
      <c r="L166" s="434">
        <v>0.91489361702127658</v>
      </c>
      <c r="M166" s="434">
        <v>31</v>
      </c>
      <c r="N166" s="434">
        <v>24</v>
      </c>
      <c r="O166" s="434">
        <v>744</v>
      </c>
      <c r="P166" s="456">
        <v>0.51063829787234039</v>
      </c>
      <c r="Q166" s="435">
        <v>31</v>
      </c>
    </row>
    <row r="167" spans="1:17" ht="14.4" customHeight="1" x14ac:dyDescent="0.3">
      <c r="A167" s="430" t="s">
        <v>1242</v>
      </c>
      <c r="B167" s="431" t="s">
        <v>1090</v>
      </c>
      <c r="C167" s="431" t="s">
        <v>1091</v>
      </c>
      <c r="D167" s="431" t="s">
        <v>1124</v>
      </c>
      <c r="E167" s="431" t="s">
        <v>1125</v>
      </c>
      <c r="F167" s="434">
        <v>1</v>
      </c>
      <c r="G167" s="434">
        <v>205</v>
      </c>
      <c r="H167" s="434">
        <v>1</v>
      </c>
      <c r="I167" s="434">
        <v>205</v>
      </c>
      <c r="J167" s="434">
        <v>2</v>
      </c>
      <c r="K167" s="434">
        <v>414</v>
      </c>
      <c r="L167" s="434">
        <v>2.0195121951219512</v>
      </c>
      <c r="M167" s="434">
        <v>207</v>
      </c>
      <c r="N167" s="434">
        <v>4</v>
      </c>
      <c r="O167" s="434">
        <v>832</v>
      </c>
      <c r="P167" s="456">
        <v>4.0585365853658537</v>
      </c>
      <c r="Q167" s="435">
        <v>208</v>
      </c>
    </row>
    <row r="168" spans="1:17" ht="14.4" customHeight="1" x14ac:dyDescent="0.3">
      <c r="A168" s="430" t="s">
        <v>1242</v>
      </c>
      <c r="B168" s="431" t="s">
        <v>1090</v>
      </c>
      <c r="C168" s="431" t="s">
        <v>1091</v>
      </c>
      <c r="D168" s="431" t="s">
        <v>1126</v>
      </c>
      <c r="E168" s="431" t="s">
        <v>1127</v>
      </c>
      <c r="F168" s="434"/>
      <c r="G168" s="434"/>
      <c r="H168" s="434"/>
      <c r="I168" s="434"/>
      <c r="J168" s="434">
        <v>2</v>
      </c>
      <c r="K168" s="434">
        <v>760</v>
      </c>
      <c r="L168" s="434"/>
      <c r="M168" s="434">
        <v>380</v>
      </c>
      <c r="N168" s="434">
        <v>5</v>
      </c>
      <c r="O168" s="434">
        <v>1920</v>
      </c>
      <c r="P168" s="456"/>
      <c r="Q168" s="435">
        <v>384</v>
      </c>
    </row>
    <row r="169" spans="1:17" ht="14.4" customHeight="1" x14ac:dyDescent="0.3">
      <c r="A169" s="430" t="s">
        <v>1242</v>
      </c>
      <c r="B169" s="431" t="s">
        <v>1090</v>
      </c>
      <c r="C169" s="431" t="s">
        <v>1091</v>
      </c>
      <c r="D169" s="431" t="s">
        <v>1136</v>
      </c>
      <c r="E169" s="431" t="s">
        <v>1137</v>
      </c>
      <c r="F169" s="434">
        <v>175</v>
      </c>
      <c r="G169" s="434">
        <v>2800</v>
      </c>
      <c r="H169" s="434">
        <v>1</v>
      </c>
      <c r="I169" s="434">
        <v>16</v>
      </c>
      <c r="J169" s="434">
        <v>166</v>
      </c>
      <c r="K169" s="434">
        <v>2656</v>
      </c>
      <c r="L169" s="434">
        <v>0.94857142857142862</v>
      </c>
      <c r="M169" s="434">
        <v>16</v>
      </c>
      <c r="N169" s="434">
        <v>144</v>
      </c>
      <c r="O169" s="434">
        <v>2448</v>
      </c>
      <c r="P169" s="456">
        <v>0.87428571428571433</v>
      </c>
      <c r="Q169" s="435">
        <v>17</v>
      </c>
    </row>
    <row r="170" spans="1:17" ht="14.4" customHeight="1" x14ac:dyDescent="0.3">
      <c r="A170" s="430" t="s">
        <v>1242</v>
      </c>
      <c r="B170" s="431" t="s">
        <v>1090</v>
      </c>
      <c r="C170" s="431" t="s">
        <v>1091</v>
      </c>
      <c r="D170" s="431" t="s">
        <v>1138</v>
      </c>
      <c r="E170" s="431" t="s">
        <v>1139</v>
      </c>
      <c r="F170" s="434">
        <v>99</v>
      </c>
      <c r="G170" s="434">
        <v>13167</v>
      </c>
      <c r="H170" s="434">
        <v>1</v>
      </c>
      <c r="I170" s="434">
        <v>133</v>
      </c>
      <c r="J170" s="434">
        <v>70</v>
      </c>
      <c r="K170" s="434">
        <v>9520</v>
      </c>
      <c r="L170" s="434">
        <v>0.72301967038809145</v>
      </c>
      <c r="M170" s="434">
        <v>136</v>
      </c>
      <c r="N170" s="434">
        <v>62</v>
      </c>
      <c r="O170" s="434">
        <v>8618</v>
      </c>
      <c r="P170" s="456">
        <v>0.65451507556770716</v>
      </c>
      <c r="Q170" s="435">
        <v>139</v>
      </c>
    </row>
    <row r="171" spans="1:17" ht="14.4" customHeight="1" x14ac:dyDescent="0.3">
      <c r="A171" s="430" t="s">
        <v>1242</v>
      </c>
      <c r="B171" s="431" t="s">
        <v>1090</v>
      </c>
      <c r="C171" s="431" t="s">
        <v>1091</v>
      </c>
      <c r="D171" s="431" t="s">
        <v>1140</v>
      </c>
      <c r="E171" s="431" t="s">
        <v>1141</v>
      </c>
      <c r="F171" s="434">
        <v>89</v>
      </c>
      <c r="G171" s="434">
        <v>9078</v>
      </c>
      <c r="H171" s="434">
        <v>1</v>
      </c>
      <c r="I171" s="434">
        <v>102</v>
      </c>
      <c r="J171" s="434">
        <v>62</v>
      </c>
      <c r="K171" s="434">
        <v>6386</v>
      </c>
      <c r="L171" s="434">
        <v>0.70345891165454943</v>
      </c>
      <c r="M171" s="434">
        <v>103</v>
      </c>
      <c r="N171" s="434">
        <v>41</v>
      </c>
      <c r="O171" s="434">
        <v>4223</v>
      </c>
      <c r="P171" s="456">
        <v>0.46519057061026658</v>
      </c>
      <c r="Q171" s="435">
        <v>103</v>
      </c>
    </row>
    <row r="172" spans="1:17" ht="14.4" customHeight="1" x14ac:dyDescent="0.3">
      <c r="A172" s="430" t="s">
        <v>1242</v>
      </c>
      <c r="B172" s="431" t="s">
        <v>1090</v>
      </c>
      <c r="C172" s="431" t="s">
        <v>1091</v>
      </c>
      <c r="D172" s="431" t="s">
        <v>1146</v>
      </c>
      <c r="E172" s="431" t="s">
        <v>1147</v>
      </c>
      <c r="F172" s="434">
        <v>492</v>
      </c>
      <c r="G172" s="434">
        <v>55596</v>
      </c>
      <c r="H172" s="434">
        <v>1</v>
      </c>
      <c r="I172" s="434">
        <v>113</v>
      </c>
      <c r="J172" s="434">
        <v>520</v>
      </c>
      <c r="K172" s="434">
        <v>60320</v>
      </c>
      <c r="L172" s="434">
        <v>1.0849701417368156</v>
      </c>
      <c r="M172" s="434">
        <v>116</v>
      </c>
      <c r="N172" s="434">
        <v>540</v>
      </c>
      <c r="O172" s="434">
        <v>63180</v>
      </c>
      <c r="P172" s="456">
        <v>1.1364126915605439</v>
      </c>
      <c r="Q172" s="435">
        <v>117</v>
      </c>
    </row>
    <row r="173" spans="1:17" ht="14.4" customHeight="1" x14ac:dyDescent="0.3">
      <c r="A173" s="430" t="s">
        <v>1242</v>
      </c>
      <c r="B173" s="431" t="s">
        <v>1090</v>
      </c>
      <c r="C173" s="431" t="s">
        <v>1091</v>
      </c>
      <c r="D173" s="431" t="s">
        <v>1148</v>
      </c>
      <c r="E173" s="431" t="s">
        <v>1149</v>
      </c>
      <c r="F173" s="434">
        <v>234</v>
      </c>
      <c r="G173" s="434">
        <v>19656</v>
      </c>
      <c r="H173" s="434">
        <v>1</v>
      </c>
      <c r="I173" s="434">
        <v>84</v>
      </c>
      <c r="J173" s="434">
        <v>200</v>
      </c>
      <c r="K173" s="434">
        <v>17000</v>
      </c>
      <c r="L173" s="434">
        <v>0.86487586487586487</v>
      </c>
      <c r="M173" s="434">
        <v>85</v>
      </c>
      <c r="N173" s="434">
        <v>266</v>
      </c>
      <c r="O173" s="434">
        <v>24206</v>
      </c>
      <c r="P173" s="456">
        <v>1.2314814814814814</v>
      </c>
      <c r="Q173" s="435">
        <v>91</v>
      </c>
    </row>
    <row r="174" spans="1:17" ht="14.4" customHeight="1" x14ac:dyDescent="0.3">
      <c r="A174" s="430" t="s">
        <v>1242</v>
      </c>
      <c r="B174" s="431" t="s">
        <v>1090</v>
      </c>
      <c r="C174" s="431" t="s">
        <v>1091</v>
      </c>
      <c r="D174" s="431" t="s">
        <v>1150</v>
      </c>
      <c r="E174" s="431" t="s">
        <v>1151</v>
      </c>
      <c r="F174" s="434"/>
      <c r="G174" s="434"/>
      <c r="H174" s="434"/>
      <c r="I174" s="434"/>
      <c r="J174" s="434">
        <v>5</v>
      </c>
      <c r="K174" s="434">
        <v>490</v>
      </c>
      <c r="L174" s="434"/>
      <c r="M174" s="434">
        <v>98</v>
      </c>
      <c r="N174" s="434">
        <v>3</v>
      </c>
      <c r="O174" s="434">
        <v>297</v>
      </c>
      <c r="P174" s="456"/>
      <c r="Q174" s="435">
        <v>99</v>
      </c>
    </row>
    <row r="175" spans="1:17" ht="14.4" customHeight="1" x14ac:dyDescent="0.3">
      <c r="A175" s="430" t="s">
        <v>1242</v>
      </c>
      <c r="B175" s="431" t="s">
        <v>1090</v>
      </c>
      <c r="C175" s="431" t="s">
        <v>1091</v>
      </c>
      <c r="D175" s="431" t="s">
        <v>1152</v>
      </c>
      <c r="E175" s="431" t="s">
        <v>1153</v>
      </c>
      <c r="F175" s="434">
        <v>23</v>
      </c>
      <c r="G175" s="434">
        <v>483</v>
      </c>
      <c r="H175" s="434">
        <v>1</v>
      </c>
      <c r="I175" s="434">
        <v>21</v>
      </c>
      <c r="J175" s="434">
        <v>63</v>
      </c>
      <c r="K175" s="434">
        <v>1323</v>
      </c>
      <c r="L175" s="434">
        <v>2.7391304347826089</v>
      </c>
      <c r="M175" s="434">
        <v>21</v>
      </c>
      <c r="N175" s="434">
        <v>38</v>
      </c>
      <c r="O175" s="434">
        <v>798</v>
      </c>
      <c r="P175" s="456">
        <v>1.6521739130434783</v>
      </c>
      <c r="Q175" s="435">
        <v>21</v>
      </c>
    </row>
    <row r="176" spans="1:17" ht="14.4" customHeight="1" x14ac:dyDescent="0.3">
      <c r="A176" s="430" t="s">
        <v>1242</v>
      </c>
      <c r="B176" s="431" t="s">
        <v>1090</v>
      </c>
      <c r="C176" s="431" t="s">
        <v>1091</v>
      </c>
      <c r="D176" s="431" t="s">
        <v>1154</v>
      </c>
      <c r="E176" s="431" t="s">
        <v>1155</v>
      </c>
      <c r="F176" s="434">
        <v>86</v>
      </c>
      <c r="G176" s="434">
        <v>41796</v>
      </c>
      <c r="H176" s="434">
        <v>1</v>
      </c>
      <c r="I176" s="434">
        <v>486</v>
      </c>
      <c r="J176" s="434">
        <v>144</v>
      </c>
      <c r="K176" s="434">
        <v>70128</v>
      </c>
      <c r="L176" s="434">
        <v>1.6778639104220499</v>
      </c>
      <c r="M176" s="434">
        <v>487</v>
      </c>
      <c r="N176" s="434">
        <v>104</v>
      </c>
      <c r="O176" s="434">
        <v>50752</v>
      </c>
      <c r="P176" s="456">
        <v>1.2142788783615657</v>
      </c>
      <c r="Q176" s="435">
        <v>488</v>
      </c>
    </row>
    <row r="177" spans="1:17" ht="14.4" customHeight="1" x14ac:dyDescent="0.3">
      <c r="A177" s="430" t="s">
        <v>1242</v>
      </c>
      <c r="B177" s="431" t="s">
        <v>1090</v>
      </c>
      <c r="C177" s="431" t="s">
        <v>1091</v>
      </c>
      <c r="D177" s="431" t="s">
        <v>1162</v>
      </c>
      <c r="E177" s="431" t="s">
        <v>1163</v>
      </c>
      <c r="F177" s="434">
        <v>62</v>
      </c>
      <c r="G177" s="434">
        <v>2480</v>
      </c>
      <c r="H177" s="434">
        <v>1</v>
      </c>
      <c r="I177" s="434">
        <v>40</v>
      </c>
      <c r="J177" s="434">
        <v>49</v>
      </c>
      <c r="K177" s="434">
        <v>2009</v>
      </c>
      <c r="L177" s="434">
        <v>0.8100806451612903</v>
      </c>
      <c r="M177" s="434">
        <v>41</v>
      </c>
      <c r="N177" s="434">
        <v>36</v>
      </c>
      <c r="O177" s="434">
        <v>1476</v>
      </c>
      <c r="P177" s="456">
        <v>0.59516129032258069</v>
      </c>
      <c r="Q177" s="435">
        <v>41</v>
      </c>
    </row>
    <row r="178" spans="1:17" ht="14.4" customHeight="1" x14ac:dyDescent="0.3">
      <c r="A178" s="430" t="s">
        <v>1242</v>
      </c>
      <c r="B178" s="431" t="s">
        <v>1090</v>
      </c>
      <c r="C178" s="431" t="s">
        <v>1091</v>
      </c>
      <c r="D178" s="431" t="s">
        <v>1170</v>
      </c>
      <c r="E178" s="431" t="s">
        <v>1171</v>
      </c>
      <c r="F178" s="434"/>
      <c r="G178" s="434"/>
      <c r="H178" s="434"/>
      <c r="I178" s="434"/>
      <c r="J178" s="434">
        <v>13</v>
      </c>
      <c r="K178" s="434">
        <v>2847</v>
      </c>
      <c r="L178" s="434"/>
      <c r="M178" s="434">
        <v>219</v>
      </c>
      <c r="N178" s="434">
        <v>4</v>
      </c>
      <c r="O178" s="434">
        <v>892</v>
      </c>
      <c r="P178" s="456"/>
      <c r="Q178" s="435">
        <v>223</v>
      </c>
    </row>
    <row r="179" spans="1:17" ht="14.4" customHeight="1" x14ac:dyDescent="0.3">
      <c r="A179" s="430" t="s">
        <v>1242</v>
      </c>
      <c r="B179" s="431" t="s">
        <v>1090</v>
      </c>
      <c r="C179" s="431" t="s">
        <v>1091</v>
      </c>
      <c r="D179" s="431" t="s">
        <v>1176</v>
      </c>
      <c r="E179" s="431" t="s">
        <v>1177</v>
      </c>
      <c r="F179" s="434">
        <v>7</v>
      </c>
      <c r="G179" s="434">
        <v>4228</v>
      </c>
      <c r="H179" s="434">
        <v>1</v>
      </c>
      <c r="I179" s="434">
        <v>604</v>
      </c>
      <c r="J179" s="434">
        <v>7</v>
      </c>
      <c r="K179" s="434">
        <v>4256</v>
      </c>
      <c r="L179" s="434">
        <v>1.0066225165562914</v>
      </c>
      <c r="M179" s="434">
        <v>608</v>
      </c>
      <c r="N179" s="434">
        <v>13</v>
      </c>
      <c r="O179" s="434">
        <v>7982</v>
      </c>
      <c r="P179" s="456">
        <v>1.8878902554399244</v>
      </c>
      <c r="Q179" s="435">
        <v>614</v>
      </c>
    </row>
    <row r="180" spans="1:17" ht="14.4" customHeight="1" x14ac:dyDescent="0.3">
      <c r="A180" s="430" t="s">
        <v>1242</v>
      </c>
      <c r="B180" s="431" t="s">
        <v>1090</v>
      </c>
      <c r="C180" s="431" t="s">
        <v>1091</v>
      </c>
      <c r="D180" s="431" t="s">
        <v>1180</v>
      </c>
      <c r="E180" s="431" t="s">
        <v>1181</v>
      </c>
      <c r="F180" s="434">
        <v>30</v>
      </c>
      <c r="G180" s="434">
        <v>15180</v>
      </c>
      <c r="H180" s="434">
        <v>1</v>
      </c>
      <c r="I180" s="434">
        <v>506</v>
      </c>
      <c r="J180" s="434">
        <v>1</v>
      </c>
      <c r="K180" s="434">
        <v>509</v>
      </c>
      <c r="L180" s="434">
        <v>3.3530961791831355E-2</v>
      </c>
      <c r="M180" s="434">
        <v>509</v>
      </c>
      <c r="N180" s="434"/>
      <c r="O180" s="434"/>
      <c r="P180" s="456"/>
      <c r="Q180" s="435"/>
    </row>
    <row r="181" spans="1:17" ht="14.4" customHeight="1" x14ac:dyDescent="0.3">
      <c r="A181" s="430" t="s">
        <v>1242</v>
      </c>
      <c r="B181" s="431" t="s">
        <v>1090</v>
      </c>
      <c r="C181" s="431" t="s">
        <v>1091</v>
      </c>
      <c r="D181" s="431" t="s">
        <v>1235</v>
      </c>
      <c r="E181" s="431" t="s">
        <v>1236</v>
      </c>
      <c r="F181" s="434">
        <v>1</v>
      </c>
      <c r="G181" s="434">
        <v>327</v>
      </c>
      <c r="H181" s="434">
        <v>1</v>
      </c>
      <c r="I181" s="434">
        <v>327</v>
      </c>
      <c r="J181" s="434">
        <v>3</v>
      </c>
      <c r="K181" s="434">
        <v>984</v>
      </c>
      <c r="L181" s="434">
        <v>3.0091743119266057</v>
      </c>
      <c r="M181" s="434">
        <v>328</v>
      </c>
      <c r="N181" s="434">
        <v>7</v>
      </c>
      <c r="O181" s="434">
        <v>2303</v>
      </c>
      <c r="P181" s="456">
        <v>7.042813455657492</v>
      </c>
      <c r="Q181" s="435">
        <v>329</v>
      </c>
    </row>
    <row r="182" spans="1:17" ht="14.4" customHeight="1" x14ac:dyDescent="0.3">
      <c r="A182" s="430" t="s">
        <v>1243</v>
      </c>
      <c r="B182" s="431" t="s">
        <v>1090</v>
      </c>
      <c r="C182" s="431" t="s">
        <v>1091</v>
      </c>
      <c r="D182" s="431" t="s">
        <v>1092</v>
      </c>
      <c r="E182" s="431" t="s">
        <v>1093</v>
      </c>
      <c r="F182" s="434">
        <v>58</v>
      </c>
      <c r="G182" s="434">
        <v>9222</v>
      </c>
      <c r="H182" s="434">
        <v>1</v>
      </c>
      <c r="I182" s="434">
        <v>159</v>
      </c>
      <c r="J182" s="434">
        <v>48</v>
      </c>
      <c r="K182" s="434">
        <v>7728</v>
      </c>
      <c r="L182" s="434">
        <v>0.83799609629147687</v>
      </c>
      <c r="M182" s="434">
        <v>161</v>
      </c>
      <c r="N182" s="434">
        <v>73</v>
      </c>
      <c r="O182" s="434">
        <v>12629</v>
      </c>
      <c r="P182" s="456">
        <v>1.3694426371719801</v>
      </c>
      <c r="Q182" s="435">
        <v>173</v>
      </c>
    </row>
    <row r="183" spans="1:17" ht="14.4" customHeight="1" x14ac:dyDescent="0.3">
      <c r="A183" s="430" t="s">
        <v>1243</v>
      </c>
      <c r="B183" s="431" t="s">
        <v>1090</v>
      </c>
      <c r="C183" s="431" t="s">
        <v>1091</v>
      </c>
      <c r="D183" s="431" t="s">
        <v>1106</v>
      </c>
      <c r="E183" s="431" t="s">
        <v>1107</v>
      </c>
      <c r="F183" s="434"/>
      <c r="G183" s="434"/>
      <c r="H183" s="434"/>
      <c r="I183" s="434"/>
      <c r="J183" s="434"/>
      <c r="K183" s="434"/>
      <c r="L183" s="434"/>
      <c r="M183" s="434"/>
      <c r="N183" s="434">
        <v>1</v>
      </c>
      <c r="O183" s="434">
        <v>1173</v>
      </c>
      <c r="P183" s="456"/>
      <c r="Q183" s="435">
        <v>1173</v>
      </c>
    </row>
    <row r="184" spans="1:17" ht="14.4" customHeight="1" x14ac:dyDescent="0.3">
      <c r="A184" s="430" t="s">
        <v>1243</v>
      </c>
      <c r="B184" s="431" t="s">
        <v>1090</v>
      </c>
      <c r="C184" s="431" t="s">
        <v>1091</v>
      </c>
      <c r="D184" s="431" t="s">
        <v>1108</v>
      </c>
      <c r="E184" s="431" t="s">
        <v>1109</v>
      </c>
      <c r="F184" s="434">
        <v>41</v>
      </c>
      <c r="G184" s="434">
        <v>1599</v>
      </c>
      <c r="H184" s="434">
        <v>1</v>
      </c>
      <c r="I184" s="434">
        <v>39</v>
      </c>
      <c r="J184" s="434">
        <v>37</v>
      </c>
      <c r="K184" s="434">
        <v>1480</v>
      </c>
      <c r="L184" s="434">
        <v>0.92557848655409636</v>
      </c>
      <c r="M184" s="434">
        <v>40</v>
      </c>
      <c r="N184" s="434">
        <v>20</v>
      </c>
      <c r="O184" s="434">
        <v>820</v>
      </c>
      <c r="P184" s="456">
        <v>0.51282051282051277</v>
      </c>
      <c r="Q184" s="435">
        <v>41</v>
      </c>
    </row>
    <row r="185" spans="1:17" ht="14.4" customHeight="1" x14ac:dyDescent="0.3">
      <c r="A185" s="430" t="s">
        <v>1243</v>
      </c>
      <c r="B185" s="431" t="s">
        <v>1090</v>
      </c>
      <c r="C185" s="431" t="s">
        <v>1091</v>
      </c>
      <c r="D185" s="431" t="s">
        <v>1110</v>
      </c>
      <c r="E185" s="431" t="s">
        <v>1111</v>
      </c>
      <c r="F185" s="434">
        <v>9</v>
      </c>
      <c r="G185" s="434">
        <v>3438</v>
      </c>
      <c r="H185" s="434">
        <v>1</v>
      </c>
      <c r="I185" s="434">
        <v>382</v>
      </c>
      <c r="J185" s="434">
        <v>4</v>
      </c>
      <c r="K185" s="434">
        <v>1532</v>
      </c>
      <c r="L185" s="434">
        <v>0.44560791157649798</v>
      </c>
      <c r="M185" s="434">
        <v>383</v>
      </c>
      <c r="N185" s="434">
        <v>16</v>
      </c>
      <c r="O185" s="434">
        <v>6144</v>
      </c>
      <c r="P185" s="456">
        <v>1.787085514834206</v>
      </c>
      <c r="Q185" s="435">
        <v>384</v>
      </c>
    </row>
    <row r="186" spans="1:17" ht="14.4" customHeight="1" x14ac:dyDescent="0.3">
      <c r="A186" s="430" t="s">
        <v>1243</v>
      </c>
      <c r="B186" s="431" t="s">
        <v>1090</v>
      </c>
      <c r="C186" s="431" t="s">
        <v>1091</v>
      </c>
      <c r="D186" s="431" t="s">
        <v>1112</v>
      </c>
      <c r="E186" s="431" t="s">
        <v>1113</v>
      </c>
      <c r="F186" s="434">
        <v>9</v>
      </c>
      <c r="G186" s="434">
        <v>333</v>
      </c>
      <c r="H186" s="434">
        <v>1</v>
      </c>
      <c r="I186" s="434">
        <v>37</v>
      </c>
      <c r="J186" s="434"/>
      <c r="K186" s="434"/>
      <c r="L186" s="434"/>
      <c r="M186" s="434"/>
      <c r="N186" s="434"/>
      <c r="O186" s="434"/>
      <c r="P186" s="456"/>
      <c r="Q186" s="435"/>
    </row>
    <row r="187" spans="1:17" ht="14.4" customHeight="1" x14ac:dyDescent="0.3">
      <c r="A187" s="430" t="s">
        <v>1243</v>
      </c>
      <c r="B187" s="431" t="s">
        <v>1090</v>
      </c>
      <c r="C187" s="431" t="s">
        <v>1091</v>
      </c>
      <c r="D187" s="431" t="s">
        <v>1116</v>
      </c>
      <c r="E187" s="431" t="s">
        <v>1117</v>
      </c>
      <c r="F187" s="434">
        <v>9</v>
      </c>
      <c r="G187" s="434">
        <v>3996</v>
      </c>
      <c r="H187" s="434">
        <v>1</v>
      </c>
      <c r="I187" s="434">
        <v>444</v>
      </c>
      <c r="J187" s="434">
        <v>6</v>
      </c>
      <c r="K187" s="434">
        <v>2670</v>
      </c>
      <c r="L187" s="434">
        <v>0.66816816816816815</v>
      </c>
      <c r="M187" s="434">
        <v>445</v>
      </c>
      <c r="N187" s="434">
        <v>15</v>
      </c>
      <c r="O187" s="434">
        <v>6690</v>
      </c>
      <c r="P187" s="456">
        <v>1.6741741741741742</v>
      </c>
      <c r="Q187" s="435">
        <v>446</v>
      </c>
    </row>
    <row r="188" spans="1:17" ht="14.4" customHeight="1" x14ac:dyDescent="0.3">
      <c r="A188" s="430" t="s">
        <v>1243</v>
      </c>
      <c r="B188" s="431" t="s">
        <v>1090</v>
      </c>
      <c r="C188" s="431" t="s">
        <v>1091</v>
      </c>
      <c r="D188" s="431" t="s">
        <v>1118</v>
      </c>
      <c r="E188" s="431" t="s">
        <v>1119</v>
      </c>
      <c r="F188" s="434"/>
      <c r="G188" s="434"/>
      <c r="H188" s="434"/>
      <c r="I188" s="434"/>
      <c r="J188" s="434">
        <v>1</v>
      </c>
      <c r="K188" s="434">
        <v>41</v>
      </c>
      <c r="L188" s="434"/>
      <c r="M188" s="434">
        <v>41</v>
      </c>
      <c r="N188" s="434">
        <v>2</v>
      </c>
      <c r="O188" s="434">
        <v>84</v>
      </c>
      <c r="P188" s="456"/>
      <c r="Q188" s="435">
        <v>42</v>
      </c>
    </row>
    <row r="189" spans="1:17" ht="14.4" customHeight="1" x14ac:dyDescent="0.3">
      <c r="A189" s="430" t="s">
        <v>1243</v>
      </c>
      <c r="B189" s="431" t="s">
        <v>1090</v>
      </c>
      <c r="C189" s="431" t="s">
        <v>1091</v>
      </c>
      <c r="D189" s="431" t="s">
        <v>1120</v>
      </c>
      <c r="E189" s="431" t="s">
        <v>1121</v>
      </c>
      <c r="F189" s="434">
        <v>20</v>
      </c>
      <c r="G189" s="434">
        <v>9800</v>
      </c>
      <c r="H189" s="434">
        <v>1</v>
      </c>
      <c r="I189" s="434">
        <v>490</v>
      </c>
      <c r="J189" s="434">
        <v>43</v>
      </c>
      <c r="K189" s="434">
        <v>21113</v>
      </c>
      <c r="L189" s="434">
        <v>2.1543877551020407</v>
      </c>
      <c r="M189" s="434">
        <v>491</v>
      </c>
      <c r="N189" s="434">
        <v>31</v>
      </c>
      <c r="O189" s="434">
        <v>15252</v>
      </c>
      <c r="P189" s="456">
        <v>1.5563265306122449</v>
      </c>
      <c r="Q189" s="435">
        <v>492</v>
      </c>
    </row>
    <row r="190" spans="1:17" ht="14.4" customHeight="1" x14ac:dyDescent="0.3">
      <c r="A190" s="430" t="s">
        <v>1243</v>
      </c>
      <c r="B190" s="431" t="s">
        <v>1090</v>
      </c>
      <c r="C190" s="431" t="s">
        <v>1091</v>
      </c>
      <c r="D190" s="431" t="s">
        <v>1122</v>
      </c>
      <c r="E190" s="431" t="s">
        <v>1123</v>
      </c>
      <c r="F190" s="434">
        <v>1</v>
      </c>
      <c r="G190" s="434">
        <v>31</v>
      </c>
      <c r="H190" s="434">
        <v>1</v>
      </c>
      <c r="I190" s="434">
        <v>31</v>
      </c>
      <c r="J190" s="434">
        <v>3</v>
      </c>
      <c r="K190" s="434">
        <v>93</v>
      </c>
      <c r="L190" s="434">
        <v>3</v>
      </c>
      <c r="M190" s="434">
        <v>31</v>
      </c>
      <c r="N190" s="434"/>
      <c r="O190" s="434"/>
      <c r="P190" s="456"/>
      <c r="Q190" s="435"/>
    </row>
    <row r="191" spans="1:17" ht="14.4" customHeight="1" x14ac:dyDescent="0.3">
      <c r="A191" s="430" t="s">
        <v>1243</v>
      </c>
      <c r="B191" s="431" t="s">
        <v>1090</v>
      </c>
      <c r="C191" s="431" t="s">
        <v>1091</v>
      </c>
      <c r="D191" s="431" t="s">
        <v>1124</v>
      </c>
      <c r="E191" s="431" t="s">
        <v>1125</v>
      </c>
      <c r="F191" s="434">
        <v>1</v>
      </c>
      <c r="G191" s="434">
        <v>205</v>
      </c>
      <c r="H191" s="434">
        <v>1</v>
      </c>
      <c r="I191" s="434">
        <v>205</v>
      </c>
      <c r="J191" s="434"/>
      <c r="K191" s="434"/>
      <c r="L191" s="434"/>
      <c r="M191" s="434"/>
      <c r="N191" s="434"/>
      <c r="O191" s="434"/>
      <c r="P191" s="456"/>
      <c r="Q191" s="435"/>
    </row>
    <row r="192" spans="1:17" ht="14.4" customHeight="1" x14ac:dyDescent="0.3">
      <c r="A192" s="430" t="s">
        <v>1243</v>
      </c>
      <c r="B192" s="431" t="s">
        <v>1090</v>
      </c>
      <c r="C192" s="431" t="s">
        <v>1091</v>
      </c>
      <c r="D192" s="431" t="s">
        <v>1126</v>
      </c>
      <c r="E192" s="431" t="s">
        <v>1127</v>
      </c>
      <c r="F192" s="434">
        <v>1</v>
      </c>
      <c r="G192" s="434">
        <v>377</v>
      </c>
      <c r="H192" s="434">
        <v>1</v>
      </c>
      <c r="I192" s="434">
        <v>377</v>
      </c>
      <c r="J192" s="434"/>
      <c r="K192" s="434"/>
      <c r="L192" s="434"/>
      <c r="M192" s="434"/>
      <c r="N192" s="434"/>
      <c r="O192" s="434"/>
      <c r="P192" s="456"/>
      <c r="Q192" s="435"/>
    </row>
    <row r="193" spans="1:17" ht="14.4" customHeight="1" x14ac:dyDescent="0.3">
      <c r="A193" s="430" t="s">
        <v>1243</v>
      </c>
      <c r="B193" s="431" t="s">
        <v>1090</v>
      </c>
      <c r="C193" s="431" t="s">
        <v>1091</v>
      </c>
      <c r="D193" s="431" t="s">
        <v>1128</v>
      </c>
      <c r="E193" s="431" t="s">
        <v>1129</v>
      </c>
      <c r="F193" s="434">
        <v>6</v>
      </c>
      <c r="G193" s="434">
        <v>1386</v>
      </c>
      <c r="H193" s="434">
        <v>1</v>
      </c>
      <c r="I193" s="434">
        <v>231</v>
      </c>
      <c r="J193" s="434">
        <v>2</v>
      </c>
      <c r="K193" s="434">
        <v>468</v>
      </c>
      <c r="L193" s="434">
        <v>0.33766233766233766</v>
      </c>
      <c r="M193" s="434">
        <v>234</v>
      </c>
      <c r="N193" s="434">
        <v>45</v>
      </c>
      <c r="O193" s="434">
        <v>10620</v>
      </c>
      <c r="P193" s="456">
        <v>7.662337662337662</v>
      </c>
      <c r="Q193" s="435">
        <v>236</v>
      </c>
    </row>
    <row r="194" spans="1:17" ht="14.4" customHeight="1" x14ac:dyDescent="0.3">
      <c r="A194" s="430" t="s">
        <v>1243</v>
      </c>
      <c r="B194" s="431" t="s">
        <v>1090</v>
      </c>
      <c r="C194" s="431" t="s">
        <v>1091</v>
      </c>
      <c r="D194" s="431" t="s">
        <v>1136</v>
      </c>
      <c r="E194" s="431" t="s">
        <v>1137</v>
      </c>
      <c r="F194" s="434">
        <v>24</v>
      </c>
      <c r="G194" s="434">
        <v>384</v>
      </c>
      <c r="H194" s="434">
        <v>1</v>
      </c>
      <c r="I194" s="434">
        <v>16</v>
      </c>
      <c r="J194" s="434">
        <v>11</v>
      </c>
      <c r="K194" s="434">
        <v>176</v>
      </c>
      <c r="L194" s="434">
        <v>0.45833333333333331</v>
      </c>
      <c r="M194" s="434">
        <v>16</v>
      </c>
      <c r="N194" s="434">
        <v>39</v>
      </c>
      <c r="O194" s="434">
        <v>663</v>
      </c>
      <c r="P194" s="456">
        <v>1.7265625</v>
      </c>
      <c r="Q194" s="435">
        <v>17</v>
      </c>
    </row>
    <row r="195" spans="1:17" ht="14.4" customHeight="1" x14ac:dyDescent="0.3">
      <c r="A195" s="430" t="s">
        <v>1243</v>
      </c>
      <c r="B195" s="431" t="s">
        <v>1090</v>
      </c>
      <c r="C195" s="431" t="s">
        <v>1091</v>
      </c>
      <c r="D195" s="431" t="s">
        <v>1138</v>
      </c>
      <c r="E195" s="431" t="s">
        <v>1139</v>
      </c>
      <c r="F195" s="434"/>
      <c r="G195" s="434"/>
      <c r="H195" s="434"/>
      <c r="I195" s="434"/>
      <c r="J195" s="434">
        <v>1</v>
      </c>
      <c r="K195" s="434">
        <v>136</v>
      </c>
      <c r="L195" s="434"/>
      <c r="M195" s="434">
        <v>136</v>
      </c>
      <c r="N195" s="434">
        <v>1</v>
      </c>
      <c r="O195" s="434">
        <v>139</v>
      </c>
      <c r="P195" s="456"/>
      <c r="Q195" s="435">
        <v>139</v>
      </c>
    </row>
    <row r="196" spans="1:17" ht="14.4" customHeight="1" x14ac:dyDescent="0.3">
      <c r="A196" s="430" t="s">
        <v>1243</v>
      </c>
      <c r="B196" s="431" t="s">
        <v>1090</v>
      </c>
      <c r="C196" s="431" t="s">
        <v>1091</v>
      </c>
      <c r="D196" s="431" t="s">
        <v>1140</v>
      </c>
      <c r="E196" s="431" t="s">
        <v>1141</v>
      </c>
      <c r="F196" s="434"/>
      <c r="G196" s="434"/>
      <c r="H196" s="434"/>
      <c r="I196" s="434"/>
      <c r="J196" s="434">
        <v>7</v>
      </c>
      <c r="K196" s="434">
        <v>721</v>
      </c>
      <c r="L196" s="434"/>
      <c r="M196" s="434">
        <v>103</v>
      </c>
      <c r="N196" s="434">
        <v>1</v>
      </c>
      <c r="O196" s="434">
        <v>103</v>
      </c>
      <c r="P196" s="456"/>
      <c r="Q196" s="435">
        <v>103</v>
      </c>
    </row>
    <row r="197" spans="1:17" ht="14.4" customHeight="1" x14ac:dyDescent="0.3">
      <c r="A197" s="430" t="s">
        <v>1243</v>
      </c>
      <c r="B197" s="431" t="s">
        <v>1090</v>
      </c>
      <c r="C197" s="431" t="s">
        <v>1091</v>
      </c>
      <c r="D197" s="431" t="s">
        <v>1146</v>
      </c>
      <c r="E197" s="431" t="s">
        <v>1147</v>
      </c>
      <c r="F197" s="434">
        <v>115</v>
      </c>
      <c r="G197" s="434">
        <v>12995</v>
      </c>
      <c r="H197" s="434">
        <v>1</v>
      </c>
      <c r="I197" s="434">
        <v>113</v>
      </c>
      <c r="J197" s="434">
        <v>91</v>
      </c>
      <c r="K197" s="434">
        <v>10556</v>
      </c>
      <c r="L197" s="434">
        <v>0.81231242785686808</v>
      </c>
      <c r="M197" s="434">
        <v>116</v>
      </c>
      <c r="N197" s="434">
        <v>93</v>
      </c>
      <c r="O197" s="434">
        <v>10881</v>
      </c>
      <c r="P197" s="456">
        <v>0.83732204694113122</v>
      </c>
      <c r="Q197" s="435">
        <v>117</v>
      </c>
    </row>
    <row r="198" spans="1:17" ht="14.4" customHeight="1" x14ac:dyDescent="0.3">
      <c r="A198" s="430" t="s">
        <v>1243</v>
      </c>
      <c r="B198" s="431" t="s">
        <v>1090</v>
      </c>
      <c r="C198" s="431" t="s">
        <v>1091</v>
      </c>
      <c r="D198" s="431" t="s">
        <v>1148</v>
      </c>
      <c r="E198" s="431" t="s">
        <v>1149</v>
      </c>
      <c r="F198" s="434">
        <v>17</v>
      </c>
      <c r="G198" s="434">
        <v>1428</v>
      </c>
      <c r="H198" s="434">
        <v>1</v>
      </c>
      <c r="I198" s="434">
        <v>84</v>
      </c>
      <c r="J198" s="434">
        <v>10</v>
      </c>
      <c r="K198" s="434">
        <v>850</v>
      </c>
      <c r="L198" s="434">
        <v>0.59523809523809523</v>
      </c>
      <c r="M198" s="434">
        <v>85</v>
      </c>
      <c r="N198" s="434">
        <v>16</v>
      </c>
      <c r="O198" s="434">
        <v>1456</v>
      </c>
      <c r="P198" s="456">
        <v>1.0196078431372548</v>
      </c>
      <c r="Q198" s="435">
        <v>91</v>
      </c>
    </row>
    <row r="199" spans="1:17" ht="14.4" customHeight="1" x14ac:dyDescent="0.3">
      <c r="A199" s="430" t="s">
        <v>1243</v>
      </c>
      <c r="B199" s="431" t="s">
        <v>1090</v>
      </c>
      <c r="C199" s="431" t="s">
        <v>1091</v>
      </c>
      <c r="D199" s="431" t="s">
        <v>1150</v>
      </c>
      <c r="E199" s="431" t="s">
        <v>1151</v>
      </c>
      <c r="F199" s="434">
        <v>77</v>
      </c>
      <c r="G199" s="434">
        <v>7392</v>
      </c>
      <c r="H199" s="434">
        <v>1</v>
      </c>
      <c r="I199" s="434">
        <v>96</v>
      </c>
      <c r="J199" s="434">
        <v>113</v>
      </c>
      <c r="K199" s="434">
        <v>11074</v>
      </c>
      <c r="L199" s="434">
        <v>1.4981060606060606</v>
      </c>
      <c r="M199" s="434">
        <v>98</v>
      </c>
      <c r="N199" s="434">
        <v>67</v>
      </c>
      <c r="O199" s="434">
        <v>6633</v>
      </c>
      <c r="P199" s="456">
        <v>0.8973214285714286</v>
      </c>
      <c r="Q199" s="435">
        <v>99</v>
      </c>
    </row>
    <row r="200" spans="1:17" ht="14.4" customHeight="1" x14ac:dyDescent="0.3">
      <c r="A200" s="430" t="s">
        <v>1243</v>
      </c>
      <c r="B200" s="431" t="s">
        <v>1090</v>
      </c>
      <c r="C200" s="431" t="s">
        <v>1091</v>
      </c>
      <c r="D200" s="431" t="s">
        <v>1152</v>
      </c>
      <c r="E200" s="431" t="s">
        <v>1153</v>
      </c>
      <c r="F200" s="434"/>
      <c r="G200" s="434"/>
      <c r="H200" s="434"/>
      <c r="I200" s="434"/>
      <c r="J200" s="434">
        <v>1</v>
      </c>
      <c r="K200" s="434">
        <v>21</v>
      </c>
      <c r="L200" s="434"/>
      <c r="M200" s="434">
        <v>21</v>
      </c>
      <c r="N200" s="434">
        <v>6</v>
      </c>
      <c r="O200" s="434">
        <v>126</v>
      </c>
      <c r="P200" s="456"/>
      <c r="Q200" s="435">
        <v>21</v>
      </c>
    </row>
    <row r="201" spans="1:17" ht="14.4" customHeight="1" x14ac:dyDescent="0.3">
      <c r="A201" s="430" t="s">
        <v>1243</v>
      </c>
      <c r="B201" s="431" t="s">
        <v>1090</v>
      </c>
      <c r="C201" s="431" t="s">
        <v>1091</v>
      </c>
      <c r="D201" s="431" t="s">
        <v>1154</v>
      </c>
      <c r="E201" s="431" t="s">
        <v>1155</v>
      </c>
      <c r="F201" s="434">
        <v>14</v>
      </c>
      <c r="G201" s="434">
        <v>6804</v>
      </c>
      <c r="H201" s="434">
        <v>1</v>
      </c>
      <c r="I201" s="434">
        <v>486</v>
      </c>
      <c r="J201" s="434">
        <v>4</v>
      </c>
      <c r="K201" s="434">
        <v>1948</v>
      </c>
      <c r="L201" s="434">
        <v>0.2863021751910641</v>
      </c>
      <c r="M201" s="434">
        <v>487</v>
      </c>
      <c r="N201" s="434">
        <v>20</v>
      </c>
      <c r="O201" s="434">
        <v>9760</v>
      </c>
      <c r="P201" s="456">
        <v>1.4344503233392123</v>
      </c>
      <c r="Q201" s="435">
        <v>488</v>
      </c>
    </row>
    <row r="202" spans="1:17" ht="14.4" customHeight="1" x14ac:dyDescent="0.3">
      <c r="A202" s="430" t="s">
        <v>1243</v>
      </c>
      <c r="B202" s="431" t="s">
        <v>1090</v>
      </c>
      <c r="C202" s="431" t="s">
        <v>1091</v>
      </c>
      <c r="D202" s="431" t="s">
        <v>1162</v>
      </c>
      <c r="E202" s="431" t="s">
        <v>1163</v>
      </c>
      <c r="F202" s="434">
        <v>18</v>
      </c>
      <c r="G202" s="434">
        <v>720</v>
      </c>
      <c r="H202" s="434">
        <v>1</v>
      </c>
      <c r="I202" s="434">
        <v>40</v>
      </c>
      <c r="J202" s="434">
        <v>40</v>
      </c>
      <c r="K202" s="434">
        <v>1640</v>
      </c>
      <c r="L202" s="434">
        <v>2.2777777777777777</v>
      </c>
      <c r="M202" s="434">
        <v>41</v>
      </c>
      <c r="N202" s="434">
        <v>34</v>
      </c>
      <c r="O202" s="434">
        <v>1394</v>
      </c>
      <c r="P202" s="456">
        <v>1.9361111111111111</v>
      </c>
      <c r="Q202" s="435">
        <v>41</v>
      </c>
    </row>
    <row r="203" spans="1:17" ht="14.4" customHeight="1" x14ac:dyDescent="0.3">
      <c r="A203" s="430" t="s">
        <v>1243</v>
      </c>
      <c r="B203" s="431" t="s">
        <v>1090</v>
      </c>
      <c r="C203" s="431" t="s">
        <v>1091</v>
      </c>
      <c r="D203" s="431" t="s">
        <v>1176</v>
      </c>
      <c r="E203" s="431" t="s">
        <v>1177</v>
      </c>
      <c r="F203" s="434">
        <v>2</v>
      </c>
      <c r="G203" s="434">
        <v>1208</v>
      </c>
      <c r="H203" s="434">
        <v>1</v>
      </c>
      <c r="I203" s="434">
        <v>604</v>
      </c>
      <c r="J203" s="434"/>
      <c r="K203" s="434"/>
      <c r="L203" s="434"/>
      <c r="M203" s="434"/>
      <c r="N203" s="434"/>
      <c r="O203" s="434"/>
      <c r="P203" s="456"/>
      <c r="Q203" s="435"/>
    </row>
    <row r="204" spans="1:17" ht="14.4" customHeight="1" x14ac:dyDescent="0.3">
      <c r="A204" s="430" t="s">
        <v>1243</v>
      </c>
      <c r="B204" s="431" t="s">
        <v>1090</v>
      </c>
      <c r="C204" s="431" t="s">
        <v>1091</v>
      </c>
      <c r="D204" s="431" t="s">
        <v>1178</v>
      </c>
      <c r="E204" s="431" t="s">
        <v>1179</v>
      </c>
      <c r="F204" s="434">
        <v>1</v>
      </c>
      <c r="G204" s="434">
        <v>961</v>
      </c>
      <c r="H204" s="434">
        <v>1</v>
      </c>
      <c r="I204" s="434">
        <v>961</v>
      </c>
      <c r="J204" s="434">
        <v>2</v>
      </c>
      <c r="K204" s="434">
        <v>1924</v>
      </c>
      <c r="L204" s="434">
        <v>2.0020811654526534</v>
      </c>
      <c r="M204" s="434">
        <v>962</v>
      </c>
      <c r="N204" s="434">
        <v>1</v>
      </c>
      <c r="O204" s="434">
        <v>963</v>
      </c>
      <c r="P204" s="456">
        <v>1.0020811654526536</v>
      </c>
      <c r="Q204" s="435">
        <v>963</v>
      </c>
    </row>
    <row r="205" spans="1:17" ht="14.4" customHeight="1" x14ac:dyDescent="0.3">
      <c r="A205" s="430" t="s">
        <v>1243</v>
      </c>
      <c r="B205" s="431" t="s">
        <v>1090</v>
      </c>
      <c r="C205" s="431" t="s">
        <v>1091</v>
      </c>
      <c r="D205" s="431" t="s">
        <v>1188</v>
      </c>
      <c r="E205" s="431" t="s">
        <v>1189</v>
      </c>
      <c r="F205" s="434">
        <v>6</v>
      </c>
      <c r="G205" s="434">
        <v>1470</v>
      </c>
      <c r="H205" s="434">
        <v>1</v>
      </c>
      <c r="I205" s="434">
        <v>245</v>
      </c>
      <c r="J205" s="434">
        <v>2</v>
      </c>
      <c r="K205" s="434">
        <v>496</v>
      </c>
      <c r="L205" s="434">
        <v>0.33741496598639453</v>
      </c>
      <c r="M205" s="434">
        <v>248</v>
      </c>
      <c r="N205" s="434">
        <v>45</v>
      </c>
      <c r="O205" s="434">
        <v>11205</v>
      </c>
      <c r="P205" s="456">
        <v>7.6224489795918364</v>
      </c>
      <c r="Q205" s="435">
        <v>249</v>
      </c>
    </row>
    <row r="206" spans="1:17" ht="14.4" customHeight="1" x14ac:dyDescent="0.3">
      <c r="A206" s="430" t="s">
        <v>1243</v>
      </c>
      <c r="B206" s="431" t="s">
        <v>1090</v>
      </c>
      <c r="C206" s="431" t="s">
        <v>1091</v>
      </c>
      <c r="D206" s="431" t="s">
        <v>1194</v>
      </c>
      <c r="E206" s="431" t="s">
        <v>1195</v>
      </c>
      <c r="F206" s="434">
        <v>2</v>
      </c>
      <c r="G206" s="434">
        <v>304</v>
      </c>
      <c r="H206" s="434">
        <v>1</v>
      </c>
      <c r="I206" s="434">
        <v>152</v>
      </c>
      <c r="J206" s="434"/>
      <c r="K206" s="434"/>
      <c r="L206" s="434"/>
      <c r="M206" s="434"/>
      <c r="N206" s="434"/>
      <c r="O206" s="434"/>
      <c r="P206" s="456"/>
      <c r="Q206" s="435"/>
    </row>
    <row r="207" spans="1:17" ht="14.4" customHeight="1" x14ac:dyDescent="0.3">
      <c r="A207" s="430" t="s">
        <v>1244</v>
      </c>
      <c r="B207" s="431" t="s">
        <v>1090</v>
      </c>
      <c r="C207" s="431" t="s">
        <v>1091</v>
      </c>
      <c r="D207" s="431" t="s">
        <v>1092</v>
      </c>
      <c r="E207" s="431" t="s">
        <v>1093</v>
      </c>
      <c r="F207" s="434">
        <v>58</v>
      </c>
      <c r="G207" s="434">
        <v>9222</v>
      </c>
      <c r="H207" s="434">
        <v>1</v>
      </c>
      <c r="I207" s="434">
        <v>159</v>
      </c>
      <c r="J207" s="434">
        <v>60</v>
      </c>
      <c r="K207" s="434">
        <v>9660</v>
      </c>
      <c r="L207" s="434">
        <v>1.0474951203643461</v>
      </c>
      <c r="M207" s="434">
        <v>161</v>
      </c>
      <c r="N207" s="434">
        <v>28</v>
      </c>
      <c r="O207" s="434">
        <v>4844</v>
      </c>
      <c r="P207" s="456">
        <v>0.52526566905226635</v>
      </c>
      <c r="Q207" s="435">
        <v>173</v>
      </c>
    </row>
    <row r="208" spans="1:17" ht="14.4" customHeight="1" x14ac:dyDescent="0.3">
      <c r="A208" s="430" t="s">
        <v>1244</v>
      </c>
      <c r="B208" s="431" t="s">
        <v>1090</v>
      </c>
      <c r="C208" s="431" t="s">
        <v>1091</v>
      </c>
      <c r="D208" s="431" t="s">
        <v>1106</v>
      </c>
      <c r="E208" s="431" t="s">
        <v>1107</v>
      </c>
      <c r="F208" s="434">
        <v>11</v>
      </c>
      <c r="G208" s="434">
        <v>12815</v>
      </c>
      <c r="H208" s="434">
        <v>1</v>
      </c>
      <c r="I208" s="434">
        <v>1165</v>
      </c>
      <c r="J208" s="434">
        <v>7</v>
      </c>
      <c r="K208" s="434">
        <v>8183</v>
      </c>
      <c r="L208" s="434">
        <v>0.6385485758876317</v>
      </c>
      <c r="M208" s="434">
        <v>1169</v>
      </c>
      <c r="N208" s="434">
        <v>3</v>
      </c>
      <c r="O208" s="434">
        <v>3519</v>
      </c>
      <c r="P208" s="456">
        <v>0.27460007803355441</v>
      </c>
      <c r="Q208" s="435">
        <v>1173</v>
      </c>
    </row>
    <row r="209" spans="1:17" ht="14.4" customHeight="1" x14ac:dyDescent="0.3">
      <c r="A209" s="430" t="s">
        <v>1244</v>
      </c>
      <c r="B209" s="431" t="s">
        <v>1090</v>
      </c>
      <c r="C209" s="431" t="s">
        <v>1091</v>
      </c>
      <c r="D209" s="431" t="s">
        <v>1108</v>
      </c>
      <c r="E209" s="431" t="s">
        <v>1109</v>
      </c>
      <c r="F209" s="434">
        <v>479</v>
      </c>
      <c r="G209" s="434">
        <v>18681</v>
      </c>
      <c r="H209" s="434">
        <v>1</v>
      </c>
      <c r="I209" s="434">
        <v>39</v>
      </c>
      <c r="J209" s="434">
        <v>469</v>
      </c>
      <c r="K209" s="434">
        <v>18760</v>
      </c>
      <c r="L209" s="434">
        <v>1.0042288956693968</v>
      </c>
      <c r="M209" s="434">
        <v>40</v>
      </c>
      <c r="N209" s="434">
        <v>776</v>
      </c>
      <c r="O209" s="434">
        <v>31816</v>
      </c>
      <c r="P209" s="456">
        <v>1.703120817943365</v>
      </c>
      <c r="Q209" s="435">
        <v>41</v>
      </c>
    </row>
    <row r="210" spans="1:17" ht="14.4" customHeight="1" x14ac:dyDescent="0.3">
      <c r="A210" s="430" t="s">
        <v>1244</v>
      </c>
      <c r="B210" s="431" t="s">
        <v>1090</v>
      </c>
      <c r="C210" s="431" t="s">
        <v>1091</v>
      </c>
      <c r="D210" s="431" t="s">
        <v>1110</v>
      </c>
      <c r="E210" s="431" t="s">
        <v>1111</v>
      </c>
      <c r="F210" s="434">
        <v>0</v>
      </c>
      <c r="G210" s="434">
        <v>0</v>
      </c>
      <c r="H210" s="434"/>
      <c r="I210" s="434"/>
      <c r="J210" s="434">
        <v>1</v>
      </c>
      <c r="K210" s="434">
        <v>383</v>
      </c>
      <c r="L210" s="434"/>
      <c r="M210" s="434">
        <v>383</v>
      </c>
      <c r="N210" s="434">
        <v>2</v>
      </c>
      <c r="O210" s="434">
        <v>768</v>
      </c>
      <c r="P210" s="456"/>
      <c r="Q210" s="435">
        <v>384</v>
      </c>
    </row>
    <row r="211" spans="1:17" ht="14.4" customHeight="1" x14ac:dyDescent="0.3">
      <c r="A211" s="430" t="s">
        <v>1244</v>
      </c>
      <c r="B211" s="431" t="s">
        <v>1090</v>
      </c>
      <c r="C211" s="431" t="s">
        <v>1091</v>
      </c>
      <c r="D211" s="431" t="s">
        <v>1112</v>
      </c>
      <c r="E211" s="431" t="s">
        <v>1113</v>
      </c>
      <c r="F211" s="434"/>
      <c r="G211" s="434"/>
      <c r="H211" s="434"/>
      <c r="I211" s="434"/>
      <c r="J211" s="434">
        <v>2</v>
      </c>
      <c r="K211" s="434">
        <v>74</v>
      </c>
      <c r="L211" s="434"/>
      <c r="M211" s="434">
        <v>37</v>
      </c>
      <c r="N211" s="434"/>
      <c r="O211" s="434"/>
      <c r="P211" s="456"/>
      <c r="Q211" s="435"/>
    </row>
    <row r="212" spans="1:17" ht="14.4" customHeight="1" x14ac:dyDescent="0.3">
      <c r="A212" s="430" t="s">
        <v>1244</v>
      </c>
      <c r="B212" s="431" t="s">
        <v>1090</v>
      </c>
      <c r="C212" s="431" t="s">
        <v>1091</v>
      </c>
      <c r="D212" s="431" t="s">
        <v>1116</v>
      </c>
      <c r="E212" s="431" t="s">
        <v>1117</v>
      </c>
      <c r="F212" s="434"/>
      <c r="G212" s="434"/>
      <c r="H212" s="434"/>
      <c r="I212" s="434"/>
      <c r="J212" s="434">
        <v>3</v>
      </c>
      <c r="K212" s="434">
        <v>1335</v>
      </c>
      <c r="L212" s="434"/>
      <c r="M212" s="434">
        <v>445</v>
      </c>
      <c r="N212" s="434"/>
      <c r="O212" s="434"/>
      <c r="P212" s="456"/>
      <c r="Q212" s="435"/>
    </row>
    <row r="213" spans="1:17" ht="14.4" customHeight="1" x14ac:dyDescent="0.3">
      <c r="A213" s="430" t="s">
        <v>1244</v>
      </c>
      <c r="B213" s="431" t="s">
        <v>1090</v>
      </c>
      <c r="C213" s="431" t="s">
        <v>1091</v>
      </c>
      <c r="D213" s="431" t="s">
        <v>1120</v>
      </c>
      <c r="E213" s="431" t="s">
        <v>1121</v>
      </c>
      <c r="F213" s="434"/>
      <c r="G213" s="434"/>
      <c r="H213" s="434"/>
      <c r="I213" s="434"/>
      <c r="J213" s="434">
        <v>4</v>
      </c>
      <c r="K213" s="434">
        <v>1964</v>
      </c>
      <c r="L213" s="434"/>
      <c r="M213" s="434">
        <v>491</v>
      </c>
      <c r="N213" s="434">
        <v>5</v>
      </c>
      <c r="O213" s="434">
        <v>2460</v>
      </c>
      <c r="P213" s="456"/>
      <c r="Q213" s="435">
        <v>492</v>
      </c>
    </row>
    <row r="214" spans="1:17" ht="14.4" customHeight="1" x14ac:dyDescent="0.3">
      <c r="A214" s="430" t="s">
        <v>1244</v>
      </c>
      <c r="B214" s="431" t="s">
        <v>1090</v>
      </c>
      <c r="C214" s="431" t="s">
        <v>1091</v>
      </c>
      <c r="D214" s="431" t="s">
        <v>1122</v>
      </c>
      <c r="E214" s="431" t="s">
        <v>1123</v>
      </c>
      <c r="F214" s="434">
        <v>1</v>
      </c>
      <c r="G214" s="434">
        <v>31</v>
      </c>
      <c r="H214" s="434">
        <v>1</v>
      </c>
      <c r="I214" s="434">
        <v>31</v>
      </c>
      <c r="J214" s="434">
        <v>3</v>
      </c>
      <c r="K214" s="434">
        <v>93</v>
      </c>
      <c r="L214" s="434">
        <v>3</v>
      </c>
      <c r="M214" s="434">
        <v>31</v>
      </c>
      <c r="N214" s="434">
        <v>6</v>
      </c>
      <c r="O214" s="434">
        <v>186</v>
      </c>
      <c r="P214" s="456">
        <v>6</v>
      </c>
      <c r="Q214" s="435">
        <v>31</v>
      </c>
    </row>
    <row r="215" spans="1:17" ht="14.4" customHeight="1" x14ac:dyDescent="0.3">
      <c r="A215" s="430" t="s">
        <v>1244</v>
      </c>
      <c r="B215" s="431" t="s">
        <v>1090</v>
      </c>
      <c r="C215" s="431" t="s">
        <v>1091</v>
      </c>
      <c r="D215" s="431" t="s">
        <v>1128</v>
      </c>
      <c r="E215" s="431" t="s">
        <v>1129</v>
      </c>
      <c r="F215" s="434">
        <v>3</v>
      </c>
      <c r="G215" s="434">
        <v>693</v>
      </c>
      <c r="H215" s="434">
        <v>1</v>
      </c>
      <c r="I215" s="434">
        <v>231</v>
      </c>
      <c r="J215" s="434"/>
      <c r="K215" s="434"/>
      <c r="L215" s="434"/>
      <c r="M215" s="434"/>
      <c r="N215" s="434">
        <v>4</v>
      </c>
      <c r="O215" s="434">
        <v>944</v>
      </c>
      <c r="P215" s="456">
        <v>1.3621933621933622</v>
      </c>
      <c r="Q215" s="435">
        <v>236</v>
      </c>
    </row>
    <row r="216" spans="1:17" ht="14.4" customHeight="1" x14ac:dyDescent="0.3">
      <c r="A216" s="430" t="s">
        <v>1244</v>
      </c>
      <c r="B216" s="431" t="s">
        <v>1090</v>
      </c>
      <c r="C216" s="431" t="s">
        <v>1091</v>
      </c>
      <c r="D216" s="431" t="s">
        <v>1136</v>
      </c>
      <c r="E216" s="431" t="s">
        <v>1137</v>
      </c>
      <c r="F216" s="434">
        <v>23</v>
      </c>
      <c r="G216" s="434">
        <v>368</v>
      </c>
      <c r="H216" s="434">
        <v>1</v>
      </c>
      <c r="I216" s="434">
        <v>16</v>
      </c>
      <c r="J216" s="434">
        <v>54</v>
      </c>
      <c r="K216" s="434">
        <v>864</v>
      </c>
      <c r="L216" s="434">
        <v>2.347826086956522</v>
      </c>
      <c r="M216" s="434">
        <v>16</v>
      </c>
      <c r="N216" s="434">
        <v>8</v>
      </c>
      <c r="O216" s="434">
        <v>136</v>
      </c>
      <c r="P216" s="456">
        <v>0.36956521739130432</v>
      </c>
      <c r="Q216" s="435">
        <v>17</v>
      </c>
    </row>
    <row r="217" spans="1:17" ht="14.4" customHeight="1" x14ac:dyDescent="0.3">
      <c r="A217" s="430" t="s">
        <v>1244</v>
      </c>
      <c r="B217" s="431" t="s">
        <v>1090</v>
      </c>
      <c r="C217" s="431" t="s">
        <v>1091</v>
      </c>
      <c r="D217" s="431" t="s">
        <v>1138</v>
      </c>
      <c r="E217" s="431" t="s">
        <v>1139</v>
      </c>
      <c r="F217" s="434">
        <v>1</v>
      </c>
      <c r="G217" s="434">
        <v>133</v>
      </c>
      <c r="H217" s="434">
        <v>1</v>
      </c>
      <c r="I217" s="434">
        <v>133</v>
      </c>
      <c r="J217" s="434"/>
      <c r="K217" s="434"/>
      <c r="L217" s="434"/>
      <c r="M217" s="434"/>
      <c r="N217" s="434">
        <v>1</v>
      </c>
      <c r="O217" s="434">
        <v>139</v>
      </c>
      <c r="P217" s="456">
        <v>1.0451127819548873</v>
      </c>
      <c r="Q217" s="435">
        <v>139</v>
      </c>
    </row>
    <row r="218" spans="1:17" ht="14.4" customHeight="1" x14ac:dyDescent="0.3">
      <c r="A218" s="430" t="s">
        <v>1244</v>
      </c>
      <c r="B218" s="431" t="s">
        <v>1090</v>
      </c>
      <c r="C218" s="431" t="s">
        <v>1091</v>
      </c>
      <c r="D218" s="431" t="s">
        <v>1140</v>
      </c>
      <c r="E218" s="431" t="s">
        <v>1141</v>
      </c>
      <c r="F218" s="434"/>
      <c r="G218" s="434"/>
      <c r="H218" s="434"/>
      <c r="I218" s="434"/>
      <c r="J218" s="434">
        <v>3</v>
      </c>
      <c r="K218" s="434">
        <v>309</v>
      </c>
      <c r="L218" s="434"/>
      <c r="M218" s="434">
        <v>103</v>
      </c>
      <c r="N218" s="434">
        <v>1</v>
      </c>
      <c r="O218" s="434">
        <v>103</v>
      </c>
      <c r="P218" s="456"/>
      <c r="Q218" s="435">
        <v>103</v>
      </c>
    </row>
    <row r="219" spans="1:17" ht="14.4" customHeight="1" x14ac:dyDescent="0.3">
      <c r="A219" s="430" t="s">
        <v>1244</v>
      </c>
      <c r="B219" s="431" t="s">
        <v>1090</v>
      </c>
      <c r="C219" s="431" t="s">
        <v>1091</v>
      </c>
      <c r="D219" s="431" t="s">
        <v>1146</v>
      </c>
      <c r="E219" s="431" t="s">
        <v>1147</v>
      </c>
      <c r="F219" s="434">
        <v>389</v>
      </c>
      <c r="G219" s="434">
        <v>43957</v>
      </c>
      <c r="H219" s="434">
        <v>1</v>
      </c>
      <c r="I219" s="434">
        <v>113</v>
      </c>
      <c r="J219" s="434">
        <v>378</v>
      </c>
      <c r="K219" s="434">
        <v>43848</v>
      </c>
      <c r="L219" s="434">
        <v>0.99752030393338942</v>
      </c>
      <c r="M219" s="434">
        <v>116</v>
      </c>
      <c r="N219" s="434">
        <v>564</v>
      </c>
      <c r="O219" s="434">
        <v>65988</v>
      </c>
      <c r="P219" s="456">
        <v>1.5011943490229087</v>
      </c>
      <c r="Q219" s="435">
        <v>117</v>
      </c>
    </row>
    <row r="220" spans="1:17" ht="14.4" customHeight="1" x14ac:dyDescent="0.3">
      <c r="A220" s="430" t="s">
        <v>1244</v>
      </c>
      <c r="B220" s="431" t="s">
        <v>1090</v>
      </c>
      <c r="C220" s="431" t="s">
        <v>1091</v>
      </c>
      <c r="D220" s="431" t="s">
        <v>1148</v>
      </c>
      <c r="E220" s="431" t="s">
        <v>1149</v>
      </c>
      <c r="F220" s="434">
        <v>23</v>
      </c>
      <c r="G220" s="434">
        <v>1932</v>
      </c>
      <c r="H220" s="434">
        <v>1</v>
      </c>
      <c r="I220" s="434">
        <v>84</v>
      </c>
      <c r="J220" s="434">
        <v>37</v>
      </c>
      <c r="K220" s="434">
        <v>3145</v>
      </c>
      <c r="L220" s="434">
        <v>1.6278467908902692</v>
      </c>
      <c r="M220" s="434">
        <v>85</v>
      </c>
      <c r="N220" s="434">
        <v>16</v>
      </c>
      <c r="O220" s="434">
        <v>1456</v>
      </c>
      <c r="P220" s="456">
        <v>0.75362318840579712</v>
      </c>
      <c r="Q220" s="435">
        <v>91</v>
      </c>
    </row>
    <row r="221" spans="1:17" ht="14.4" customHeight="1" x14ac:dyDescent="0.3">
      <c r="A221" s="430" t="s">
        <v>1244</v>
      </c>
      <c r="B221" s="431" t="s">
        <v>1090</v>
      </c>
      <c r="C221" s="431" t="s">
        <v>1091</v>
      </c>
      <c r="D221" s="431" t="s">
        <v>1150</v>
      </c>
      <c r="E221" s="431" t="s">
        <v>1151</v>
      </c>
      <c r="F221" s="434">
        <v>1</v>
      </c>
      <c r="G221" s="434">
        <v>96</v>
      </c>
      <c r="H221" s="434">
        <v>1</v>
      </c>
      <c r="I221" s="434">
        <v>96</v>
      </c>
      <c r="J221" s="434">
        <v>1</v>
      </c>
      <c r="K221" s="434">
        <v>98</v>
      </c>
      <c r="L221" s="434">
        <v>1.0208333333333333</v>
      </c>
      <c r="M221" s="434">
        <v>98</v>
      </c>
      <c r="N221" s="434">
        <v>10</v>
      </c>
      <c r="O221" s="434">
        <v>990</v>
      </c>
      <c r="P221" s="456">
        <v>10.3125</v>
      </c>
      <c r="Q221" s="435">
        <v>99</v>
      </c>
    </row>
    <row r="222" spans="1:17" ht="14.4" customHeight="1" x14ac:dyDescent="0.3">
      <c r="A222" s="430" t="s">
        <v>1244</v>
      </c>
      <c r="B222" s="431" t="s">
        <v>1090</v>
      </c>
      <c r="C222" s="431" t="s">
        <v>1091</v>
      </c>
      <c r="D222" s="431" t="s">
        <v>1152</v>
      </c>
      <c r="E222" s="431" t="s">
        <v>1153</v>
      </c>
      <c r="F222" s="434">
        <v>97</v>
      </c>
      <c r="G222" s="434">
        <v>2037</v>
      </c>
      <c r="H222" s="434">
        <v>1</v>
      </c>
      <c r="I222" s="434">
        <v>21</v>
      </c>
      <c r="J222" s="434">
        <v>2</v>
      </c>
      <c r="K222" s="434">
        <v>42</v>
      </c>
      <c r="L222" s="434">
        <v>2.0618556701030927E-2</v>
      </c>
      <c r="M222" s="434">
        <v>21</v>
      </c>
      <c r="N222" s="434">
        <v>12</v>
      </c>
      <c r="O222" s="434">
        <v>252</v>
      </c>
      <c r="P222" s="456">
        <v>0.12371134020618557</v>
      </c>
      <c r="Q222" s="435">
        <v>21</v>
      </c>
    </row>
    <row r="223" spans="1:17" ht="14.4" customHeight="1" x14ac:dyDescent="0.3">
      <c r="A223" s="430" t="s">
        <v>1244</v>
      </c>
      <c r="B223" s="431" t="s">
        <v>1090</v>
      </c>
      <c r="C223" s="431" t="s">
        <v>1091</v>
      </c>
      <c r="D223" s="431" t="s">
        <v>1154</v>
      </c>
      <c r="E223" s="431" t="s">
        <v>1155</v>
      </c>
      <c r="F223" s="434">
        <v>54</v>
      </c>
      <c r="G223" s="434">
        <v>26244</v>
      </c>
      <c r="H223" s="434">
        <v>1</v>
      </c>
      <c r="I223" s="434">
        <v>486</v>
      </c>
      <c r="J223" s="434">
        <v>110</v>
      </c>
      <c r="K223" s="434">
        <v>53570</v>
      </c>
      <c r="L223" s="434">
        <v>2.0412284712696236</v>
      </c>
      <c r="M223" s="434">
        <v>487</v>
      </c>
      <c r="N223" s="434">
        <v>16</v>
      </c>
      <c r="O223" s="434">
        <v>7808</v>
      </c>
      <c r="P223" s="456">
        <v>0.29751562261850328</v>
      </c>
      <c r="Q223" s="435">
        <v>488</v>
      </c>
    </row>
    <row r="224" spans="1:17" ht="14.4" customHeight="1" x14ac:dyDescent="0.3">
      <c r="A224" s="430" t="s">
        <v>1244</v>
      </c>
      <c r="B224" s="431" t="s">
        <v>1090</v>
      </c>
      <c r="C224" s="431" t="s">
        <v>1091</v>
      </c>
      <c r="D224" s="431" t="s">
        <v>1162</v>
      </c>
      <c r="E224" s="431" t="s">
        <v>1163</v>
      </c>
      <c r="F224" s="434">
        <v>12</v>
      </c>
      <c r="G224" s="434">
        <v>480</v>
      </c>
      <c r="H224" s="434">
        <v>1</v>
      </c>
      <c r="I224" s="434">
        <v>40</v>
      </c>
      <c r="J224" s="434">
        <v>34</v>
      </c>
      <c r="K224" s="434">
        <v>1394</v>
      </c>
      <c r="L224" s="434">
        <v>2.9041666666666668</v>
      </c>
      <c r="M224" s="434">
        <v>41</v>
      </c>
      <c r="N224" s="434">
        <v>44</v>
      </c>
      <c r="O224" s="434">
        <v>1804</v>
      </c>
      <c r="P224" s="456">
        <v>3.7583333333333333</v>
      </c>
      <c r="Q224" s="435">
        <v>41</v>
      </c>
    </row>
    <row r="225" spans="1:17" ht="14.4" customHeight="1" x14ac:dyDescent="0.3">
      <c r="A225" s="430" t="s">
        <v>1244</v>
      </c>
      <c r="B225" s="431" t="s">
        <v>1090</v>
      </c>
      <c r="C225" s="431" t="s">
        <v>1091</v>
      </c>
      <c r="D225" s="431" t="s">
        <v>1176</v>
      </c>
      <c r="E225" s="431" t="s">
        <v>1177</v>
      </c>
      <c r="F225" s="434">
        <v>1</v>
      </c>
      <c r="G225" s="434">
        <v>604</v>
      </c>
      <c r="H225" s="434">
        <v>1</v>
      </c>
      <c r="I225" s="434">
        <v>604</v>
      </c>
      <c r="J225" s="434">
        <v>3</v>
      </c>
      <c r="K225" s="434">
        <v>1824</v>
      </c>
      <c r="L225" s="434">
        <v>3.0198675496688741</v>
      </c>
      <c r="M225" s="434">
        <v>608</v>
      </c>
      <c r="N225" s="434">
        <v>5</v>
      </c>
      <c r="O225" s="434">
        <v>3070</v>
      </c>
      <c r="P225" s="456">
        <v>5.0827814569536427</v>
      </c>
      <c r="Q225" s="435">
        <v>614</v>
      </c>
    </row>
    <row r="226" spans="1:17" ht="14.4" customHeight="1" x14ac:dyDescent="0.3">
      <c r="A226" s="430" t="s">
        <v>1244</v>
      </c>
      <c r="B226" s="431" t="s">
        <v>1090</v>
      </c>
      <c r="C226" s="431" t="s">
        <v>1091</v>
      </c>
      <c r="D226" s="431" t="s">
        <v>1188</v>
      </c>
      <c r="E226" s="431" t="s">
        <v>1189</v>
      </c>
      <c r="F226" s="434">
        <v>3</v>
      </c>
      <c r="G226" s="434">
        <v>735</v>
      </c>
      <c r="H226" s="434">
        <v>1</v>
      </c>
      <c r="I226" s="434">
        <v>245</v>
      </c>
      <c r="J226" s="434"/>
      <c r="K226" s="434"/>
      <c r="L226" s="434"/>
      <c r="M226" s="434"/>
      <c r="N226" s="434">
        <v>4</v>
      </c>
      <c r="O226" s="434">
        <v>996</v>
      </c>
      <c r="P226" s="456">
        <v>1.3551020408163266</v>
      </c>
      <c r="Q226" s="435">
        <v>249</v>
      </c>
    </row>
    <row r="227" spans="1:17" ht="14.4" customHeight="1" x14ac:dyDescent="0.3">
      <c r="A227" s="430" t="s">
        <v>1244</v>
      </c>
      <c r="B227" s="431" t="s">
        <v>1090</v>
      </c>
      <c r="C227" s="431" t="s">
        <v>1091</v>
      </c>
      <c r="D227" s="431" t="s">
        <v>1196</v>
      </c>
      <c r="E227" s="431" t="s">
        <v>1197</v>
      </c>
      <c r="F227" s="434">
        <v>45</v>
      </c>
      <c r="G227" s="434">
        <v>1215</v>
      </c>
      <c r="H227" s="434">
        <v>1</v>
      </c>
      <c r="I227" s="434">
        <v>27</v>
      </c>
      <c r="J227" s="434">
        <v>65</v>
      </c>
      <c r="K227" s="434">
        <v>1755</v>
      </c>
      <c r="L227" s="434">
        <v>1.4444444444444444</v>
      </c>
      <c r="M227" s="434">
        <v>27</v>
      </c>
      <c r="N227" s="434">
        <v>85</v>
      </c>
      <c r="O227" s="434">
        <v>2295</v>
      </c>
      <c r="P227" s="456">
        <v>1.8888888888888888</v>
      </c>
      <c r="Q227" s="435">
        <v>27</v>
      </c>
    </row>
    <row r="228" spans="1:17" ht="14.4" customHeight="1" x14ac:dyDescent="0.3">
      <c r="A228" s="430" t="s">
        <v>1245</v>
      </c>
      <c r="B228" s="431" t="s">
        <v>1090</v>
      </c>
      <c r="C228" s="431" t="s">
        <v>1091</v>
      </c>
      <c r="D228" s="431" t="s">
        <v>1092</v>
      </c>
      <c r="E228" s="431" t="s">
        <v>1093</v>
      </c>
      <c r="F228" s="434">
        <v>264</v>
      </c>
      <c r="G228" s="434">
        <v>41976</v>
      </c>
      <c r="H228" s="434">
        <v>1</v>
      </c>
      <c r="I228" s="434">
        <v>159</v>
      </c>
      <c r="J228" s="434">
        <v>268</v>
      </c>
      <c r="K228" s="434">
        <v>43148</v>
      </c>
      <c r="L228" s="434">
        <v>1.027920716599962</v>
      </c>
      <c r="M228" s="434">
        <v>161</v>
      </c>
      <c r="N228" s="434">
        <v>339</v>
      </c>
      <c r="O228" s="434">
        <v>58647</v>
      </c>
      <c r="P228" s="456">
        <v>1.3971555174385364</v>
      </c>
      <c r="Q228" s="435">
        <v>173</v>
      </c>
    </row>
    <row r="229" spans="1:17" ht="14.4" customHeight="1" x14ac:dyDescent="0.3">
      <c r="A229" s="430" t="s">
        <v>1245</v>
      </c>
      <c r="B229" s="431" t="s">
        <v>1090</v>
      </c>
      <c r="C229" s="431" t="s">
        <v>1091</v>
      </c>
      <c r="D229" s="431" t="s">
        <v>1106</v>
      </c>
      <c r="E229" s="431" t="s">
        <v>1107</v>
      </c>
      <c r="F229" s="434">
        <v>18</v>
      </c>
      <c r="G229" s="434">
        <v>20970</v>
      </c>
      <c r="H229" s="434">
        <v>1</v>
      </c>
      <c r="I229" s="434">
        <v>1165</v>
      </c>
      <c r="J229" s="434">
        <v>61</v>
      </c>
      <c r="K229" s="434">
        <v>71309</v>
      </c>
      <c r="L229" s="434">
        <v>3.4005245588936575</v>
      </c>
      <c r="M229" s="434">
        <v>1169</v>
      </c>
      <c r="N229" s="434">
        <v>127</v>
      </c>
      <c r="O229" s="434">
        <v>148971</v>
      </c>
      <c r="P229" s="456">
        <v>7.1040057224606583</v>
      </c>
      <c r="Q229" s="435">
        <v>1173</v>
      </c>
    </row>
    <row r="230" spans="1:17" ht="14.4" customHeight="1" x14ac:dyDescent="0.3">
      <c r="A230" s="430" t="s">
        <v>1245</v>
      </c>
      <c r="B230" s="431" t="s">
        <v>1090</v>
      </c>
      <c r="C230" s="431" t="s">
        <v>1091</v>
      </c>
      <c r="D230" s="431" t="s">
        <v>1108</v>
      </c>
      <c r="E230" s="431" t="s">
        <v>1109</v>
      </c>
      <c r="F230" s="434">
        <v>1008</v>
      </c>
      <c r="G230" s="434">
        <v>39312</v>
      </c>
      <c r="H230" s="434">
        <v>1</v>
      </c>
      <c r="I230" s="434">
        <v>39</v>
      </c>
      <c r="J230" s="434">
        <v>1304</v>
      </c>
      <c r="K230" s="434">
        <v>52160</v>
      </c>
      <c r="L230" s="434">
        <v>1.3268213268213269</v>
      </c>
      <c r="M230" s="434">
        <v>40</v>
      </c>
      <c r="N230" s="434">
        <v>1071</v>
      </c>
      <c r="O230" s="434">
        <v>43911</v>
      </c>
      <c r="P230" s="456">
        <v>1.1169871794871795</v>
      </c>
      <c r="Q230" s="435">
        <v>41</v>
      </c>
    </row>
    <row r="231" spans="1:17" ht="14.4" customHeight="1" x14ac:dyDescent="0.3">
      <c r="A231" s="430" t="s">
        <v>1245</v>
      </c>
      <c r="B231" s="431" t="s">
        <v>1090</v>
      </c>
      <c r="C231" s="431" t="s">
        <v>1091</v>
      </c>
      <c r="D231" s="431" t="s">
        <v>1110</v>
      </c>
      <c r="E231" s="431" t="s">
        <v>1111</v>
      </c>
      <c r="F231" s="434">
        <v>21</v>
      </c>
      <c r="G231" s="434">
        <v>8022</v>
      </c>
      <c r="H231" s="434">
        <v>1</v>
      </c>
      <c r="I231" s="434">
        <v>382</v>
      </c>
      <c r="J231" s="434">
        <v>23</v>
      </c>
      <c r="K231" s="434">
        <v>8809</v>
      </c>
      <c r="L231" s="434">
        <v>1.0981052106706557</v>
      </c>
      <c r="M231" s="434">
        <v>383</v>
      </c>
      <c r="N231" s="434">
        <v>35</v>
      </c>
      <c r="O231" s="434">
        <v>13440</v>
      </c>
      <c r="P231" s="456">
        <v>1.6753926701570681</v>
      </c>
      <c r="Q231" s="435">
        <v>384</v>
      </c>
    </row>
    <row r="232" spans="1:17" ht="14.4" customHeight="1" x14ac:dyDescent="0.3">
      <c r="A232" s="430" t="s">
        <v>1245</v>
      </c>
      <c r="B232" s="431" t="s">
        <v>1090</v>
      </c>
      <c r="C232" s="431" t="s">
        <v>1091</v>
      </c>
      <c r="D232" s="431" t="s">
        <v>1112</v>
      </c>
      <c r="E232" s="431" t="s">
        <v>1113</v>
      </c>
      <c r="F232" s="434">
        <v>261</v>
      </c>
      <c r="G232" s="434">
        <v>9657</v>
      </c>
      <c r="H232" s="434">
        <v>1</v>
      </c>
      <c r="I232" s="434">
        <v>37</v>
      </c>
      <c r="J232" s="434">
        <v>233</v>
      </c>
      <c r="K232" s="434">
        <v>8621</v>
      </c>
      <c r="L232" s="434">
        <v>0.89272030651340994</v>
      </c>
      <c r="M232" s="434">
        <v>37</v>
      </c>
      <c r="N232" s="434">
        <v>248</v>
      </c>
      <c r="O232" s="434">
        <v>9176</v>
      </c>
      <c r="P232" s="456">
        <v>0.95019157088122608</v>
      </c>
      <c r="Q232" s="435">
        <v>37</v>
      </c>
    </row>
    <row r="233" spans="1:17" ht="14.4" customHeight="1" x14ac:dyDescent="0.3">
      <c r="A233" s="430" t="s">
        <v>1245</v>
      </c>
      <c r="B233" s="431" t="s">
        <v>1090</v>
      </c>
      <c r="C233" s="431" t="s">
        <v>1091</v>
      </c>
      <c r="D233" s="431" t="s">
        <v>1116</v>
      </c>
      <c r="E233" s="431" t="s">
        <v>1117</v>
      </c>
      <c r="F233" s="434">
        <v>143</v>
      </c>
      <c r="G233" s="434">
        <v>63492</v>
      </c>
      <c r="H233" s="434">
        <v>1</v>
      </c>
      <c r="I233" s="434">
        <v>444</v>
      </c>
      <c r="J233" s="434">
        <v>160</v>
      </c>
      <c r="K233" s="434">
        <v>71200</v>
      </c>
      <c r="L233" s="434">
        <v>1.1214011214011215</v>
      </c>
      <c r="M233" s="434">
        <v>445</v>
      </c>
      <c r="N233" s="434">
        <v>242</v>
      </c>
      <c r="O233" s="434">
        <v>107932</v>
      </c>
      <c r="P233" s="456">
        <v>1.6999306999307</v>
      </c>
      <c r="Q233" s="435">
        <v>446</v>
      </c>
    </row>
    <row r="234" spans="1:17" ht="14.4" customHeight="1" x14ac:dyDescent="0.3">
      <c r="A234" s="430" t="s">
        <v>1245</v>
      </c>
      <c r="B234" s="431" t="s">
        <v>1090</v>
      </c>
      <c r="C234" s="431" t="s">
        <v>1091</v>
      </c>
      <c r="D234" s="431" t="s">
        <v>1120</v>
      </c>
      <c r="E234" s="431" t="s">
        <v>1121</v>
      </c>
      <c r="F234" s="434">
        <v>31</v>
      </c>
      <c r="G234" s="434">
        <v>15190</v>
      </c>
      <c r="H234" s="434">
        <v>1</v>
      </c>
      <c r="I234" s="434">
        <v>490</v>
      </c>
      <c r="J234" s="434">
        <v>100</v>
      </c>
      <c r="K234" s="434">
        <v>49100</v>
      </c>
      <c r="L234" s="434">
        <v>3.2323897300855826</v>
      </c>
      <c r="M234" s="434">
        <v>491</v>
      </c>
      <c r="N234" s="434">
        <v>281</v>
      </c>
      <c r="O234" s="434">
        <v>138252</v>
      </c>
      <c r="P234" s="456">
        <v>9.1015141540487168</v>
      </c>
      <c r="Q234" s="435">
        <v>492</v>
      </c>
    </row>
    <row r="235" spans="1:17" ht="14.4" customHeight="1" x14ac:dyDescent="0.3">
      <c r="A235" s="430" t="s">
        <v>1245</v>
      </c>
      <c r="B235" s="431" t="s">
        <v>1090</v>
      </c>
      <c r="C235" s="431" t="s">
        <v>1091</v>
      </c>
      <c r="D235" s="431" t="s">
        <v>1122</v>
      </c>
      <c r="E235" s="431" t="s">
        <v>1123</v>
      </c>
      <c r="F235" s="434">
        <v>50</v>
      </c>
      <c r="G235" s="434">
        <v>1550</v>
      </c>
      <c r="H235" s="434">
        <v>1</v>
      </c>
      <c r="I235" s="434">
        <v>31</v>
      </c>
      <c r="J235" s="434">
        <v>70</v>
      </c>
      <c r="K235" s="434">
        <v>2170</v>
      </c>
      <c r="L235" s="434">
        <v>1.4</v>
      </c>
      <c r="M235" s="434">
        <v>31</v>
      </c>
      <c r="N235" s="434">
        <v>73</v>
      </c>
      <c r="O235" s="434">
        <v>2263</v>
      </c>
      <c r="P235" s="456">
        <v>1.46</v>
      </c>
      <c r="Q235" s="435">
        <v>31</v>
      </c>
    </row>
    <row r="236" spans="1:17" ht="14.4" customHeight="1" x14ac:dyDescent="0.3">
      <c r="A236" s="430" t="s">
        <v>1245</v>
      </c>
      <c r="B236" s="431" t="s">
        <v>1090</v>
      </c>
      <c r="C236" s="431" t="s">
        <v>1091</v>
      </c>
      <c r="D236" s="431" t="s">
        <v>1124</v>
      </c>
      <c r="E236" s="431" t="s">
        <v>1125</v>
      </c>
      <c r="F236" s="434">
        <v>3</v>
      </c>
      <c r="G236" s="434">
        <v>615</v>
      </c>
      <c r="H236" s="434">
        <v>1</v>
      </c>
      <c r="I236" s="434">
        <v>205</v>
      </c>
      <c r="J236" s="434">
        <v>4</v>
      </c>
      <c r="K236" s="434">
        <v>828</v>
      </c>
      <c r="L236" s="434">
        <v>1.3463414634146342</v>
      </c>
      <c r="M236" s="434">
        <v>207</v>
      </c>
      <c r="N236" s="434">
        <v>1</v>
      </c>
      <c r="O236" s="434">
        <v>208</v>
      </c>
      <c r="P236" s="456">
        <v>0.33821138211382112</v>
      </c>
      <c r="Q236" s="435">
        <v>208</v>
      </c>
    </row>
    <row r="237" spans="1:17" ht="14.4" customHeight="1" x14ac:dyDescent="0.3">
      <c r="A237" s="430" t="s">
        <v>1245</v>
      </c>
      <c r="B237" s="431" t="s">
        <v>1090</v>
      </c>
      <c r="C237" s="431" t="s">
        <v>1091</v>
      </c>
      <c r="D237" s="431" t="s">
        <v>1126</v>
      </c>
      <c r="E237" s="431" t="s">
        <v>1127</v>
      </c>
      <c r="F237" s="434">
        <v>4</v>
      </c>
      <c r="G237" s="434">
        <v>1508</v>
      </c>
      <c r="H237" s="434">
        <v>1</v>
      </c>
      <c r="I237" s="434">
        <v>377</v>
      </c>
      <c r="J237" s="434">
        <v>4</v>
      </c>
      <c r="K237" s="434">
        <v>1520</v>
      </c>
      <c r="L237" s="434">
        <v>1.0079575596816976</v>
      </c>
      <c r="M237" s="434">
        <v>380</v>
      </c>
      <c r="N237" s="434">
        <v>2</v>
      </c>
      <c r="O237" s="434">
        <v>768</v>
      </c>
      <c r="P237" s="456">
        <v>0.50928381962864722</v>
      </c>
      <c r="Q237" s="435">
        <v>384</v>
      </c>
    </row>
    <row r="238" spans="1:17" ht="14.4" customHeight="1" x14ac:dyDescent="0.3">
      <c r="A238" s="430" t="s">
        <v>1245</v>
      </c>
      <c r="B238" s="431" t="s">
        <v>1090</v>
      </c>
      <c r="C238" s="431" t="s">
        <v>1091</v>
      </c>
      <c r="D238" s="431" t="s">
        <v>1128</v>
      </c>
      <c r="E238" s="431" t="s">
        <v>1129</v>
      </c>
      <c r="F238" s="434">
        <v>2</v>
      </c>
      <c r="G238" s="434">
        <v>462</v>
      </c>
      <c r="H238" s="434">
        <v>1</v>
      </c>
      <c r="I238" s="434">
        <v>231</v>
      </c>
      <c r="J238" s="434"/>
      <c r="K238" s="434"/>
      <c r="L238" s="434"/>
      <c r="M238" s="434"/>
      <c r="N238" s="434"/>
      <c r="O238" s="434"/>
      <c r="P238" s="456"/>
      <c r="Q238" s="435"/>
    </row>
    <row r="239" spans="1:17" ht="14.4" customHeight="1" x14ac:dyDescent="0.3">
      <c r="A239" s="430" t="s">
        <v>1245</v>
      </c>
      <c r="B239" s="431" t="s">
        <v>1090</v>
      </c>
      <c r="C239" s="431" t="s">
        <v>1091</v>
      </c>
      <c r="D239" s="431" t="s">
        <v>1130</v>
      </c>
      <c r="E239" s="431" t="s">
        <v>1131</v>
      </c>
      <c r="F239" s="434">
        <v>20</v>
      </c>
      <c r="G239" s="434">
        <v>2580</v>
      </c>
      <c r="H239" s="434">
        <v>1</v>
      </c>
      <c r="I239" s="434">
        <v>129</v>
      </c>
      <c r="J239" s="434">
        <v>52</v>
      </c>
      <c r="K239" s="434">
        <v>6812</v>
      </c>
      <c r="L239" s="434">
        <v>2.6403100775193797</v>
      </c>
      <c r="M239" s="434">
        <v>131</v>
      </c>
      <c r="N239" s="434">
        <v>26</v>
      </c>
      <c r="O239" s="434">
        <v>3562</v>
      </c>
      <c r="P239" s="456">
        <v>1.3806201550387598</v>
      </c>
      <c r="Q239" s="435">
        <v>137</v>
      </c>
    </row>
    <row r="240" spans="1:17" ht="14.4" customHeight="1" x14ac:dyDescent="0.3">
      <c r="A240" s="430" t="s">
        <v>1245</v>
      </c>
      <c r="B240" s="431" t="s">
        <v>1090</v>
      </c>
      <c r="C240" s="431" t="s">
        <v>1091</v>
      </c>
      <c r="D240" s="431" t="s">
        <v>1132</v>
      </c>
      <c r="E240" s="431" t="s">
        <v>1133</v>
      </c>
      <c r="F240" s="434"/>
      <c r="G240" s="434"/>
      <c r="H240" s="434"/>
      <c r="I240" s="434"/>
      <c r="J240" s="434"/>
      <c r="K240" s="434"/>
      <c r="L240" s="434"/>
      <c r="M240" s="434"/>
      <c r="N240" s="434">
        <v>2</v>
      </c>
      <c r="O240" s="434">
        <v>410</v>
      </c>
      <c r="P240" s="456"/>
      <c r="Q240" s="435">
        <v>205</v>
      </c>
    </row>
    <row r="241" spans="1:17" ht="14.4" customHeight="1" x14ac:dyDescent="0.3">
      <c r="A241" s="430" t="s">
        <v>1245</v>
      </c>
      <c r="B241" s="431" t="s">
        <v>1090</v>
      </c>
      <c r="C241" s="431" t="s">
        <v>1091</v>
      </c>
      <c r="D241" s="431" t="s">
        <v>1136</v>
      </c>
      <c r="E241" s="431" t="s">
        <v>1137</v>
      </c>
      <c r="F241" s="434">
        <v>506</v>
      </c>
      <c r="G241" s="434">
        <v>8096</v>
      </c>
      <c r="H241" s="434">
        <v>1</v>
      </c>
      <c r="I241" s="434">
        <v>16</v>
      </c>
      <c r="J241" s="434">
        <v>575</v>
      </c>
      <c r="K241" s="434">
        <v>9200</v>
      </c>
      <c r="L241" s="434">
        <v>1.1363636363636365</v>
      </c>
      <c r="M241" s="434">
        <v>16</v>
      </c>
      <c r="N241" s="434">
        <v>683</v>
      </c>
      <c r="O241" s="434">
        <v>11611</v>
      </c>
      <c r="P241" s="456">
        <v>1.4341650197628459</v>
      </c>
      <c r="Q241" s="435">
        <v>17</v>
      </c>
    </row>
    <row r="242" spans="1:17" ht="14.4" customHeight="1" x14ac:dyDescent="0.3">
      <c r="A242" s="430" t="s">
        <v>1245</v>
      </c>
      <c r="B242" s="431" t="s">
        <v>1090</v>
      </c>
      <c r="C242" s="431" t="s">
        <v>1091</v>
      </c>
      <c r="D242" s="431" t="s">
        <v>1138</v>
      </c>
      <c r="E242" s="431" t="s">
        <v>1139</v>
      </c>
      <c r="F242" s="434">
        <v>16</v>
      </c>
      <c r="G242" s="434">
        <v>2128</v>
      </c>
      <c r="H242" s="434">
        <v>1</v>
      </c>
      <c r="I242" s="434">
        <v>133</v>
      </c>
      <c r="J242" s="434">
        <v>8</v>
      </c>
      <c r="K242" s="434">
        <v>1088</v>
      </c>
      <c r="L242" s="434">
        <v>0.51127819548872178</v>
      </c>
      <c r="M242" s="434">
        <v>136</v>
      </c>
      <c r="N242" s="434">
        <v>164</v>
      </c>
      <c r="O242" s="434">
        <v>22796</v>
      </c>
      <c r="P242" s="456">
        <v>10.712406015037594</v>
      </c>
      <c r="Q242" s="435">
        <v>139</v>
      </c>
    </row>
    <row r="243" spans="1:17" ht="14.4" customHeight="1" x14ac:dyDescent="0.3">
      <c r="A243" s="430" t="s">
        <v>1245</v>
      </c>
      <c r="B243" s="431" t="s">
        <v>1090</v>
      </c>
      <c r="C243" s="431" t="s">
        <v>1091</v>
      </c>
      <c r="D243" s="431" t="s">
        <v>1140</v>
      </c>
      <c r="E243" s="431" t="s">
        <v>1141</v>
      </c>
      <c r="F243" s="434">
        <v>28</v>
      </c>
      <c r="G243" s="434">
        <v>2856</v>
      </c>
      <c r="H243" s="434">
        <v>1</v>
      </c>
      <c r="I243" s="434">
        <v>102</v>
      </c>
      <c r="J243" s="434">
        <v>21</v>
      </c>
      <c r="K243" s="434">
        <v>2163</v>
      </c>
      <c r="L243" s="434">
        <v>0.75735294117647056</v>
      </c>
      <c r="M243" s="434">
        <v>103</v>
      </c>
      <c r="N243" s="434">
        <v>25</v>
      </c>
      <c r="O243" s="434">
        <v>2575</v>
      </c>
      <c r="P243" s="456">
        <v>0.9016106442577031</v>
      </c>
      <c r="Q243" s="435">
        <v>103</v>
      </c>
    </row>
    <row r="244" spans="1:17" ht="14.4" customHeight="1" x14ac:dyDescent="0.3">
      <c r="A244" s="430" t="s">
        <v>1245</v>
      </c>
      <c r="B244" s="431" t="s">
        <v>1090</v>
      </c>
      <c r="C244" s="431" t="s">
        <v>1091</v>
      </c>
      <c r="D244" s="431" t="s">
        <v>1146</v>
      </c>
      <c r="E244" s="431" t="s">
        <v>1147</v>
      </c>
      <c r="F244" s="434">
        <v>606</v>
      </c>
      <c r="G244" s="434">
        <v>68478</v>
      </c>
      <c r="H244" s="434">
        <v>1</v>
      </c>
      <c r="I244" s="434">
        <v>113</v>
      </c>
      <c r="J244" s="434">
        <v>561</v>
      </c>
      <c r="K244" s="434">
        <v>65076</v>
      </c>
      <c r="L244" s="434">
        <v>0.95031981074213612</v>
      </c>
      <c r="M244" s="434">
        <v>116</v>
      </c>
      <c r="N244" s="434">
        <v>653</v>
      </c>
      <c r="O244" s="434">
        <v>76401</v>
      </c>
      <c r="P244" s="456">
        <v>1.1157013931481643</v>
      </c>
      <c r="Q244" s="435">
        <v>117</v>
      </c>
    </row>
    <row r="245" spans="1:17" ht="14.4" customHeight="1" x14ac:dyDescent="0.3">
      <c r="A245" s="430" t="s">
        <v>1245</v>
      </c>
      <c r="B245" s="431" t="s">
        <v>1090</v>
      </c>
      <c r="C245" s="431" t="s">
        <v>1091</v>
      </c>
      <c r="D245" s="431" t="s">
        <v>1148</v>
      </c>
      <c r="E245" s="431" t="s">
        <v>1149</v>
      </c>
      <c r="F245" s="434">
        <v>127</v>
      </c>
      <c r="G245" s="434">
        <v>10668</v>
      </c>
      <c r="H245" s="434">
        <v>1</v>
      </c>
      <c r="I245" s="434">
        <v>84</v>
      </c>
      <c r="J245" s="434">
        <v>91</v>
      </c>
      <c r="K245" s="434">
        <v>7735</v>
      </c>
      <c r="L245" s="434">
        <v>0.72506561679790027</v>
      </c>
      <c r="M245" s="434">
        <v>85</v>
      </c>
      <c r="N245" s="434">
        <v>108</v>
      </c>
      <c r="O245" s="434">
        <v>9828</v>
      </c>
      <c r="P245" s="456">
        <v>0.92125984251968507</v>
      </c>
      <c r="Q245" s="435">
        <v>91</v>
      </c>
    </row>
    <row r="246" spans="1:17" ht="14.4" customHeight="1" x14ac:dyDescent="0.3">
      <c r="A246" s="430" t="s">
        <v>1245</v>
      </c>
      <c r="B246" s="431" t="s">
        <v>1090</v>
      </c>
      <c r="C246" s="431" t="s">
        <v>1091</v>
      </c>
      <c r="D246" s="431" t="s">
        <v>1150</v>
      </c>
      <c r="E246" s="431" t="s">
        <v>1151</v>
      </c>
      <c r="F246" s="434">
        <v>20</v>
      </c>
      <c r="G246" s="434">
        <v>1920</v>
      </c>
      <c r="H246" s="434">
        <v>1</v>
      </c>
      <c r="I246" s="434">
        <v>96</v>
      </c>
      <c r="J246" s="434">
        <v>21</v>
      </c>
      <c r="K246" s="434">
        <v>2058</v>
      </c>
      <c r="L246" s="434">
        <v>1.0718749999999999</v>
      </c>
      <c r="M246" s="434">
        <v>98</v>
      </c>
      <c r="N246" s="434">
        <v>9</v>
      </c>
      <c r="O246" s="434">
        <v>891</v>
      </c>
      <c r="P246" s="456">
        <v>0.46406249999999999</v>
      </c>
      <c r="Q246" s="435">
        <v>99</v>
      </c>
    </row>
    <row r="247" spans="1:17" ht="14.4" customHeight="1" x14ac:dyDescent="0.3">
      <c r="A247" s="430" t="s">
        <v>1245</v>
      </c>
      <c r="B247" s="431" t="s">
        <v>1090</v>
      </c>
      <c r="C247" s="431" t="s">
        <v>1091</v>
      </c>
      <c r="D247" s="431" t="s">
        <v>1152</v>
      </c>
      <c r="E247" s="431" t="s">
        <v>1153</v>
      </c>
      <c r="F247" s="434">
        <v>65</v>
      </c>
      <c r="G247" s="434">
        <v>1365</v>
      </c>
      <c r="H247" s="434">
        <v>1</v>
      </c>
      <c r="I247" s="434">
        <v>21</v>
      </c>
      <c r="J247" s="434">
        <v>123</v>
      </c>
      <c r="K247" s="434">
        <v>2583</v>
      </c>
      <c r="L247" s="434">
        <v>1.8923076923076922</v>
      </c>
      <c r="M247" s="434">
        <v>21</v>
      </c>
      <c r="N247" s="434">
        <v>83</v>
      </c>
      <c r="O247" s="434">
        <v>1743</v>
      </c>
      <c r="P247" s="456">
        <v>1.2769230769230768</v>
      </c>
      <c r="Q247" s="435">
        <v>21</v>
      </c>
    </row>
    <row r="248" spans="1:17" ht="14.4" customHeight="1" x14ac:dyDescent="0.3">
      <c r="A248" s="430" t="s">
        <v>1245</v>
      </c>
      <c r="B248" s="431" t="s">
        <v>1090</v>
      </c>
      <c r="C248" s="431" t="s">
        <v>1091</v>
      </c>
      <c r="D248" s="431" t="s">
        <v>1154</v>
      </c>
      <c r="E248" s="431" t="s">
        <v>1155</v>
      </c>
      <c r="F248" s="434">
        <v>760</v>
      </c>
      <c r="G248" s="434">
        <v>369360</v>
      </c>
      <c r="H248" s="434">
        <v>1</v>
      </c>
      <c r="I248" s="434">
        <v>486</v>
      </c>
      <c r="J248" s="434">
        <v>1033</v>
      </c>
      <c r="K248" s="434">
        <v>503071</v>
      </c>
      <c r="L248" s="434">
        <v>1.3620072557938054</v>
      </c>
      <c r="M248" s="434">
        <v>487</v>
      </c>
      <c r="N248" s="434">
        <v>1092</v>
      </c>
      <c r="O248" s="434">
        <v>532896</v>
      </c>
      <c r="P248" s="456">
        <v>1.4427550357374919</v>
      </c>
      <c r="Q248" s="435">
        <v>488</v>
      </c>
    </row>
    <row r="249" spans="1:17" ht="14.4" customHeight="1" x14ac:dyDescent="0.3">
      <c r="A249" s="430" t="s">
        <v>1245</v>
      </c>
      <c r="B249" s="431" t="s">
        <v>1090</v>
      </c>
      <c r="C249" s="431" t="s">
        <v>1091</v>
      </c>
      <c r="D249" s="431" t="s">
        <v>1162</v>
      </c>
      <c r="E249" s="431" t="s">
        <v>1163</v>
      </c>
      <c r="F249" s="434">
        <v>145</v>
      </c>
      <c r="G249" s="434">
        <v>5800</v>
      </c>
      <c r="H249" s="434">
        <v>1</v>
      </c>
      <c r="I249" s="434">
        <v>40</v>
      </c>
      <c r="J249" s="434">
        <v>204</v>
      </c>
      <c r="K249" s="434">
        <v>8364</v>
      </c>
      <c r="L249" s="434">
        <v>1.4420689655172414</v>
      </c>
      <c r="M249" s="434">
        <v>41</v>
      </c>
      <c r="N249" s="434">
        <v>191</v>
      </c>
      <c r="O249" s="434">
        <v>7831</v>
      </c>
      <c r="P249" s="456">
        <v>1.3501724137931035</v>
      </c>
      <c r="Q249" s="435">
        <v>41</v>
      </c>
    </row>
    <row r="250" spans="1:17" ht="14.4" customHeight="1" x14ac:dyDescent="0.3">
      <c r="A250" s="430" t="s">
        <v>1245</v>
      </c>
      <c r="B250" s="431" t="s">
        <v>1090</v>
      </c>
      <c r="C250" s="431" t="s">
        <v>1091</v>
      </c>
      <c r="D250" s="431" t="s">
        <v>1170</v>
      </c>
      <c r="E250" s="431" t="s">
        <v>1171</v>
      </c>
      <c r="F250" s="434">
        <v>1</v>
      </c>
      <c r="G250" s="434">
        <v>215</v>
      </c>
      <c r="H250" s="434">
        <v>1</v>
      </c>
      <c r="I250" s="434">
        <v>215</v>
      </c>
      <c r="J250" s="434">
        <v>2</v>
      </c>
      <c r="K250" s="434">
        <v>438</v>
      </c>
      <c r="L250" s="434">
        <v>2.0372093023255813</v>
      </c>
      <c r="M250" s="434">
        <v>219</v>
      </c>
      <c r="N250" s="434">
        <v>1</v>
      </c>
      <c r="O250" s="434">
        <v>223</v>
      </c>
      <c r="P250" s="456">
        <v>1.0372093023255815</v>
      </c>
      <c r="Q250" s="435">
        <v>223</v>
      </c>
    </row>
    <row r="251" spans="1:17" ht="14.4" customHeight="1" x14ac:dyDescent="0.3">
      <c r="A251" s="430" t="s">
        <v>1245</v>
      </c>
      <c r="B251" s="431" t="s">
        <v>1090</v>
      </c>
      <c r="C251" s="431" t="s">
        <v>1091</v>
      </c>
      <c r="D251" s="431" t="s">
        <v>1172</v>
      </c>
      <c r="E251" s="431" t="s">
        <v>1173</v>
      </c>
      <c r="F251" s="434">
        <v>5</v>
      </c>
      <c r="G251" s="434">
        <v>3805</v>
      </c>
      <c r="H251" s="434">
        <v>1</v>
      </c>
      <c r="I251" s="434">
        <v>761</v>
      </c>
      <c r="J251" s="434">
        <v>14</v>
      </c>
      <c r="K251" s="434">
        <v>10668</v>
      </c>
      <c r="L251" s="434">
        <v>2.8036793692509856</v>
      </c>
      <c r="M251" s="434">
        <v>762</v>
      </c>
      <c r="N251" s="434">
        <v>12</v>
      </c>
      <c r="O251" s="434">
        <v>9156</v>
      </c>
      <c r="P251" s="456">
        <v>2.4063074901445467</v>
      </c>
      <c r="Q251" s="435">
        <v>763</v>
      </c>
    </row>
    <row r="252" spans="1:17" ht="14.4" customHeight="1" x14ac:dyDescent="0.3">
      <c r="A252" s="430" t="s">
        <v>1245</v>
      </c>
      <c r="B252" s="431" t="s">
        <v>1090</v>
      </c>
      <c r="C252" s="431" t="s">
        <v>1091</v>
      </c>
      <c r="D252" s="431" t="s">
        <v>1174</v>
      </c>
      <c r="E252" s="431" t="s">
        <v>1175</v>
      </c>
      <c r="F252" s="434">
        <v>13</v>
      </c>
      <c r="G252" s="434">
        <v>26377</v>
      </c>
      <c r="H252" s="434">
        <v>1</v>
      </c>
      <c r="I252" s="434">
        <v>2029</v>
      </c>
      <c r="J252" s="434">
        <v>12</v>
      </c>
      <c r="K252" s="434">
        <v>24864</v>
      </c>
      <c r="L252" s="434">
        <v>0.94263942070743456</v>
      </c>
      <c r="M252" s="434">
        <v>2072</v>
      </c>
      <c r="N252" s="434">
        <v>7</v>
      </c>
      <c r="O252" s="434">
        <v>14784</v>
      </c>
      <c r="P252" s="456">
        <v>0.56048830420442053</v>
      </c>
      <c r="Q252" s="435">
        <v>2112</v>
      </c>
    </row>
    <row r="253" spans="1:17" ht="14.4" customHeight="1" x14ac:dyDescent="0.3">
      <c r="A253" s="430" t="s">
        <v>1245</v>
      </c>
      <c r="B253" s="431" t="s">
        <v>1090</v>
      </c>
      <c r="C253" s="431" t="s">
        <v>1091</v>
      </c>
      <c r="D253" s="431" t="s">
        <v>1176</v>
      </c>
      <c r="E253" s="431" t="s">
        <v>1177</v>
      </c>
      <c r="F253" s="434">
        <v>45</v>
      </c>
      <c r="G253" s="434">
        <v>27180</v>
      </c>
      <c r="H253" s="434">
        <v>1</v>
      </c>
      <c r="I253" s="434">
        <v>604</v>
      </c>
      <c r="J253" s="434">
        <v>31</v>
      </c>
      <c r="K253" s="434">
        <v>18848</v>
      </c>
      <c r="L253" s="434">
        <v>0.69345106696100078</v>
      </c>
      <c r="M253" s="434">
        <v>608</v>
      </c>
      <c r="N253" s="434">
        <v>47</v>
      </c>
      <c r="O253" s="434">
        <v>28858</v>
      </c>
      <c r="P253" s="456">
        <v>1.0617365710080942</v>
      </c>
      <c r="Q253" s="435">
        <v>614</v>
      </c>
    </row>
    <row r="254" spans="1:17" ht="14.4" customHeight="1" x14ac:dyDescent="0.3">
      <c r="A254" s="430" t="s">
        <v>1245</v>
      </c>
      <c r="B254" s="431" t="s">
        <v>1090</v>
      </c>
      <c r="C254" s="431" t="s">
        <v>1091</v>
      </c>
      <c r="D254" s="431" t="s">
        <v>1178</v>
      </c>
      <c r="E254" s="431" t="s">
        <v>1179</v>
      </c>
      <c r="F254" s="434"/>
      <c r="G254" s="434"/>
      <c r="H254" s="434"/>
      <c r="I254" s="434"/>
      <c r="J254" s="434"/>
      <c r="K254" s="434"/>
      <c r="L254" s="434"/>
      <c r="M254" s="434"/>
      <c r="N254" s="434">
        <v>2</v>
      </c>
      <c r="O254" s="434">
        <v>1926</v>
      </c>
      <c r="P254" s="456"/>
      <c r="Q254" s="435">
        <v>963</v>
      </c>
    </row>
    <row r="255" spans="1:17" ht="14.4" customHeight="1" x14ac:dyDescent="0.3">
      <c r="A255" s="430" t="s">
        <v>1245</v>
      </c>
      <c r="B255" s="431" t="s">
        <v>1090</v>
      </c>
      <c r="C255" s="431" t="s">
        <v>1091</v>
      </c>
      <c r="D255" s="431" t="s">
        <v>1180</v>
      </c>
      <c r="E255" s="431" t="s">
        <v>1181</v>
      </c>
      <c r="F255" s="434">
        <v>3</v>
      </c>
      <c r="G255" s="434">
        <v>1518</v>
      </c>
      <c r="H255" s="434">
        <v>1</v>
      </c>
      <c r="I255" s="434">
        <v>506</v>
      </c>
      <c r="J255" s="434"/>
      <c r="K255" s="434"/>
      <c r="L255" s="434"/>
      <c r="M255" s="434"/>
      <c r="N255" s="434">
        <v>1</v>
      </c>
      <c r="O255" s="434">
        <v>512</v>
      </c>
      <c r="P255" s="456">
        <v>0.33728590250329382</v>
      </c>
      <c r="Q255" s="435">
        <v>512</v>
      </c>
    </row>
    <row r="256" spans="1:17" ht="14.4" customHeight="1" x14ac:dyDescent="0.3">
      <c r="A256" s="430" t="s">
        <v>1245</v>
      </c>
      <c r="B256" s="431" t="s">
        <v>1090</v>
      </c>
      <c r="C256" s="431" t="s">
        <v>1091</v>
      </c>
      <c r="D256" s="431" t="s">
        <v>1182</v>
      </c>
      <c r="E256" s="431" t="s">
        <v>1183</v>
      </c>
      <c r="F256" s="434">
        <v>2</v>
      </c>
      <c r="G256" s="434">
        <v>3410</v>
      </c>
      <c r="H256" s="434">
        <v>1</v>
      </c>
      <c r="I256" s="434">
        <v>1705</v>
      </c>
      <c r="J256" s="434">
        <v>11</v>
      </c>
      <c r="K256" s="434">
        <v>19162</v>
      </c>
      <c r="L256" s="434">
        <v>5.6193548387096772</v>
      </c>
      <c r="M256" s="434">
        <v>1742</v>
      </c>
      <c r="N256" s="434"/>
      <c r="O256" s="434"/>
      <c r="P256" s="456"/>
      <c r="Q256" s="435"/>
    </row>
    <row r="257" spans="1:17" ht="14.4" customHeight="1" x14ac:dyDescent="0.3">
      <c r="A257" s="430" t="s">
        <v>1245</v>
      </c>
      <c r="B257" s="431" t="s">
        <v>1090</v>
      </c>
      <c r="C257" s="431" t="s">
        <v>1091</v>
      </c>
      <c r="D257" s="431" t="s">
        <v>1188</v>
      </c>
      <c r="E257" s="431" t="s">
        <v>1189</v>
      </c>
      <c r="F257" s="434">
        <v>2</v>
      </c>
      <c r="G257" s="434">
        <v>490</v>
      </c>
      <c r="H257" s="434">
        <v>1</v>
      </c>
      <c r="I257" s="434">
        <v>245</v>
      </c>
      <c r="J257" s="434"/>
      <c r="K257" s="434"/>
      <c r="L257" s="434"/>
      <c r="M257" s="434"/>
      <c r="N257" s="434"/>
      <c r="O257" s="434"/>
      <c r="P257" s="456"/>
      <c r="Q257" s="435"/>
    </row>
    <row r="258" spans="1:17" ht="14.4" customHeight="1" x14ac:dyDescent="0.3">
      <c r="A258" s="430" t="s">
        <v>1245</v>
      </c>
      <c r="B258" s="431" t="s">
        <v>1090</v>
      </c>
      <c r="C258" s="431" t="s">
        <v>1091</v>
      </c>
      <c r="D258" s="431" t="s">
        <v>1194</v>
      </c>
      <c r="E258" s="431" t="s">
        <v>1195</v>
      </c>
      <c r="F258" s="434">
        <v>266</v>
      </c>
      <c r="G258" s="434">
        <v>40432</v>
      </c>
      <c r="H258" s="434">
        <v>1</v>
      </c>
      <c r="I258" s="434">
        <v>152</v>
      </c>
      <c r="J258" s="434">
        <v>124</v>
      </c>
      <c r="K258" s="434">
        <v>18848</v>
      </c>
      <c r="L258" s="434">
        <v>0.46616541353383456</v>
      </c>
      <c r="M258" s="434">
        <v>152</v>
      </c>
      <c r="N258" s="434"/>
      <c r="O258" s="434"/>
      <c r="P258" s="456"/>
      <c r="Q258" s="435"/>
    </row>
    <row r="259" spans="1:17" ht="14.4" customHeight="1" x14ac:dyDescent="0.3">
      <c r="A259" s="430" t="s">
        <v>1245</v>
      </c>
      <c r="B259" s="431" t="s">
        <v>1090</v>
      </c>
      <c r="C259" s="431" t="s">
        <v>1091</v>
      </c>
      <c r="D259" s="431" t="s">
        <v>1196</v>
      </c>
      <c r="E259" s="431" t="s">
        <v>1197</v>
      </c>
      <c r="F259" s="434">
        <v>28</v>
      </c>
      <c r="G259" s="434">
        <v>756</v>
      </c>
      <c r="H259" s="434">
        <v>1</v>
      </c>
      <c r="I259" s="434">
        <v>27</v>
      </c>
      <c r="J259" s="434">
        <v>40</v>
      </c>
      <c r="K259" s="434">
        <v>1080</v>
      </c>
      <c r="L259" s="434">
        <v>1.4285714285714286</v>
      </c>
      <c r="M259" s="434">
        <v>27</v>
      </c>
      <c r="N259" s="434">
        <v>32</v>
      </c>
      <c r="O259" s="434">
        <v>864</v>
      </c>
      <c r="P259" s="456">
        <v>1.1428571428571428</v>
      </c>
      <c r="Q259" s="435">
        <v>27</v>
      </c>
    </row>
    <row r="260" spans="1:17" ht="14.4" customHeight="1" x14ac:dyDescent="0.3">
      <c r="A260" s="430" t="s">
        <v>1245</v>
      </c>
      <c r="B260" s="431" t="s">
        <v>1090</v>
      </c>
      <c r="C260" s="431" t="s">
        <v>1091</v>
      </c>
      <c r="D260" s="431" t="s">
        <v>1235</v>
      </c>
      <c r="E260" s="431" t="s">
        <v>1236</v>
      </c>
      <c r="F260" s="434">
        <v>1</v>
      </c>
      <c r="G260" s="434">
        <v>327</v>
      </c>
      <c r="H260" s="434">
        <v>1</v>
      </c>
      <c r="I260" s="434">
        <v>327</v>
      </c>
      <c r="J260" s="434">
        <v>1</v>
      </c>
      <c r="K260" s="434">
        <v>328</v>
      </c>
      <c r="L260" s="434">
        <v>1.0030581039755351</v>
      </c>
      <c r="M260" s="434">
        <v>328</v>
      </c>
      <c r="N260" s="434"/>
      <c r="O260" s="434"/>
      <c r="P260" s="456"/>
      <c r="Q260" s="435"/>
    </row>
    <row r="261" spans="1:17" ht="14.4" customHeight="1" x14ac:dyDescent="0.3">
      <c r="A261" s="430" t="s">
        <v>1246</v>
      </c>
      <c r="B261" s="431" t="s">
        <v>1090</v>
      </c>
      <c r="C261" s="431" t="s">
        <v>1091</v>
      </c>
      <c r="D261" s="431" t="s">
        <v>1092</v>
      </c>
      <c r="E261" s="431" t="s">
        <v>1093</v>
      </c>
      <c r="F261" s="434">
        <v>749</v>
      </c>
      <c r="G261" s="434">
        <v>119091</v>
      </c>
      <c r="H261" s="434">
        <v>1</v>
      </c>
      <c r="I261" s="434">
        <v>159</v>
      </c>
      <c r="J261" s="434">
        <v>807</v>
      </c>
      <c r="K261" s="434">
        <v>129927</v>
      </c>
      <c r="L261" s="434">
        <v>1.0909892435196615</v>
      </c>
      <c r="M261" s="434">
        <v>161</v>
      </c>
      <c r="N261" s="434">
        <v>797</v>
      </c>
      <c r="O261" s="434">
        <v>137881</v>
      </c>
      <c r="P261" s="456">
        <v>1.1577785055125913</v>
      </c>
      <c r="Q261" s="435">
        <v>173</v>
      </c>
    </row>
    <row r="262" spans="1:17" ht="14.4" customHeight="1" x14ac:dyDescent="0.3">
      <c r="A262" s="430" t="s">
        <v>1246</v>
      </c>
      <c r="B262" s="431" t="s">
        <v>1090</v>
      </c>
      <c r="C262" s="431" t="s">
        <v>1091</v>
      </c>
      <c r="D262" s="431" t="s">
        <v>1106</v>
      </c>
      <c r="E262" s="431" t="s">
        <v>1107</v>
      </c>
      <c r="F262" s="434">
        <v>9</v>
      </c>
      <c r="G262" s="434">
        <v>10485</v>
      </c>
      <c r="H262" s="434">
        <v>1</v>
      </c>
      <c r="I262" s="434">
        <v>1165</v>
      </c>
      <c r="J262" s="434"/>
      <c r="K262" s="434"/>
      <c r="L262" s="434"/>
      <c r="M262" s="434"/>
      <c r="N262" s="434">
        <v>6</v>
      </c>
      <c r="O262" s="434">
        <v>7038</v>
      </c>
      <c r="P262" s="456">
        <v>0.67124463519313304</v>
      </c>
      <c r="Q262" s="435">
        <v>1173</v>
      </c>
    </row>
    <row r="263" spans="1:17" ht="14.4" customHeight="1" x14ac:dyDescent="0.3">
      <c r="A263" s="430" t="s">
        <v>1246</v>
      </c>
      <c r="B263" s="431" t="s">
        <v>1090</v>
      </c>
      <c r="C263" s="431" t="s">
        <v>1091</v>
      </c>
      <c r="D263" s="431" t="s">
        <v>1108</v>
      </c>
      <c r="E263" s="431" t="s">
        <v>1109</v>
      </c>
      <c r="F263" s="434">
        <v>20</v>
      </c>
      <c r="G263" s="434">
        <v>780</v>
      </c>
      <c r="H263" s="434">
        <v>1</v>
      </c>
      <c r="I263" s="434">
        <v>39</v>
      </c>
      <c r="J263" s="434">
        <v>20</v>
      </c>
      <c r="K263" s="434">
        <v>800</v>
      </c>
      <c r="L263" s="434">
        <v>1.0256410256410255</v>
      </c>
      <c r="M263" s="434">
        <v>40</v>
      </c>
      <c r="N263" s="434">
        <v>51</v>
      </c>
      <c r="O263" s="434">
        <v>2091</v>
      </c>
      <c r="P263" s="456">
        <v>2.6807692307692306</v>
      </c>
      <c r="Q263" s="435">
        <v>41</v>
      </c>
    </row>
    <row r="264" spans="1:17" ht="14.4" customHeight="1" x14ac:dyDescent="0.3">
      <c r="A264" s="430" t="s">
        <v>1246</v>
      </c>
      <c r="B264" s="431" t="s">
        <v>1090</v>
      </c>
      <c r="C264" s="431" t="s">
        <v>1091</v>
      </c>
      <c r="D264" s="431" t="s">
        <v>1110</v>
      </c>
      <c r="E264" s="431" t="s">
        <v>1111</v>
      </c>
      <c r="F264" s="434">
        <v>2</v>
      </c>
      <c r="G264" s="434">
        <v>764</v>
      </c>
      <c r="H264" s="434">
        <v>1</v>
      </c>
      <c r="I264" s="434">
        <v>382</v>
      </c>
      <c r="J264" s="434">
        <v>3</v>
      </c>
      <c r="K264" s="434">
        <v>1149</v>
      </c>
      <c r="L264" s="434">
        <v>1.5039267015706805</v>
      </c>
      <c r="M264" s="434">
        <v>383</v>
      </c>
      <c r="N264" s="434">
        <v>1</v>
      </c>
      <c r="O264" s="434">
        <v>384</v>
      </c>
      <c r="P264" s="456">
        <v>0.50261780104712039</v>
      </c>
      <c r="Q264" s="435">
        <v>384</v>
      </c>
    </row>
    <row r="265" spans="1:17" ht="14.4" customHeight="1" x14ac:dyDescent="0.3">
      <c r="A265" s="430" t="s">
        <v>1246</v>
      </c>
      <c r="B265" s="431" t="s">
        <v>1090</v>
      </c>
      <c r="C265" s="431" t="s">
        <v>1091</v>
      </c>
      <c r="D265" s="431" t="s">
        <v>1112</v>
      </c>
      <c r="E265" s="431" t="s">
        <v>1113</v>
      </c>
      <c r="F265" s="434">
        <v>21</v>
      </c>
      <c r="G265" s="434">
        <v>777</v>
      </c>
      <c r="H265" s="434">
        <v>1</v>
      </c>
      <c r="I265" s="434">
        <v>37</v>
      </c>
      <c r="J265" s="434">
        <v>17</v>
      </c>
      <c r="K265" s="434">
        <v>629</v>
      </c>
      <c r="L265" s="434">
        <v>0.80952380952380953</v>
      </c>
      <c r="M265" s="434">
        <v>37</v>
      </c>
      <c r="N265" s="434">
        <v>12</v>
      </c>
      <c r="O265" s="434">
        <v>444</v>
      </c>
      <c r="P265" s="456">
        <v>0.5714285714285714</v>
      </c>
      <c r="Q265" s="435">
        <v>37</v>
      </c>
    </row>
    <row r="266" spans="1:17" ht="14.4" customHeight="1" x14ac:dyDescent="0.3">
      <c r="A266" s="430" t="s">
        <v>1246</v>
      </c>
      <c r="B266" s="431" t="s">
        <v>1090</v>
      </c>
      <c r="C266" s="431" t="s">
        <v>1091</v>
      </c>
      <c r="D266" s="431" t="s">
        <v>1116</v>
      </c>
      <c r="E266" s="431" t="s">
        <v>1117</v>
      </c>
      <c r="F266" s="434"/>
      <c r="G266" s="434"/>
      <c r="H266" s="434"/>
      <c r="I266" s="434"/>
      <c r="J266" s="434"/>
      <c r="K266" s="434"/>
      <c r="L266" s="434"/>
      <c r="M266" s="434"/>
      <c r="N266" s="434">
        <v>3</v>
      </c>
      <c r="O266" s="434">
        <v>1338</v>
      </c>
      <c r="P266" s="456"/>
      <c r="Q266" s="435">
        <v>446</v>
      </c>
    </row>
    <row r="267" spans="1:17" ht="14.4" customHeight="1" x14ac:dyDescent="0.3">
      <c r="A267" s="430" t="s">
        <v>1246</v>
      </c>
      <c r="B267" s="431" t="s">
        <v>1090</v>
      </c>
      <c r="C267" s="431" t="s">
        <v>1091</v>
      </c>
      <c r="D267" s="431" t="s">
        <v>1118</v>
      </c>
      <c r="E267" s="431" t="s">
        <v>1119</v>
      </c>
      <c r="F267" s="434">
        <v>1</v>
      </c>
      <c r="G267" s="434">
        <v>41</v>
      </c>
      <c r="H267" s="434">
        <v>1</v>
      </c>
      <c r="I267" s="434">
        <v>41</v>
      </c>
      <c r="J267" s="434">
        <v>1</v>
      </c>
      <c r="K267" s="434">
        <v>41</v>
      </c>
      <c r="L267" s="434">
        <v>1</v>
      </c>
      <c r="M267" s="434">
        <v>41</v>
      </c>
      <c r="N267" s="434"/>
      <c r="O267" s="434"/>
      <c r="P267" s="456"/>
      <c r="Q267" s="435"/>
    </row>
    <row r="268" spans="1:17" ht="14.4" customHeight="1" x14ac:dyDescent="0.3">
      <c r="A268" s="430" t="s">
        <v>1246</v>
      </c>
      <c r="B268" s="431" t="s">
        <v>1090</v>
      </c>
      <c r="C268" s="431" t="s">
        <v>1091</v>
      </c>
      <c r="D268" s="431" t="s">
        <v>1120</v>
      </c>
      <c r="E268" s="431" t="s">
        <v>1121</v>
      </c>
      <c r="F268" s="434">
        <v>3</v>
      </c>
      <c r="G268" s="434">
        <v>1470</v>
      </c>
      <c r="H268" s="434">
        <v>1</v>
      </c>
      <c r="I268" s="434">
        <v>490</v>
      </c>
      <c r="J268" s="434">
        <v>6</v>
      </c>
      <c r="K268" s="434">
        <v>2946</v>
      </c>
      <c r="L268" s="434">
        <v>2.0040816326530613</v>
      </c>
      <c r="M268" s="434">
        <v>491</v>
      </c>
      <c r="N268" s="434">
        <v>1</v>
      </c>
      <c r="O268" s="434">
        <v>492</v>
      </c>
      <c r="P268" s="456">
        <v>0.33469387755102042</v>
      </c>
      <c r="Q268" s="435">
        <v>492</v>
      </c>
    </row>
    <row r="269" spans="1:17" ht="14.4" customHeight="1" x14ac:dyDescent="0.3">
      <c r="A269" s="430" t="s">
        <v>1246</v>
      </c>
      <c r="B269" s="431" t="s">
        <v>1090</v>
      </c>
      <c r="C269" s="431" t="s">
        <v>1091</v>
      </c>
      <c r="D269" s="431" t="s">
        <v>1122</v>
      </c>
      <c r="E269" s="431" t="s">
        <v>1123</v>
      </c>
      <c r="F269" s="434">
        <v>5</v>
      </c>
      <c r="G269" s="434">
        <v>155</v>
      </c>
      <c r="H269" s="434">
        <v>1</v>
      </c>
      <c r="I269" s="434">
        <v>31</v>
      </c>
      <c r="J269" s="434">
        <v>4</v>
      </c>
      <c r="K269" s="434">
        <v>124</v>
      </c>
      <c r="L269" s="434">
        <v>0.8</v>
      </c>
      <c r="M269" s="434">
        <v>31</v>
      </c>
      <c r="N269" s="434">
        <v>11</v>
      </c>
      <c r="O269" s="434">
        <v>341</v>
      </c>
      <c r="P269" s="456">
        <v>2.2000000000000002</v>
      </c>
      <c r="Q269" s="435">
        <v>31</v>
      </c>
    </row>
    <row r="270" spans="1:17" ht="14.4" customHeight="1" x14ac:dyDescent="0.3">
      <c r="A270" s="430" t="s">
        <v>1246</v>
      </c>
      <c r="B270" s="431" t="s">
        <v>1090</v>
      </c>
      <c r="C270" s="431" t="s">
        <v>1091</v>
      </c>
      <c r="D270" s="431" t="s">
        <v>1124</v>
      </c>
      <c r="E270" s="431" t="s">
        <v>1125</v>
      </c>
      <c r="F270" s="434">
        <v>21</v>
      </c>
      <c r="G270" s="434">
        <v>4305</v>
      </c>
      <c r="H270" s="434">
        <v>1</v>
      </c>
      <c r="I270" s="434">
        <v>205</v>
      </c>
      <c r="J270" s="434"/>
      <c r="K270" s="434"/>
      <c r="L270" s="434"/>
      <c r="M270" s="434"/>
      <c r="N270" s="434">
        <v>32</v>
      </c>
      <c r="O270" s="434">
        <v>6656</v>
      </c>
      <c r="P270" s="456">
        <v>1.5461091753774681</v>
      </c>
      <c r="Q270" s="435">
        <v>208</v>
      </c>
    </row>
    <row r="271" spans="1:17" ht="14.4" customHeight="1" x14ac:dyDescent="0.3">
      <c r="A271" s="430" t="s">
        <v>1246</v>
      </c>
      <c r="B271" s="431" t="s">
        <v>1090</v>
      </c>
      <c r="C271" s="431" t="s">
        <v>1091</v>
      </c>
      <c r="D271" s="431" t="s">
        <v>1126</v>
      </c>
      <c r="E271" s="431" t="s">
        <v>1127</v>
      </c>
      <c r="F271" s="434">
        <v>22</v>
      </c>
      <c r="G271" s="434">
        <v>8294</v>
      </c>
      <c r="H271" s="434">
        <v>1</v>
      </c>
      <c r="I271" s="434">
        <v>377</v>
      </c>
      <c r="J271" s="434"/>
      <c r="K271" s="434"/>
      <c r="L271" s="434"/>
      <c r="M271" s="434"/>
      <c r="N271" s="434">
        <v>32</v>
      </c>
      <c r="O271" s="434">
        <v>12288</v>
      </c>
      <c r="P271" s="456">
        <v>1.4815529298287919</v>
      </c>
      <c r="Q271" s="435">
        <v>384</v>
      </c>
    </row>
    <row r="272" spans="1:17" ht="14.4" customHeight="1" x14ac:dyDescent="0.3">
      <c r="A272" s="430" t="s">
        <v>1246</v>
      </c>
      <c r="B272" s="431" t="s">
        <v>1090</v>
      </c>
      <c r="C272" s="431" t="s">
        <v>1091</v>
      </c>
      <c r="D272" s="431" t="s">
        <v>1128</v>
      </c>
      <c r="E272" s="431" t="s">
        <v>1129</v>
      </c>
      <c r="F272" s="434"/>
      <c r="G272" s="434"/>
      <c r="H272" s="434"/>
      <c r="I272" s="434"/>
      <c r="J272" s="434"/>
      <c r="K272" s="434"/>
      <c r="L272" s="434"/>
      <c r="M272" s="434"/>
      <c r="N272" s="434">
        <v>1</v>
      </c>
      <c r="O272" s="434">
        <v>236</v>
      </c>
      <c r="P272" s="456"/>
      <c r="Q272" s="435">
        <v>236</v>
      </c>
    </row>
    <row r="273" spans="1:17" ht="14.4" customHeight="1" x14ac:dyDescent="0.3">
      <c r="A273" s="430" t="s">
        <v>1246</v>
      </c>
      <c r="B273" s="431" t="s">
        <v>1090</v>
      </c>
      <c r="C273" s="431" t="s">
        <v>1091</v>
      </c>
      <c r="D273" s="431" t="s">
        <v>1136</v>
      </c>
      <c r="E273" s="431" t="s">
        <v>1137</v>
      </c>
      <c r="F273" s="434">
        <v>25</v>
      </c>
      <c r="G273" s="434">
        <v>400</v>
      </c>
      <c r="H273" s="434">
        <v>1</v>
      </c>
      <c r="I273" s="434">
        <v>16</v>
      </c>
      <c r="J273" s="434">
        <v>22</v>
      </c>
      <c r="K273" s="434">
        <v>352</v>
      </c>
      <c r="L273" s="434">
        <v>0.88</v>
      </c>
      <c r="M273" s="434">
        <v>16</v>
      </c>
      <c r="N273" s="434">
        <v>18</v>
      </c>
      <c r="O273" s="434">
        <v>306</v>
      </c>
      <c r="P273" s="456">
        <v>0.76500000000000001</v>
      </c>
      <c r="Q273" s="435">
        <v>17</v>
      </c>
    </row>
    <row r="274" spans="1:17" ht="14.4" customHeight="1" x14ac:dyDescent="0.3">
      <c r="A274" s="430" t="s">
        <v>1246</v>
      </c>
      <c r="B274" s="431" t="s">
        <v>1090</v>
      </c>
      <c r="C274" s="431" t="s">
        <v>1091</v>
      </c>
      <c r="D274" s="431" t="s">
        <v>1138</v>
      </c>
      <c r="E274" s="431" t="s">
        <v>1139</v>
      </c>
      <c r="F274" s="434"/>
      <c r="G274" s="434"/>
      <c r="H274" s="434"/>
      <c r="I274" s="434"/>
      <c r="J274" s="434"/>
      <c r="K274" s="434"/>
      <c r="L274" s="434"/>
      <c r="M274" s="434"/>
      <c r="N274" s="434">
        <v>2</v>
      </c>
      <c r="O274" s="434">
        <v>278</v>
      </c>
      <c r="P274" s="456"/>
      <c r="Q274" s="435">
        <v>139</v>
      </c>
    </row>
    <row r="275" spans="1:17" ht="14.4" customHeight="1" x14ac:dyDescent="0.3">
      <c r="A275" s="430" t="s">
        <v>1246</v>
      </c>
      <c r="B275" s="431" t="s">
        <v>1090</v>
      </c>
      <c r="C275" s="431" t="s">
        <v>1091</v>
      </c>
      <c r="D275" s="431" t="s">
        <v>1140</v>
      </c>
      <c r="E275" s="431" t="s">
        <v>1141</v>
      </c>
      <c r="F275" s="434"/>
      <c r="G275" s="434"/>
      <c r="H275" s="434"/>
      <c r="I275" s="434"/>
      <c r="J275" s="434">
        <v>3</v>
      </c>
      <c r="K275" s="434">
        <v>309</v>
      </c>
      <c r="L275" s="434"/>
      <c r="M275" s="434">
        <v>103</v>
      </c>
      <c r="N275" s="434"/>
      <c r="O275" s="434"/>
      <c r="P275" s="456"/>
      <c r="Q275" s="435"/>
    </row>
    <row r="276" spans="1:17" ht="14.4" customHeight="1" x14ac:dyDescent="0.3">
      <c r="A276" s="430" t="s">
        <v>1246</v>
      </c>
      <c r="B276" s="431" t="s">
        <v>1090</v>
      </c>
      <c r="C276" s="431" t="s">
        <v>1091</v>
      </c>
      <c r="D276" s="431" t="s">
        <v>1146</v>
      </c>
      <c r="E276" s="431" t="s">
        <v>1147</v>
      </c>
      <c r="F276" s="434">
        <v>70</v>
      </c>
      <c r="G276" s="434">
        <v>7910</v>
      </c>
      <c r="H276" s="434">
        <v>1</v>
      </c>
      <c r="I276" s="434">
        <v>113</v>
      </c>
      <c r="J276" s="434">
        <v>83</v>
      </c>
      <c r="K276" s="434">
        <v>9628</v>
      </c>
      <c r="L276" s="434">
        <v>1.2171934260429835</v>
      </c>
      <c r="M276" s="434">
        <v>116</v>
      </c>
      <c r="N276" s="434">
        <v>86</v>
      </c>
      <c r="O276" s="434">
        <v>10062</v>
      </c>
      <c r="P276" s="456">
        <v>1.2720606826801517</v>
      </c>
      <c r="Q276" s="435">
        <v>117</v>
      </c>
    </row>
    <row r="277" spans="1:17" ht="14.4" customHeight="1" x14ac:dyDescent="0.3">
      <c r="A277" s="430" t="s">
        <v>1246</v>
      </c>
      <c r="B277" s="431" t="s">
        <v>1090</v>
      </c>
      <c r="C277" s="431" t="s">
        <v>1091</v>
      </c>
      <c r="D277" s="431" t="s">
        <v>1148</v>
      </c>
      <c r="E277" s="431" t="s">
        <v>1149</v>
      </c>
      <c r="F277" s="434">
        <v>67</v>
      </c>
      <c r="G277" s="434">
        <v>5628</v>
      </c>
      <c r="H277" s="434">
        <v>1</v>
      </c>
      <c r="I277" s="434">
        <v>84</v>
      </c>
      <c r="J277" s="434">
        <v>84</v>
      </c>
      <c r="K277" s="434">
        <v>7140</v>
      </c>
      <c r="L277" s="434">
        <v>1.2686567164179106</v>
      </c>
      <c r="M277" s="434">
        <v>85</v>
      </c>
      <c r="N277" s="434">
        <v>41</v>
      </c>
      <c r="O277" s="434">
        <v>3731</v>
      </c>
      <c r="P277" s="456">
        <v>0.66293532338308458</v>
      </c>
      <c r="Q277" s="435">
        <v>91</v>
      </c>
    </row>
    <row r="278" spans="1:17" ht="14.4" customHeight="1" x14ac:dyDescent="0.3">
      <c r="A278" s="430" t="s">
        <v>1246</v>
      </c>
      <c r="B278" s="431" t="s">
        <v>1090</v>
      </c>
      <c r="C278" s="431" t="s">
        <v>1091</v>
      </c>
      <c r="D278" s="431" t="s">
        <v>1150</v>
      </c>
      <c r="E278" s="431" t="s">
        <v>1151</v>
      </c>
      <c r="F278" s="434">
        <v>1</v>
      </c>
      <c r="G278" s="434">
        <v>96</v>
      </c>
      <c r="H278" s="434">
        <v>1</v>
      </c>
      <c r="I278" s="434">
        <v>96</v>
      </c>
      <c r="J278" s="434"/>
      <c r="K278" s="434"/>
      <c r="L278" s="434"/>
      <c r="M278" s="434"/>
      <c r="N278" s="434">
        <v>1</v>
      </c>
      <c r="O278" s="434">
        <v>99</v>
      </c>
      <c r="P278" s="456">
        <v>1.03125</v>
      </c>
      <c r="Q278" s="435">
        <v>99</v>
      </c>
    </row>
    <row r="279" spans="1:17" ht="14.4" customHeight="1" x14ac:dyDescent="0.3">
      <c r="A279" s="430" t="s">
        <v>1246</v>
      </c>
      <c r="B279" s="431" t="s">
        <v>1090</v>
      </c>
      <c r="C279" s="431" t="s">
        <v>1091</v>
      </c>
      <c r="D279" s="431" t="s">
        <v>1152</v>
      </c>
      <c r="E279" s="431" t="s">
        <v>1153</v>
      </c>
      <c r="F279" s="434">
        <v>12</v>
      </c>
      <c r="G279" s="434">
        <v>252</v>
      </c>
      <c r="H279" s="434">
        <v>1</v>
      </c>
      <c r="I279" s="434">
        <v>21</v>
      </c>
      <c r="J279" s="434">
        <v>21</v>
      </c>
      <c r="K279" s="434">
        <v>441</v>
      </c>
      <c r="L279" s="434">
        <v>1.75</v>
      </c>
      <c r="M279" s="434">
        <v>21</v>
      </c>
      <c r="N279" s="434">
        <v>13</v>
      </c>
      <c r="O279" s="434">
        <v>273</v>
      </c>
      <c r="P279" s="456">
        <v>1.0833333333333333</v>
      </c>
      <c r="Q279" s="435">
        <v>21</v>
      </c>
    </row>
    <row r="280" spans="1:17" ht="14.4" customHeight="1" x14ac:dyDescent="0.3">
      <c r="A280" s="430" t="s">
        <v>1246</v>
      </c>
      <c r="B280" s="431" t="s">
        <v>1090</v>
      </c>
      <c r="C280" s="431" t="s">
        <v>1091</v>
      </c>
      <c r="D280" s="431" t="s">
        <v>1154</v>
      </c>
      <c r="E280" s="431" t="s">
        <v>1155</v>
      </c>
      <c r="F280" s="434">
        <v>27</v>
      </c>
      <c r="G280" s="434">
        <v>13122</v>
      </c>
      <c r="H280" s="434">
        <v>1</v>
      </c>
      <c r="I280" s="434">
        <v>486</v>
      </c>
      <c r="J280" s="434">
        <v>18</v>
      </c>
      <c r="K280" s="434">
        <v>8766</v>
      </c>
      <c r="L280" s="434">
        <v>0.66803840877914955</v>
      </c>
      <c r="M280" s="434">
        <v>487</v>
      </c>
      <c r="N280" s="434">
        <v>20</v>
      </c>
      <c r="O280" s="434">
        <v>9760</v>
      </c>
      <c r="P280" s="456">
        <v>0.74378905654625815</v>
      </c>
      <c r="Q280" s="435">
        <v>488</v>
      </c>
    </row>
    <row r="281" spans="1:17" ht="14.4" customHeight="1" x14ac:dyDescent="0.3">
      <c r="A281" s="430" t="s">
        <v>1246</v>
      </c>
      <c r="B281" s="431" t="s">
        <v>1090</v>
      </c>
      <c r="C281" s="431" t="s">
        <v>1091</v>
      </c>
      <c r="D281" s="431" t="s">
        <v>1162</v>
      </c>
      <c r="E281" s="431" t="s">
        <v>1163</v>
      </c>
      <c r="F281" s="434">
        <v>22</v>
      </c>
      <c r="G281" s="434">
        <v>880</v>
      </c>
      <c r="H281" s="434">
        <v>1</v>
      </c>
      <c r="I281" s="434">
        <v>40</v>
      </c>
      <c r="J281" s="434">
        <v>17</v>
      </c>
      <c r="K281" s="434">
        <v>697</v>
      </c>
      <c r="L281" s="434">
        <v>0.7920454545454545</v>
      </c>
      <c r="M281" s="434">
        <v>41</v>
      </c>
      <c r="N281" s="434">
        <v>18</v>
      </c>
      <c r="O281" s="434">
        <v>738</v>
      </c>
      <c r="P281" s="456">
        <v>0.83863636363636362</v>
      </c>
      <c r="Q281" s="435">
        <v>41</v>
      </c>
    </row>
    <row r="282" spans="1:17" ht="14.4" customHeight="1" x14ac:dyDescent="0.3">
      <c r="A282" s="430" t="s">
        <v>1246</v>
      </c>
      <c r="B282" s="431" t="s">
        <v>1090</v>
      </c>
      <c r="C282" s="431" t="s">
        <v>1091</v>
      </c>
      <c r="D282" s="431" t="s">
        <v>1174</v>
      </c>
      <c r="E282" s="431" t="s">
        <v>1175</v>
      </c>
      <c r="F282" s="434">
        <v>2</v>
      </c>
      <c r="G282" s="434">
        <v>4058</v>
      </c>
      <c r="H282" s="434">
        <v>1</v>
      </c>
      <c r="I282" s="434">
        <v>2029</v>
      </c>
      <c r="J282" s="434"/>
      <c r="K282" s="434"/>
      <c r="L282" s="434"/>
      <c r="M282" s="434"/>
      <c r="N282" s="434"/>
      <c r="O282" s="434"/>
      <c r="P282" s="456"/>
      <c r="Q282" s="435"/>
    </row>
    <row r="283" spans="1:17" ht="14.4" customHeight="1" x14ac:dyDescent="0.3">
      <c r="A283" s="430" t="s">
        <v>1246</v>
      </c>
      <c r="B283" s="431" t="s">
        <v>1090</v>
      </c>
      <c r="C283" s="431" t="s">
        <v>1091</v>
      </c>
      <c r="D283" s="431" t="s">
        <v>1176</v>
      </c>
      <c r="E283" s="431" t="s">
        <v>1177</v>
      </c>
      <c r="F283" s="434">
        <v>3</v>
      </c>
      <c r="G283" s="434">
        <v>1812</v>
      </c>
      <c r="H283" s="434">
        <v>1</v>
      </c>
      <c r="I283" s="434">
        <v>604</v>
      </c>
      <c r="J283" s="434">
        <v>2</v>
      </c>
      <c r="K283" s="434">
        <v>1216</v>
      </c>
      <c r="L283" s="434">
        <v>0.67108167770419425</v>
      </c>
      <c r="M283" s="434">
        <v>608</v>
      </c>
      <c r="N283" s="434"/>
      <c r="O283" s="434"/>
      <c r="P283" s="456"/>
      <c r="Q283" s="435"/>
    </row>
    <row r="284" spans="1:17" ht="14.4" customHeight="1" x14ac:dyDescent="0.3">
      <c r="A284" s="430" t="s">
        <v>1246</v>
      </c>
      <c r="B284" s="431" t="s">
        <v>1090</v>
      </c>
      <c r="C284" s="431" t="s">
        <v>1091</v>
      </c>
      <c r="D284" s="431" t="s">
        <v>1188</v>
      </c>
      <c r="E284" s="431" t="s">
        <v>1189</v>
      </c>
      <c r="F284" s="434"/>
      <c r="G284" s="434"/>
      <c r="H284" s="434"/>
      <c r="I284" s="434"/>
      <c r="J284" s="434"/>
      <c r="K284" s="434"/>
      <c r="L284" s="434"/>
      <c r="M284" s="434"/>
      <c r="N284" s="434">
        <v>1</v>
      </c>
      <c r="O284" s="434">
        <v>249</v>
      </c>
      <c r="P284" s="456"/>
      <c r="Q284" s="435">
        <v>249</v>
      </c>
    </row>
    <row r="285" spans="1:17" ht="14.4" customHeight="1" x14ac:dyDescent="0.3">
      <c r="A285" s="430" t="s">
        <v>1246</v>
      </c>
      <c r="B285" s="431" t="s">
        <v>1090</v>
      </c>
      <c r="C285" s="431" t="s">
        <v>1091</v>
      </c>
      <c r="D285" s="431" t="s">
        <v>1247</v>
      </c>
      <c r="E285" s="431" t="s">
        <v>1248</v>
      </c>
      <c r="F285" s="434">
        <v>176</v>
      </c>
      <c r="G285" s="434">
        <v>7040</v>
      </c>
      <c r="H285" s="434">
        <v>1</v>
      </c>
      <c r="I285" s="434">
        <v>40</v>
      </c>
      <c r="J285" s="434">
        <v>88</v>
      </c>
      <c r="K285" s="434">
        <v>3608</v>
      </c>
      <c r="L285" s="434">
        <v>0.51249999999999996</v>
      </c>
      <c r="M285" s="434">
        <v>41</v>
      </c>
      <c r="N285" s="434">
        <v>200</v>
      </c>
      <c r="O285" s="434">
        <v>8400</v>
      </c>
      <c r="P285" s="456">
        <v>1.1931818181818181</v>
      </c>
      <c r="Q285" s="435">
        <v>42</v>
      </c>
    </row>
    <row r="286" spans="1:17" ht="14.4" customHeight="1" x14ac:dyDescent="0.3">
      <c r="A286" s="430" t="s">
        <v>1249</v>
      </c>
      <c r="B286" s="431" t="s">
        <v>1090</v>
      </c>
      <c r="C286" s="431" t="s">
        <v>1091</v>
      </c>
      <c r="D286" s="431" t="s">
        <v>1092</v>
      </c>
      <c r="E286" s="431" t="s">
        <v>1093</v>
      </c>
      <c r="F286" s="434">
        <v>117</v>
      </c>
      <c r="G286" s="434">
        <v>18603</v>
      </c>
      <c r="H286" s="434">
        <v>1</v>
      </c>
      <c r="I286" s="434">
        <v>159</v>
      </c>
      <c r="J286" s="434">
        <v>140</v>
      </c>
      <c r="K286" s="434">
        <v>22540</v>
      </c>
      <c r="L286" s="434">
        <v>1.2116325323872494</v>
      </c>
      <c r="M286" s="434">
        <v>161</v>
      </c>
      <c r="N286" s="434">
        <v>127</v>
      </c>
      <c r="O286" s="434">
        <v>21971</v>
      </c>
      <c r="P286" s="456">
        <v>1.1810460678385206</v>
      </c>
      <c r="Q286" s="435">
        <v>173</v>
      </c>
    </row>
    <row r="287" spans="1:17" ht="14.4" customHeight="1" x14ac:dyDescent="0.3">
      <c r="A287" s="430" t="s">
        <v>1249</v>
      </c>
      <c r="B287" s="431" t="s">
        <v>1090</v>
      </c>
      <c r="C287" s="431" t="s">
        <v>1091</v>
      </c>
      <c r="D287" s="431" t="s">
        <v>1106</v>
      </c>
      <c r="E287" s="431" t="s">
        <v>1107</v>
      </c>
      <c r="F287" s="434"/>
      <c r="G287" s="434"/>
      <c r="H287" s="434"/>
      <c r="I287" s="434"/>
      <c r="J287" s="434"/>
      <c r="K287" s="434"/>
      <c r="L287" s="434"/>
      <c r="M287" s="434"/>
      <c r="N287" s="434">
        <v>1</v>
      </c>
      <c r="O287" s="434">
        <v>1173</v>
      </c>
      <c r="P287" s="456"/>
      <c r="Q287" s="435">
        <v>1173</v>
      </c>
    </row>
    <row r="288" spans="1:17" ht="14.4" customHeight="1" x14ac:dyDescent="0.3">
      <c r="A288" s="430" t="s">
        <v>1249</v>
      </c>
      <c r="B288" s="431" t="s">
        <v>1090</v>
      </c>
      <c r="C288" s="431" t="s">
        <v>1091</v>
      </c>
      <c r="D288" s="431" t="s">
        <v>1108</v>
      </c>
      <c r="E288" s="431" t="s">
        <v>1109</v>
      </c>
      <c r="F288" s="434">
        <v>17</v>
      </c>
      <c r="G288" s="434">
        <v>663</v>
      </c>
      <c r="H288" s="434">
        <v>1</v>
      </c>
      <c r="I288" s="434">
        <v>39</v>
      </c>
      <c r="J288" s="434">
        <v>11</v>
      </c>
      <c r="K288" s="434">
        <v>440</v>
      </c>
      <c r="L288" s="434">
        <v>0.66365007541478127</v>
      </c>
      <c r="M288" s="434">
        <v>40</v>
      </c>
      <c r="N288" s="434">
        <v>15</v>
      </c>
      <c r="O288" s="434">
        <v>615</v>
      </c>
      <c r="P288" s="456">
        <v>0.92760180995475117</v>
      </c>
      <c r="Q288" s="435">
        <v>41</v>
      </c>
    </row>
    <row r="289" spans="1:17" ht="14.4" customHeight="1" x14ac:dyDescent="0.3">
      <c r="A289" s="430" t="s">
        <v>1249</v>
      </c>
      <c r="B289" s="431" t="s">
        <v>1090</v>
      </c>
      <c r="C289" s="431" t="s">
        <v>1091</v>
      </c>
      <c r="D289" s="431" t="s">
        <v>1110</v>
      </c>
      <c r="E289" s="431" t="s">
        <v>1111</v>
      </c>
      <c r="F289" s="434">
        <v>2</v>
      </c>
      <c r="G289" s="434">
        <v>764</v>
      </c>
      <c r="H289" s="434">
        <v>1</v>
      </c>
      <c r="I289" s="434">
        <v>382</v>
      </c>
      <c r="J289" s="434">
        <v>5</v>
      </c>
      <c r="K289" s="434">
        <v>1915</v>
      </c>
      <c r="L289" s="434">
        <v>2.506544502617801</v>
      </c>
      <c r="M289" s="434">
        <v>383</v>
      </c>
      <c r="N289" s="434">
        <v>6</v>
      </c>
      <c r="O289" s="434">
        <v>2304</v>
      </c>
      <c r="P289" s="456">
        <v>3.0157068062827226</v>
      </c>
      <c r="Q289" s="435">
        <v>384</v>
      </c>
    </row>
    <row r="290" spans="1:17" ht="14.4" customHeight="1" x14ac:dyDescent="0.3">
      <c r="A290" s="430" t="s">
        <v>1249</v>
      </c>
      <c r="B290" s="431" t="s">
        <v>1090</v>
      </c>
      <c r="C290" s="431" t="s">
        <v>1091</v>
      </c>
      <c r="D290" s="431" t="s">
        <v>1112</v>
      </c>
      <c r="E290" s="431" t="s">
        <v>1113</v>
      </c>
      <c r="F290" s="434"/>
      <c r="G290" s="434"/>
      <c r="H290" s="434"/>
      <c r="I290" s="434"/>
      <c r="J290" s="434"/>
      <c r="K290" s="434"/>
      <c r="L290" s="434"/>
      <c r="M290" s="434"/>
      <c r="N290" s="434">
        <v>2</v>
      </c>
      <c r="O290" s="434">
        <v>74</v>
      </c>
      <c r="P290" s="456"/>
      <c r="Q290" s="435">
        <v>37</v>
      </c>
    </row>
    <row r="291" spans="1:17" ht="14.4" customHeight="1" x14ac:dyDescent="0.3">
      <c r="A291" s="430" t="s">
        <v>1249</v>
      </c>
      <c r="B291" s="431" t="s">
        <v>1090</v>
      </c>
      <c r="C291" s="431" t="s">
        <v>1091</v>
      </c>
      <c r="D291" s="431" t="s">
        <v>1116</v>
      </c>
      <c r="E291" s="431" t="s">
        <v>1117</v>
      </c>
      <c r="F291" s="434"/>
      <c r="G291" s="434"/>
      <c r="H291" s="434"/>
      <c r="I291" s="434"/>
      <c r="J291" s="434"/>
      <c r="K291" s="434"/>
      <c r="L291" s="434"/>
      <c r="M291" s="434"/>
      <c r="N291" s="434">
        <v>7</v>
      </c>
      <c r="O291" s="434">
        <v>3122</v>
      </c>
      <c r="P291" s="456"/>
      <c r="Q291" s="435">
        <v>446</v>
      </c>
    </row>
    <row r="292" spans="1:17" ht="14.4" customHeight="1" x14ac:dyDescent="0.3">
      <c r="A292" s="430" t="s">
        <v>1249</v>
      </c>
      <c r="B292" s="431" t="s">
        <v>1090</v>
      </c>
      <c r="C292" s="431" t="s">
        <v>1091</v>
      </c>
      <c r="D292" s="431" t="s">
        <v>1118</v>
      </c>
      <c r="E292" s="431" t="s">
        <v>1119</v>
      </c>
      <c r="F292" s="434"/>
      <c r="G292" s="434"/>
      <c r="H292" s="434"/>
      <c r="I292" s="434"/>
      <c r="J292" s="434">
        <v>2</v>
      </c>
      <c r="K292" s="434">
        <v>82</v>
      </c>
      <c r="L292" s="434"/>
      <c r="M292" s="434">
        <v>41</v>
      </c>
      <c r="N292" s="434">
        <v>1</v>
      </c>
      <c r="O292" s="434">
        <v>42</v>
      </c>
      <c r="P292" s="456"/>
      <c r="Q292" s="435">
        <v>42</v>
      </c>
    </row>
    <row r="293" spans="1:17" ht="14.4" customHeight="1" x14ac:dyDescent="0.3">
      <c r="A293" s="430" t="s">
        <v>1249</v>
      </c>
      <c r="B293" s="431" t="s">
        <v>1090</v>
      </c>
      <c r="C293" s="431" t="s">
        <v>1091</v>
      </c>
      <c r="D293" s="431" t="s">
        <v>1120</v>
      </c>
      <c r="E293" s="431" t="s">
        <v>1121</v>
      </c>
      <c r="F293" s="434">
        <v>1</v>
      </c>
      <c r="G293" s="434">
        <v>490</v>
      </c>
      <c r="H293" s="434">
        <v>1</v>
      </c>
      <c r="I293" s="434">
        <v>490</v>
      </c>
      <c r="J293" s="434">
        <v>2</v>
      </c>
      <c r="K293" s="434">
        <v>982</v>
      </c>
      <c r="L293" s="434">
        <v>2.0040816326530613</v>
      </c>
      <c r="M293" s="434">
        <v>491</v>
      </c>
      <c r="N293" s="434">
        <v>4</v>
      </c>
      <c r="O293" s="434">
        <v>1968</v>
      </c>
      <c r="P293" s="456">
        <v>4.0163265306122451</v>
      </c>
      <c r="Q293" s="435">
        <v>492</v>
      </c>
    </row>
    <row r="294" spans="1:17" ht="14.4" customHeight="1" x14ac:dyDescent="0.3">
      <c r="A294" s="430" t="s">
        <v>1249</v>
      </c>
      <c r="B294" s="431" t="s">
        <v>1090</v>
      </c>
      <c r="C294" s="431" t="s">
        <v>1091</v>
      </c>
      <c r="D294" s="431" t="s">
        <v>1128</v>
      </c>
      <c r="E294" s="431" t="s">
        <v>1129</v>
      </c>
      <c r="F294" s="434"/>
      <c r="G294" s="434"/>
      <c r="H294" s="434"/>
      <c r="I294" s="434"/>
      <c r="J294" s="434"/>
      <c r="K294" s="434"/>
      <c r="L294" s="434"/>
      <c r="M294" s="434"/>
      <c r="N294" s="434">
        <v>1</v>
      </c>
      <c r="O294" s="434">
        <v>236</v>
      </c>
      <c r="P294" s="456"/>
      <c r="Q294" s="435">
        <v>236</v>
      </c>
    </row>
    <row r="295" spans="1:17" ht="14.4" customHeight="1" x14ac:dyDescent="0.3">
      <c r="A295" s="430" t="s">
        <v>1249</v>
      </c>
      <c r="B295" s="431" t="s">
        <v>1090</v>
      </c>
      <c r="C295" s="431" t="s">
        <v>1091</v>
      </c>
      <c r="D295" s="431" t="s">
        <v>1136</v>
      </c>
      <c r="E295" s="431" t="s">
        <v>1137</v>
      </c>
      <c r="F295" s="434">
        <v>3</v>
      </c>
      <c r="G295" s="434">
        <v>48</v>
      </c>
      <c r="H295" s="434">
        <v>1</v>
      </c>
      <c r="I295" s="434">
        <v>16</v>
      </c>
      <c r="J295" s="434">
        <v>14</v>
      </c>
      <c r="K295" s="434">
        <v>224</v>
      </c>
      <c r="L295" s="434">
        <v>4.666666666666667</v>
      </c>
      <c r="M295" s="434">
        <v>16</v>
      </c>
      <c r="N295" s="434">
        <v>25</v>
      </c>
      <c r="O295" s="434">
        <v>425</v>
      </c>
      <c r="P295" s="456">
        <v>8.8541666666666661</v>
      </c>
      <c r="Q295" s="435">
        <v>17</v>
      </c>
    </row>
    <row r="296" spans="1:17" ht="14.4" customHeight="1" x14ac:dyDescent="0.3">
      <c r="A296" s="430" t="s">
        <v>1249</v>
      </c>
      <c r="B296" s="431" t="s">
        <v>1090</v>
      </c>
      <c r="C296" s="431" t="s">
        <v>1091</v>
      </c>
      <c r="D296" s="431" t="s">
        <v>1138</v>
      </c>
      <c r="E296" s="431" t="s">
        <v>1139</v>
      </c>
      <c r="F296" s="434"/>
      <c r="G296" s="434"/>
      <c r="H296" s="434"/>
      <c r="I296" s="434"/>
      <c r="J296" s="434"/>
      <c r="K296" s="434"/>
      <c r="L296" s="434"/>
      <c r="M296" s="434"/>
      <c r="N296" s="434">
        <v>1</v>
      </c>
      <c r="O296" s="434">
        <v>139</v>
      </c>
      <c r="P296" s="456"/>
      <c r="Q296" s="435">
        <v>139</v>
      </c>
    </row>
    <row r="297" spans="1:17" ht="14.4" customHeight="1" x14ac:dyDescent="0.3">
      <c r="A297" s="430" t="s">
        <v>1249</v>
      </c>
      <c r="B297" s="431" t="s">
        <v>1090</v>
      </c>
      <c r="C297" s="431" t="s">
        <v>1091</v>
      </c>
      <c r="D297" s="431" t="s">
        <v>1140</v>
      </c>
      <c r="E297" s="431" t="s">
        <v>1141</v>
      </c>
      <c r="F297" s="434"/>
      <c r="G297" s="434"/>
      <c r="H297" s="434"/>
      <c r="I297" s="434"/>
      <c r="J297" s="434">
        <v>1</v>
      </c>
      <c r="K297" s="434">
        <v>103</v>
      </c>
      <c r="L297" s="434"/>
      <c r="M297" s="434">
        <v>103</v>
      </c>
      <c r="N297" s="434">
        <v>1</v>
      </c>
      <c r="O297" s="434">
        <v>103</v>
      </c>
      <c r="P297" s="456"/>
      <c r="Q297" s="435">
        <v>103</v>
      </c>
    </row>
    <row r="298" spans="1:17" ht="14.4" customHeight="1" x14ac:dyDescent="0.3">
      <c r="A298" s="430" t="s">
        <v>1249</v>
      </c>
      <c r="B298" s="431" t="s">
        <v>1090</v>
      </c>
      <c r="C298" s="431" t="s">
        <v>1091</v>
      </c>
      <c r="D298" s="431" t="s">
        <v>1146</v>
      </c>
      <c r="E298" s="431" t="s">
        <v>1147</v>
      </c>
      <c r="F298" s="434">
        <v>107</v>
      </c>
      <c r="G298" s="434">
        <v>12091</v>
      </c>
      <c r="H298" s="434">
        <v>1</v>
      </c>
      <c r="I298" s="434">
        <v>113</v>
      </c>
      <c r="J298" s="434">
        <v>140</v>
      </c>
      <c r="K298" s="434">
        <v>16240</v>
      </c>
      <c r="L298" s="434">
        <v>1.3431477958812339</v>
      </c>
      <c r="M298" s="434">
        <v>116</v>
      </c>
      <c r="N298" s="434">
        <v>97</v>
      </c>
      <c r="O298" s="434">
        <v>11349</v>
      </c>
      <c r="P298" s="456">
        <v>0.93863204036059877</v>
      </c>
      <c r="Q298" s="435">
        <v>117</v>
      </c>
    </row>
    <row r="299" spans="1:17" ht="14.4" customHeight="1" x14ac:dyDescent="0.3">
      <c r="A299" s="430" t="s">
        <v>1249</v>
      </c>
      <c r="B299" s="431" t="s">
        <v>1090</v>
      </c>
      <c r="C299" s="431" t="s">
        <v>1091</v>
      </c>
      <c r="D299" s="431" t="s">
        <v>1148</v>
      </c>
      <c r="E299" s="431" t="s">
        <v>1149</v>
      </c>
      <c r="F299" s="434">
        <v>19</v>
      </c>
      <c r="G299" s="434">
        <v>1596</v>
      </c>
      <c r="H299" s="434">
        <v>1</v>
      </c>
      <c r="I299" s="434">
        <v>84</v>
      </c>
      <c r="J299" s="434">
        <v>8</v>
      </c>
      <c r="K299" s="434">
        <v>680</v>
      </c>
      <c r="L299" s="434">
        <v>0.42606516290726815</v>
      </c>
      <c r="M299" s="434">
        <v>85</v>
      </c>
      <c r="N299" s="434">
        <v>13</v>
      </c>
      <c r="O299" s="434">
        <v>1183</v>
      </c>
      <c r="P299" s="456">
        <v>0.74122807017543857</v>
      </c>
      <c r="Q299" s="435">
        <v>91</v>
      </c>
    </row>
    <row r="300" spans="1:17" ht="14.4" customHeight="1" x14ac:dyDescent="0.3">
      <c r="A300" s="430" t="s">
        <v>1249</v>
      </c>
      <c r="B300" s="431" t="s">
        <v>1090</v>
      </c>
      <c r="C300" s="431" t="s">
        <v>1091</v>
      </c>
      <c r="D300" s="431" t="s">
        <v>1150</v>
      </c>
      <c r="E300" s="431" t="s">
        <v>1151</v>
      </c>
      <c r="F300" s="434">
        <v>1</v>
      </c>
      <c r="G300" s="434">
        <v>96</v>
      </c>
      <c r="H300" s="434">
        <v>1</v>
      </c>
      <c r="I300" s="434">
        <v>96</v>
      </c>
      <c r="J300" s="434"/>
      <c r="K300" s="434"/>
      <c r="L300" s="434"/>
      <c r="M300" s="434"/>
      <c r="N300" s="434">
        <v>3</v>
      </c>
      <c r="O300" s="434">
        <v>297</v>
      </c>
      <c r="P300" s="456">
        <v>3.09375</v>
      </c>
      <c r="Q300" s="435">
        <v>99</v>
      </c>
    </row>
    <row r="301" spans="1:17" ht="14.4" customHeight="1" x14ac:dyDescent="0.3">
      <c r="A301" s="430" t="s">
        <v>1249</v>
      </c>
      <c r="B301" s="431" t="s">
        <v>1090</v>
      </c>
      <c r="C301" s="431" t="s">
        <v>1091</v>
      </c>
      <c r="D301" s="431" t="s">
        <v>1152</v>
      </c>
      <c r="E301" s="431" t="s">
        <v>1153</v>
      </c>
      <c r="F301" s="434">
        <v>5</v>
      </c>
      <c r="G301" s="434">
        <v>105</v>
      </c>
      <c r="H301" s="434">
        <v>1</v>
      </c>
      <c r="I301" s="434">
        <v>21</v>
      </c>
      <c r="J301" s="434">
        <v>23</v>
      </c>
      <c r="K301" s="434">
        <v>483</v>
      </c>
      <c r="L301" s="434">
        <v>4.5999999999999996</v>
      </c>
      <c r="M301" s="434">
        <v>21</v>
      </c>
      <c r="N301" s="434">
        <v>7</v>
      </c>
      <c r="O301" s="434">
        <v>147</v>
      </c>
      <c r="P301" s="456">
        <v>1.4</v>
      </c>
      <c r="Q301" s="435">
        <v>21</v>
      </c>
    </row>
    <row r="302" spans="1:17" ht="14.4" customHeight="1" x14ac:dyDescent="0.3">
      <c r="A302" s="430" t="s">
        <v>1249</v>
      </c>
      <c r="B302" s="431" t="s">
        <v>1090</v>
      </c>
      <c r="C302" s="431" t="s">
        <v>1091</v>
      </c>
      <c r="D302" s="431" t="s">
        <v>1154</v>
      </c>
      <c r="E302" s="431" t="s">
        <v>1155</v>
      </c>
      <c r="F302" s="434"/>
      <c r="G302" s="434"/>
      <c r="H302" s="434"/>
      <c r="I302" s="434"/>
      <c r="J302" s="434">
        <v>9</v>
      </c>
      <c r="K302" s="434">
        <v>4383</v>
      </c>
      <c r="L302" s="434"/>
      <c r="M302" s="434">
        <v>487</v>
      </c>
      <c r="N302" s="434">
        <v>17</v>
      </c>
      <c r="O302" s="434">
        <v>8296</v>
      </c>
      <c r="P302" s="456"/>
      <c r="Q302" s="435">
        <v>488</v>
      </c>
    </row>
    <row r="303" spans="1:17" ht="14.4" customHeight="1" x14ac:dyDescent="0.3">
      <c r="A303" s="430" t="s">
        <v>1249</v>
      </c>
      <c r="B303" s="431" t="s">
        <v>1090</v>
      </c>
      <c r="C303" s="431" t="s">
        <v>1091</v>
      </c>
      <c r="D303" s="431" t="s">
        <v>1162</v>
      </c>
      <c r="E303" s="431" t="s">
        <v>1163</v>
      </c>
      <c r="F303" s="434">
        <v>17</v>
      </c>
      <c r="G303" s="434">
        <v>680</v>
      </c>
      <c r="H303" s="434">
        <v>1</v>
      </c>
      <c r="I303" s="434">
        <v>40</v>
      </c>
      <c r="J303" s="434">
        <v>4</v>
      </c>
      <c r="K303" s="434">
        <v>164</v>
      </c>
      <c r="L303" s="434">
        <v>0.2411764705882353</v>
      </c>
      <c r="M303" s="434">
        <v>41</v>
      </c>
      <c r="N303" s="434">
        <v>9</v>
      </c>
      <c r="O303" s="434">
        <v>369</v>
      </c>
      <c r="P303" s="456">
        <v>0.54264705882352937</v>
      </c>
      <c r="Q303" s="435">
        <v>41</v>
      </c>
    </row>
    <row r="304" spans="1:17" ht="14.4" customHeight="1" x14ac:dyDescent="0.3">
      <c r="A304" s="430" t="s">
        <v>1249</v>
      </c>
      <c r="B304" s="431" t="s">
        <v>1090</v>
      </c>
      <c r="C304" s="431" t="s">
        <v>1091</v>
      </c>
      <c r="D304" s="431" t="s">
        <v>1176</v>
      </c>
      <c r="E304" s="431" t="s">
        <v>1177</v>
      </c>
      <c r="F304" s="434"/>
      <c r="G304" s="434"/>
      <c r="H304" s="434"/>
      <c r="I304" s="434"/>
      <c r="J304" s="434"/>
      <c r="K304" s="434"/>
      <c r="L304" s="434"/>
      <c r="M304" s="434"/>
      <c r="N304" s="434">
        <v>1</v>
      </c>
      <c r="O304" s="434">
        <v>614</v>
      </c>
      <c r="P304" s="456"/>
      <c r="Q304" s="435">
        <v>614</v>
      </c>
    </row>
    <row r="305" spans="1:17" ht="14.4" customHeight="1" x14ac:dyDescent="0.3">
      <c r="A305" s="430" t="s">
        <v>1249</v>
      </c>
      <c r="B305" s="431" t="s">
        <v>1090</v>
      </c>
      <c r="C305" s="431" t="s">
        <v>1091</v>
      </c>
      <c r="D305" s="431" t="s">
        <v>1188</v>
      </c>
      <c r="E305" s="431" t="s">
        <v>1189</v>
      </c>
      <c r="F305" s="434"/>
      <c r="G305" s="434"/>
      <c r="H305" s="434"/>
      <c r="I305" s="434"/>
      <c r="J305" s="434"/>
      <c r="K305" s="434"/>
      <c r="L305" s="434"/>
      <c r="M305" s="434"/>
      <c r="N305" s="434">
        <v>1</v>
      </c>
      <c r="O305" s="434">
        <v>249</v>
      </c>
      <c r="P305" s="456"/>
      <c r="Q305" s="435">
        <v>249</v>
      </c>
    </row>
    <row r="306" spans="1:17" ht="14.4" customHeight="1" x14ac:dyDescent="0.3">
      <c r="A306" s="430" t="s">
        <v>1250</v>
      </c>
      <c r="B306" s="431" t="s">
        <v>1090</v>
      </c>
      <c r="C306" s="431" t="s">
        <v>1091</v>
      </c>
      <c r="D306" s="431" t="s">
        <v>1092</v>
      </c>
      <c r="E306" s="431" t="s">
        <v>1093</v>
      </c>
      <c r="F306" s="434">
        <v>38</v>
      </c>
      <c r="G306" s="434">
        <v>6042</v>
      </c>
      <c r="H306" s="434">
        <v>1</v>
      </c>
      <c r="I306" s="434">
        <v>159</v>
      </c>
      <c r="J306" s="434">
        <v>32</v>
      </c>
      <c r="K306" s="434">
        <v>5152</v>
      </c>
      <c r="L306" s="434">
        <v>0.85269778219132741</v>
      </c>
      <c r="M306" s="434">
        <v>161</v>
      </c>
      <c r="N306" s="434">
        <v>66</v>
      </c>
      <c r="O306" s="434">
        <v>11418</v>
      </c>
      <c r="P306" s="456">
        <v>1.8897715988083417</v>
      </c>
      <c r="Q306" s="435">
        <v>173</v>
      </c>
    </row>
    <row r="307" spans="1:17" ht="14.4" customHeight="1" x14ac:dyDescent="0.3">
      <c r="A307" s="430" t="s">
        <v>1250</v>
      </c>
      <c r="B307" s="431" t="s">
        <v>1090</v>
      </c>
      <c r="C307" s="431" t="s">
        <v>1091</v>
      </c>
      <c r="D307" s="431" t="s">
        <v>1108</v>
      </c>
      <c r="E307" s="431" t="s">
        <v>1109</v>
      </c>
      <c r="F307" s="434">
        <v>74</v>
      </c>
      <c r="G307" s="434">
        <v>2886</v>
      </c>
      <c r="H307" s="434">
        <v>1</v>
      </c>
      <c r="I307" s="434">
        <v>39</v>
      </c>
      <c r="J307" s="434">
        <v>15</v>
      </c>
      <c r="K307" s="434">
        <v>600</v>
      </c>
      <c r="L307" s="434">
        <v>0.20790020790020791</v>
      </c>
      <c r="M307" s="434">
        <v>40</v>
      </c>
      <c r="N307" s="434">
        <v>17</v>
      </c>
      <c r="O307" s="434">
        <v>697</v>
      </c>
      <c r="P307" s="456">
        <v>0.24151074151074151</v>
      </c>
      <c r="Q307" s="435">
        <v>41</v>
      </c>
    </row>
    <row r="308" spans="1:17" ht="14.4" customHeight="1" x14ac:dyDescent="0.3">
      <c r="A308" s="430" t="s">
        <v>1250</v>
      </c>
      <c r="B308" s="431" t="s">
        <v>1090</v>
      </c>
      <c r="C308" s="431" t="s">
        <v>1091</v>
      </c>
      <c r="D308" s="431" t="s">
        <v>1110</v>
      </c>
      <c r="E308" s="431" t="s">
        <v>1111</v>
      </c>
      <c r="F308" s="434"/>
      <c r="G308" s="434"/>
      <c r="H308" s="434"/>
      <c r="I308" s="434"/>
      <c r="J308" s="434"/>
      <c r="K308" s="434"/>
      <c r="L308" s="434"/>
      <c r="M308" s="434"/>
      <c r="N308" s="434">
        <v>2</v>
      </c>
      <c r="O308" s="434">
        <v>768</v>
      </c>
      <c r="P308" s="456"/>
      <c r="Q308" s="435">
        <v>384</v>
      </c>
    </row>
    <row r="309" spans="1:17" ht="14.4" customHeight="1" x14ac:dyDescent="0.3">
      <c r="A309" s="430" t="s">
        <v>1250</v>
      </c>
      <c r="B309" s="431" t="s">
        <v>1090</v>
      </c>
      <c r="C309" s="431" t="s">
        <v>1091</v>
      </c>
      <c r="D309" s="431" t="s">
        <v>1116</v>
      </c>
      <c r="E309" s="431" t="s">
        <v>1117</v>
      </c>
      <c r="F309" s="434">
        <v>9</v>
      </c>
      <c r="G309" s="434">
        <v>3996</v>
      </c>
      <c r="H309" s="434">
        <v>1</v>
      </c>
      <c r="I309" s="434">
        <v>444</v>
      </c>
      <c r="J309" s="434"/>
      <c r="K309" s="434"/>
      <c r="L309" s="434"/>
      <c r="M309" s="434"/>
      <c r="N309" s="434">
        <v>3</v>
      </c>
      <c r="O309" s="434">
        <v>1338</v>
      </c>
      <c r="P309" s="456">
        <v>0.33483483483483484</v>
      </c>
      <c r="Q309" s="435">
        <v>446</v>
      </c>
    </row>
    <row r="310" spans="1:17" ht="14.4" customHeight="1" x14ac:dyDescent="0.3">
      <c r="A310" s="430" t="s">
        <v>1250</v>
      </c>
      <c r="B310" s="431" t="s">
        <v>1090</v>
      </c>
      <c r="C310" s="431" t="s">
        <v>1091</v>
      </c>
      <c r="D310" s="431" t="s">
        <v>1120</v>
      </c>
      <c r="E310" s="431" t="s">
        <v>1121</v>
      </c>
      <c r="F310" s="434"/>
      <c r="G310" s="434"/>
      <c r="H310" s="434"/>
      <c r="I310" s="434"/>
      <c r="J310" s="434"/>
      <c r="K310" s="434"/>
      <c r="L310" s="434"/>
      <c r="M310" s="434"/>
      <c r="N310" s="434">
        <v>2</v>
      </c>
      <c r="O310" s="434">
        <v>984</v>
      </c>
      <c r="P310" s="456"/>
      <c r="Q310" s="435">
        <v>492</v>
      </c>
    </row>
    <row r="311" spans="1:17" ht="14.4" customHeight="1" x14ac:dyDescent="0.3">
      <c r="A311" s="430" t="s">
        <v>1250</v>
      </c>
      <c r="B311" s="431" t="s">
        <v>1090</v>
      </c>
      <c r="C311" s="431" t="s">
        <v>1091</v>
      </c>
      <c r="D311" s="431" t="s">
        <v>1122</v>
      </c>
      <c r="E311" s="431" t="s">
        <v>1123</v>
      </c>
      <c r="F311" s="434">
        <v>12</v>
      </c>
      <c r="G311" s="434">
        <v>372</v>
      </c>
      <c r="H311" s="434">
        <v>1</v>
      </c>
      <c r="I311" s="434">
        <v>31</v>
      </c>
      <c r="J311" s="434">
        <v>2</v>
      </c>
      <c r="K311" s="434">
        <v>62</v>
      </c>
      <c r="L311" s="434">
        <v>0.16666666666666666</v>
      </c>
      <c r="M311" s="434">
        <v>31</v>
      </c>
      <c r="N311" s="434">
        <v>2</v>
      </c>
      <c r="O311" s="434">
        <v>62</v>
      </c>
      <c r="P311" s="456">
        <v>0.16666666666666666</v>
      </c>
      <c r="Q311" s="435">
        <v>31</v>
      </c>
    </row>
    <row r="312" spans="1:17" ht="14.4" customHeight="1" x14ac:dyDescent="0.3">
      <c r="A312" s="430" t="s">
        <v>1250</v>
      </c>
      <c r="B312" s="431" t="s">
        <v>1090</v>
      </c>
      <c r="C312" s="431" t="s">
        <v>1091</v>
      </c>
      <c r="D312" s="431" t="s">
        <v>1124</v>
      </c>
      <c r="E312" s="431" t="s">
        <v>1125</v>
      </c>
      <c r="F312" s="434"/>
      <c r="G312" s="434"/>
      <c r="H312" s="434"/>
      <c r="I312" s="434"/>
      <c r="J312" s="434"/>
      <c r="K312" s="434"/>
      <c r="L312" s="434"/>
      <c r="M312" s="434"/>
      <c r="N312" s="434">
        <v>1</v>
      </c>
      <c r="O312" s="434">
        <v>208</v>
      </c>
      <c r="P312" s="456"/>
      <c r="Q312" s="435">
        <v>208</v>
      </c>
    </row>
    <row r="313" spans="1:17" ht="14.4" customHeight="1" x14ac:dyDescent="0.3">
      <c r="A313" s="430" t="s">
        <v>1250</v>
      </c>
      <c r="B313" s="431" t="s">
        <v>1090</v>
      </c>
      <c r="C313" s="431" t="s">
        <v>1091</v>
      </c>
      <c r="D313" s="431" t="s">
        <v>1126</v>
      </c>
      <c r="E313" s="431" t="s">
        <v>1127</v>
      </c>
      <c r="F313" s="434"/>
      <c r="G313" s="434"/>
      <c r="H313" s="434"/>
      <c r="I313" s="434"/>
      <c r="J313" s="434">
        <v>1</v>
      </c>
      <c r="K313" s="434">
        <v>380</v>
      </c>
      <c r="L313" s="434"/>
      <c r="M313" s="434">
        <v>380</v>
      </c>
      <c r="N313" s="434">
        <v>1</v>
      </c>
      <c r="O313" s="434">
        <v>384</v>
      </c>
      <c r="P313" s="456"/>
      <c r="Q313" s="435">
        <v>384</v>
      </c>
    </row>
    <row r="314" spans="1:17" ht="14.4" customHeight="1" x14ac:dyDescent="0.3">
      <c r="A314" s="430" t="s">
        <v>1250</v>
      </c>
      <c r="B314" s="431" t="s">
        <v>1090</v>
      </c>
      <c r="C314" s="431" t="s">
        <v>1091</v>
      </c>
      <c r="D314" s="431" t="s">
        <v>1136</v>
      </c>
      <c r="E314" s="431" t="s">
        <v>1137</v>
      </c>
      <c r="F314" s="434">
        <v>10</v>
      </c>
      <c r="G314" s="434">
        <v>160</v>
      </c>
      <c r="H314" s="434">
        <v>1</v>
      </c>
      <c r="I314" s="434">
        <v>16</v>
      </c>
      <c r="J314" s="434"/>
      <c r="K314" s="434"/>
      <c r="L314" s="434"/>
      <c r="M314" s="434"/>
      <c r="N314" s="434">
        <v>8</v>
      </c>
      <c r="O314" s="434">
        <v>136</v>
      </c>
      <c r="P314" s="456">
        <v>0.85</v>
      </c>
      <c r="Q314" s="435">
        <v>17</v>
      </c>
    </row>
    <row r="315" spans="1:17" ht="14.4" customHeight="1" x14ac:dyDescent="0.3">
      <c r="A315" s="430" t="s">
        <v>1250</v>
      </c>
      <c r="B315" s="431" t="s">
        <v>1090</v>
      </c>
      <c r="C315" s="431" t="s">
        <v>1091</v>
      </c>
      <c r="D315" s="431" t="s">
        <v>1138</v>
      </c>
      <c r="E315" s="431" t="s">
        <v>1139</v>
      </c>
      <c r="F315" s="434">
        <v>1</v>
      </c>
      <c r="G315" s="434">
        <v>133</v>
      </c>
      <c r="H315" s="434">
        <v>1</v>
      </c>
      <c r="I315" s="434">
        <v>133</v>
      </c>
      <c r="J315" s="434">
        <v>1</v>
      </c>
      <c r="K315" s="434">
        <v>136</v>
      </c>
      <c r="L315" s="434">
        <v>1.0225563909774436</v>
      </c>
      <c r="M315" s="434">
        <v>136</v>
      </c>
      <c r="N315" s="434">
        <v>2</v>
      </c>
      <c r="O315" s="434">
        <v>278</v>
      </c>
      <c r="P315" s="456">
        <v>2.0902255639097747</v>
      </c>
      <c r="Q315" s="435">
        <v>139</v>
      </c>
    </row>
    <row r="316" spans="1:17" ht="14.4" customHeight="1" x14ac:dyDescent="0.3">
      <c r="A316" s="430" t="s">
        <v>1250</v>
      </c>
      <c r="B316" s="431" t="s">
        <v>1090</v>
      </c>
      <c r="C316" s="431" t="s">
        <v>1091</v>
      </c>
      <c r="D316" s="431" t="s">
        <v>1146</v>
      </c>
      <c r="E316" s="431" t="s">
        <v>1147</v>
      </c>
      <c r="F316" s="434">
        <v>18</v>
      </c>
      <c r="G316" s="434">
        <v>2034</v>
      </c>
      <c r="H316" s="434">
        <v>1</v>
      </c>
      <c r="I316" s="434">
        <v>113</v>
      </c>
      <c r="J316" s="434">
        <v>12</v>
      </c>
      <c r="K316" s="434">
        <v>1392</v>
      </c>
      <c r="L316" s="434">
        <v>0.68436578171091444</v>
      </c>
      <c r="M316" s="434">
        <v>116</v>
      </c>
      <c r="N316" s="434">
        <v>24</v>
      </c>
      <c r="O316" s="434">
        <v>2808</v>
      </c>
      <c r="P316" s="456">
        <v>1.3805309734513274</v>
      </c>
      <c r="Q316" s="435">
        <v>117</v>
      </c>
    </row>
    <row r="317" spans="1:17" ht="14.4" customHeight="1" x14ac:dyDescent="0.3">
      <c r="A317" s="430" t="s">
        <v>1250</v>
      </c>
      <c r="B317" s="431" t="s">
        <v>1090</v>
      </c>
      <c r="C317" s="431" t="s">
        <v>1091</v>
      </c>
      <c r="D317" s="431" t="s">
        <v>1148</v>
      </c>
      <c r="E317" s="431" t="s">
        <v>1149</v>
      </c>
      <c r="F317" s="434">
        <v>2</v>
      </c>
      <c r="G317" s="434">
        <v>168</v>
      </c>
      <c r="H317" s="434">
        <v>1</v>
      </c>
      <c r="I317" s="434">
        <v>84</v>
      </c>
      <c r="J317" s="434">
        <v>1</v>
      </c>
      <c r="K317" s="434">
        <v>85</v>
      </c>
      <c r="L317" s="434">
        <v>0.50595238095238093</v>
      </c>
      <c r="M317" s="434">
        <v>85</v>
      </c>
      <c r="N317" s="434">
        <v>4</v>
      </c>
      <c r="O317" s="434">
        <v>364</v>
      </c>
      <c r="P317" s="456">
        <v>2.1666666666666665</v>
      </c>
      <c r="Q317" s="435">
        <v>91</v>
      </c>
    </row>
    <row r="318" spans="1:17" ht="14.4" customHeight="1" x14ac:dyDescent="0.3">
      <c r="A318" s="430" t="s">
        <v>1250</v>
      </c>
      <c r="B318" s="431" t="s">
        <v>1090</v>
      </c>
      <c r="C318" s="431" t="s">
        <v>1091</v>
      </c>
      <c r="D318" s="431" t="s">
        <v>1152</v>
      </c>
      <c r="E318" s="431" t="s">
        <v>1153</v>
      </c>
      <c r="F318" s="434">
        <v>1</v>
      </c>
      <c r="G318" s="434">
        <v>21</v>
      </c>
      <c r="H318" s="434">
        <v>1</v>
      </c>
      <c r="I318" s="434">
        <v>21</v>
      </c>
      <c r="J318" s="434"/>
      <c r="K318" s="434"/>
      <c r="L318" s="434"/>
      <c r="M318" s="434"/>
      <c r="N318" s="434">
        <v>1</v>
      </c>
      <c r="O318" s="434">
        <v>21</v>
      </c>
      <c r="P318" s="456">
        <v>1</v>
      </c>
      <c r="Q318" s="435">
        <v>21</v>
      </c>
    </row>
    <row r="319" spans="1:17" ht="14.4" customHeight="1" x14ac:dyDescent="0.3">
      <c r="A319" s="430" t="s">
        <v>1250</v>
      </c>
      <c r="B319" s="431" t="s">
        <v>1090</v>
      </c>
      <c r="C319" s="431" t="s">
        <v>1091</v>
      </c>
      <c r="D319" s="431" t="s">
        <v>1154</v>
      </c>
      <c r="E319" s="431" t="s">
        <v>1155</v>
      </c>
      <c r="F319" s="434">
        <v>13</v>
      </c>
      <c r="G319" s="434">
        <v>6318</v>
      </c>
      <c r="H319" s="434">
        <v>1</v>
      </c>
      <c r="I319" s="434">
        <v>486</v>
      </c>
      <c r="J319" s="434"/>
      <c r="K319" s="434"/>
      <c r="L319" s="434"/>
      <c r="M319" s="434"/>
      <c r="N319" s="434">
        <v>2</v>
      </c>
      <c r="O319" s="434">
        <v>976</v>
      </c>
      <c r="P319" s="456">
        <v>0.1544792655903767</v>
      </c>
      <c r="Q319" s="435">
        <v>488</v>
      </c>
    </row>
    <row r="320" spans="1:17" ht="14.4" customHeight="1" x14ac:dyDescent="0.3">
      <c r="A320" s="430" t="s">
        <v>1250</v>
      </c>
      <c r="B320" s="431" t="s">
        <v>1090</v>
      </c>
      <c r="C320" s="431" t="s">
        <v>1091</v>
      </c>
      <c r="D320" s="431" t="s">
        <v>1162</v>
      </c>
      <c r="E320" s="431" t="s">
        <v>1163</v>
      </c>
      <c r="F320" s="434">
        <v>12</v>
      </c>
      <c r="G320" s="434">
        <v>480</v>
      </c>
      <c r="H320" s="434">
        <v>1</v>
      </c>
      <c r="I320" s="434">
        <v>40</v>
      </c>
      <c r="J320" s="434">
        <v>9</v>
      </c>
      <c r="K320" s="434">
        <v>369</v>
      </c>
      <c r="L320" s="434">
        <v>0.76875000000000004</v>
      </c>
      <c r="M320" s="434">
        <v>41</v>
      </c>
      <c r="N320" s="434">
        <v>11</v>
      </c>
      <c r="O320" s="434">
        <v>451</v>
      </c>
      <c r="P320" s="456">
        <v>0.93958333333333333</v>
      </c>
      <c r="Q320" s="435">
        <v>41</v>
      </c>
    </row>
    <row r="321" spans="1:17" ht="14.4" customHeight="1" x14ac:dyDescent="0.3">
      <c r="A321" s="430" t="s">
        <v>1250</v>
      </c>
      <c r="B321" s="431" t="s">
        <v>1090</v>
      </c>
      <c r="C321" s="431" t="s">
        <v>1091</v>
      </c>
      <c r="D321" s="431" t="s">
        <v>1170</v>
      </c>
      <c r="E321" s="431" t="s">
        <v>1171</v>
      </c>
      <c r="F321" s="434">
        <v>2</v>
      </c>
      <c r="G321" s="434">
        <v>430</v>
      </c>
      <c r="H321" s="434">
        <v>1</v>
      </c>
      <c r="I321" s="434">
        <v>215</v>
      </c>
      <c r="J321" s="434"/>
      <c r="K321" s="434"/>
      <c r="L321" s="434"/>
      <c r="M321" s="434"/>
      <c r="N321" s="434">
        <v>1</v>
      </c>
      <c r="O321" s="434">
        <v>223</v>
      </c>
      <c r="P321" s="456">
        <v>0.51860465116279075</v>
      </c>
      <c r="Q321" s="435">
        <v>223</v>
      </c>
    </row>
    <row r="322" spans="1:17" ht="14.4" customHeight="1" x14ac:dyDescent="0.3">
      <c r="A322" s="430" t="s">
        <v>1250</v>
      </c>
      <c r="B322" s="431" t="s">
        <v>1090</v>
      </c>
      <c r="C322" s="431" t="s">
        <v>1091</v>
      </c>
      <c r="D322" s="431" t="s">
        <v>1182</v>
      </c>
      <c r="E322" s="431" t="s">
        <v>1183</v>
      </c>
      <c r="F322" s="434">
        <v>4</v>
      </c>
      <c r="G322" s="434">
        <v>6820</v>
      </c>
      <c r="H322" s="434">
        <v>1</v>
      </c>
      <c r="I322" s="434">
        <v>1705</v>
      </c>
      <c r="J322" s="434"/>
      <c r="K322" s="434"/>
      <c r="L322" s="434"/>
      <c r="M322" s="434"/>
      <c r="N322" s="434"/>
      <c r="O322" s="434"/>
      <c r="P322" s="456"/>
      <c r="Q322" s="435"/>
    </row>
    <row r="323" spans="1:17" ht="14.4" customHeight="1" x14ac:dyDescent="0.3">
      <c r="A323" s="430" t="s">
        <v>1251</v>
      </c>
      <c r="B323" s="431" t="s">
        <v>1090</v>
      </c>
      <c r="C323" s="431" t="s">
        <v>1091</v>
      </c>
      <c r="D323" s="431" t="s">
        <v>1092</v>
      </c>
      <c r="E323" s="431" t="s">
        <v>1093</v>
      </c>
      <c r="F323" s="434">
        <v>24</v>
      </c>
      <c r="G323" s="434">
        <v>3816</v>
      </c>
      <c r="H323" s="434">
        <v>1</v>
      </c>
      <c r="I323" s="434">
        <v>159</v>
      </c>
      <c r="J323" s="434">
        <v>50</v>
      </c>
      <c r="K323" s="434">
        <v>8050</v>
      </c>
      <c r="L323" s="434">
        <v>2.1095387840670861</v>
      </c>
      <c r="M323" s="434">
        <v>161</v>
      </c>
      <c r="N323" s="434">
        <v>26</v>
      </c>
      <c r="O323" s="434">
        <v>4498</v>
      </c>
      <c r="P323" s="456">
        <v>1.178721174004193</v>
      </c>
      <c r="Q323" s="435">
        <v>173</v>
      </c>
    </row>
    <row r="324" spans="1:17" ht="14.4" customHeight="1" x14ac:dyDescent="0.3">
      <c r="A324" s="430" t="s">
        <v>1251</v>
      </c>
      <c r="B324" s="431" t="s">
        <v>1090</v>
      </c>
      <c r="C324" s="431" t="s">
        <v>1091</v>
      </c>
      <c r="D324" s="431" t="s">
        <v>1108</v>
      </c>
      <c r="E324" s="431" t="s">
        <v>1109</v>
      </c>
      <c r="F324" s="434">
        <v>5</v>
      </c>
      <c r="G324" s="434">
        <v>195</v>
      </c>
      <c r="H324" s="434">
        <v>1</v>
      </c>
      <c r="I324" s="434">
        <v>39</v>
      </c>
      <c r="J324" s="434"/>
      <c r="K324" s="434"/>
      <c r="L324" s="434"/>
      <c r="M324" s="434"/>
      <c r="N324" s="434">
        <v>3</v>
      </c>
      <c r="O324" s="434">
        <v>123</v>
      </c>
      <c r="P324" s="456">
        <v>0.63076923076923075</v>
      </c>
      <c r="Q324" s="435">
        <v>41</v>
      </c>
    </row>
    <row r="325" spans="1:17" ht="14.4" customHeight="1" x14ac:dyDescent="0.3">
      <c r="A325" s="430" t="s">
        <v>1251</v>
      </c>
      <c r="B325" s="431" t="s">
        <v>1090</v>
      </c>
      <c r="C325" s="431" t="s">
        <v>1091</v>
      </c>
      <c r="D325" s="431" t="s">
        <v>1116</v>
      </c>
      <c r="E325" s="431" t="s">
        <v>1117</v>
      </c>
      <c r="F325" s="434"/>
      <c r="G325" s="434"/>
      <c r="H325" s="434"/>
      <c r="I325" s="434"/>
      <c r="J325" s="434">
        <v>3</v>
      </c>
      <c r="K325" s="434">
        <v>1335</v>
      </c>
      <c r="L325" s="434"/>
      <c r="M325" s="434">
        <v>445</v>
      </c>
      <c r="N325" s="434">
        <v>3</v>
      </c>
      <c r="O325" s="434">
        <v>1338</v>
      </c>
      <c r="P325" s="456"/>
      <c r="Q325" s="435">
        <v>446</v>
      </c>
    </row>
    <row r="326" spans="1:17" ht="14.4" customHeight="1" x14ac:dyDescent="0.3">
      <c r="A326" s="430" t="s">
        <v>1251</v>
      </c>
      <c r="B326" s="431" t="s">
        <v>1090</v>
      </c>
      <c r="C326" s="431" t="s">
        <v>1091</v>
      </c>
      <c r="D326" s="431" t="s">
        <v>1136</v>
      </c>
      <c r="E326" s="431" t="s">
        <v>1137</v>
      </c>
      <c r="F326" s="434"/>
      <c r="G326" s="434"/>
      <c r="H326" s="434"/>
      <c r="I326" s="434"/>
      <c r="J326" s="434">
        <v>8</v>
      </c>
      <c r="K326" s="434">
        <v>128</v>
      </c>
      <c r="L326" s="434"/>
      <c r="M326" s="434">
        <v>16</v>
      </c>
      <c r="N326" s="434">
        <v>10</v>
      </c>
      <c r="O326" s="434">
        <v>170</v>
      </c>
      <c r="P326" s="456"/>
      <c r="Q326" s="435">
        <v>17</v>
      </c>
    </row>
    <row r="327" spans="1:17" ht="14.4" customHeight="1" x14ac:dyDescent="0.3">
      <c r="A327" s="430" t="s">
        <v>1251</v>
      </c>
      <c r="B327" s="431" t="s">
        <v>1090</v>
      </c>
      <c r="C327" s="431" t="s">
        <v>1091</v>
      </c>
      <c r="D327" s="431" t="s">
        <v>1138</v>
      </c>
      <c r="E327" s="431" t="s">
        <v>1139</v>
      </c>
      <c r="F327" s="434"/>
      <c r="G327" s="434"/>
      <c r="H327" s="434"/>
      <c r="I327" s="434"/>
      <c r="J327" s="434">
        <v>6</v>
      </c>
      <c r="K327" s="434">
        <v>816</v>
      </c>
      <c r="L327" s="434"/>
      <c r="M327" s="434">
        <v>136</v>
      </c>
      <c r="N327" s="434">
        <v>3</v>
      </c>
      <c r="O327" s="434">
        <v>417</v>
      </c>
      <c r="P327" s="456"/>
      <c r="Q327" s="435">
        <v>139</v>
      </c>
    </row>
    <row r="328" spans="1:17" ht="14.4" customHeight="1" x14ac:dyDescent="0.3">
      <c r="A328" s="430" t="s">
        <v>1251</v>
      </c>
      <c r="B328" s="431" t="s">
        <v>1090</v>
      </c>
      <c r="C328" s="431" t="s">
        <v>1091</v>
      </c>
      <c r="D328" s="431" t="s">
        <v>1140</v>
      </c>
      <c r="E328" s="431" t="s">
        <v>1141</v>
      </c>
      <c r="F328" s="434">
        <v>2</v>
      </c>
      <c r="G328" s="434">
        <v>204</v>
      </c>
      <c r="H328" s="434">
        <v>1</v>
      </c>
      <c r="I328" s="434">
        <v>102</v>
      </c>
      <c r="J328" s="434"/>
      <c r="K328" s="434"/>
      <c r="L328" s="434"/>
      <c r="M328" s="434"/>
      <c r="N328" s="434"/>
      <c r="O328" s="434"/>
      <c r="P328" s="456"/>
      <c r="Q328" s="435"/>
    </row>
    <row r="329" spans="1:17" ht="14.4" customHeight="1" x14ac:dyDescent="0.3">
      <c r="A329" s="430" t="s">
        <v>1251</v>
      </c>
      <c r="B329" s="431" t="s">
        <v>1090</v>
      </c>
      <c r="C329" s="431" t="s">
        <v>1091</v>
      </c>
      <c r="D329" s="431" t="s">
        <v>1142</v>
      </c>
      <c r="E329" s="431" t="s">
        <v>1143</v>
      </c>
      <c r="F329" s="434"/>
      <c r="G329" s="434"/>
      <c r="H329" s="434"/>
      <c r="I329" s="434"/>
      <c r="J329" s="434">
        <v>4</v>
      </c>
      <c r="K329" s="434">
        <v>452</v>
      </c>
      <c r="L329" s="434"/>
      <c r="M329" s="434">
        <v>113</v>
      </c>
      <c r="N329" s="434">
        <v>1</v>
      </c>
      <c r="O329" s="434">
        <v>118</v>
      </c>
      <c r="P329" s="456"/>
      <c r="Q329" s="435">
        <v>118</v>
      </c>
    </row>
    <row r="330" spans="1:17" ht="14.4" customHeight="1" x14ac:dyDescent="0.3">
      <c r="A330" s="430" t="s">
        <v>1251</v>
      </c>
      <c r="B330" s="431" t="s">
        <v>1090</v>
      </c>
      <c r="C330" s="431" t="s">
        <v>1091</v>
      </c>
      <c r="D330" s="431" t="s">
        <v>1146</v>
      </c>
      <c r="E330" s="431" t="s">
        <v>1147</v>
      </c>
      <c r="F330" s="434">
        <v>2</v>
      </c>
      <c r="G330" s="434">
        <v>226</v>
      </c>
      <c r="H330" s="434">
        <v>1</v>
      </c>
      <c r="I330" s="434">
        <v>113</v>
      </c>
      <c r="J330" s="434">
        <v>13</v>
      </c>
      <c r="K330" s="434">
        <v>1508</v>
      </c>
      <c r="L330" s="434">
        <v>6.6725663716814161</v>
      </c>
      <c r="M330" s="434">
        <v>116</v>
      </c>
      <c r="N330" s="434">
        <v>4</v>
      </c>
      <c r="O330" s="434">
        <v>468</v>
      </c>
      <c r="P330" s="456">
        <v>2.0707964601769913</v>
      </c>
      <c r="Q330" s="435">
        <v>117</v>
      </c>
    </row>
    <row r="331" spans="1:17" ht="14.4" customHeight="1" x14ac:dyDescent="0.3">
      <c r="A331" s="430" t="s">
        <v>1251</v>
      </c>
      <c r="B331" s="431" t="s">
        <v>1090</v>
      </c>
      <c r="C331" s="431" t="s">
        <v>1091</v>
      </c>
      <c r="D331" s="431" t="s">
        <v>1148</v>
      </c>
      <c r="E331" s="431" t="s">
        <v>1149</v>
      </c>
      <c r="F331" s="434"/>
      <c r="G331" s="434"/>
      <c r="H331" s="434"/>
      <c r="I331" s="434"/>
      <c r="J331" s="434">
        <v>5</v>
      </c>
      <c r="K331" s="434">
        <v>425</v>
      </c>
      <c r="L331" s="434"/>
      <c r="M331" s="434">
        <v>85</v>
      </c>
      <c r="N331" s="434">
        <v>4</v>
      </c>
      <c r="O331" s="434">
        <v>364</v>
      </c>
      <c r="P331" s="456"/>
      <c r="Q331" s="435">
        <v>91</v>
      </c>
    </row>
    <row r="332" spans="1:17" ht="14.4" customHeight="1" x14ac:dyDescent="0.3">
      <c r="A332" s="430" t="s">
        <v>1251</v>
      </c>
      <c r="B332" s="431" t="s">
        <v>1090</v>
      </c>
      <c r="C332" s="431" t="s">
        <v>1091</v>
      </c>
      <c r="D332" s="431" t="s">
        <v>1150</v>
      </c>
      <c r="E332" s="431" t="s">
        <v>1151</v>
      </c>
      <c r="F332" s="434">
        <v>6</v>
      </c>
      <c r="G332" s="434">
        <v>576</v>
      </c>
      <c r="H332" s="434">
        <v>1</v>
      </c>
      <c r="I332" s="434">
        <v>96</v>
      </c>
      <c r="J332" s="434">
        <v>13</v>
      </c>
      <c r="K332" s="434">
        <v>1274</v>
      </c>
      <c r="L332" s="434">
        <v>2.2118055555555554</v>
      </c>
      <c r="M332" s="434">
        <v>98</v>
      </c>
      <c r="N332" s="434">
        <v>15</v>
      </c>
      <c r="O332" s="434">
        <v>1485</v>
      </c>
      <c r="P332" s="456">
        <v>2.578125</v>
      </c>
      <c r="Q332" s="435">
        <v>99</v>
      </c>
    </row>
    <row r="333" spans="1:17" ht="14.4" customHeight="1" x14ac:dyDescent="0.3">
      <c r="A333" s="430" t="s">
        <v>1251</v>
      </c>
      <c r="B333" s="431" t="s">
        <v>1090</v>
      </c>
      <c r="C333" s="431" t="s">
        <v>1091</v>
      </c>
      <c r="D333" s="431" t="s">
        <v>1152</v>
      </c>
      <c r="E333" s="431" t="s">
        <v>1153</v>
      </c>
      <c r="F333" s="434"/>
      <c r="G333" s="434"/>
      <c r="H333" s="434"/>
      <c r="I333" s="434"/>
      <c r="J333" s="434">
        <v>3</v>
      </c>
      <c r="K333" s="434">
        <v>63</v>
      </c>
      <c r="L333" s="434"/>
      <c r="M333" s="434">
        <v>21</v>
      </c>
      <c r="N333" s="434">
        <v>1</v>
      </c>
      <c r="O333" s="434">
        <v>21</v>
      </c>
      <c r="P333" s="456"/>
      <c r="Q333" s="435">
        <v>21</v>
      </c>
    </row>
    <row r="334" spans="1:17" ht="14.4" customHeight="1" x14ac:dyDescent="0.3">
      <c r="A334" s="430" t="s">
        <v>1251</v>
      </c>
      <c r="B334" s="431" t="s">
        <v>1090</v>
      </c>
      <c r="C334" s="431" t="s">
        <v>1091</v>
      </c>
      <c r="D334" s="431" t="s">
        <v>1154</v>
      </c>
      <c r="E334" s="431" t="s">
        <v>1155</v>
      </c>
      <c r="F334" s="434">
        <v>3</v>
      </c>
      <c r="G334" s="434">
        <v>1458</v>
      </c>
      <c r="H334" s="434">
        <v>1</v>
      </c>
      <c r="I334" s="434">
        <v>486</v>
      </c>
      <c r="J334" s="434">
        <v>12</v>
      </c>
      <c r="K334" s="434">
        <v>5844</v>
      </c>
      <c r="L334" s="434">
        <v>4.0082304526748969</v>
      </c>
      <c r="M334" s="434">
        <v>487</v>
      </c>
      <c r="N334" s="434">
        <v>16</v>
      </c>
      <c r="O334" s="434">
        <v>7808</v>
      </c>
      <c r="P334" s="456">
        <v>5.3552812071330589</v>
      </c>
      <c r="Q334" s="435">
        <v>488</v>
      </c>
    </row>
    <row r="335" spans="1:17" ht="14.4" customHeight="1" x14ac:dyDescent="0.3">
      <c r="A335" s="430" t="s">
        <v>1251</v>
      </c>
      <c r="B335" s="431" t="s">
        <v>1090</v>
      </c>
      <c r="C335" s="431" t="s">
        <v>1091</v>
      </c>
      <c r="D335" s="431" t="s">
        <v>1162</v>
      </c>
      <c r="E335" s="431" t="s">
        <v>1163</v>
      </c>
      <c r="F335" s="434">
        <v>2</v>
      </c>
      <c r="G335" s="434">
        <v>80</v>
      </c>
      <c r="H335" s="434">
        <v>1</v>
      </c>
      <c r="I335" s="434">
        <v>40</v>
      </c>
      <c r="J335" s="434">
        <v>1</v>
      </c>
      <c r="K335" s="434">
        <v>41</v>
      </c>
      <c r="L335" s="434">
        <v>0.51249999999999996</v>
      </c>
      <c r="M335" s="434">
        <v>41</v>
      </c>
      <c r="N335" s="434">
        <v>7</v>
      </c>
      <c r="O335" s="434">
        <v>287</v>
      </c>
      <c r="P335" s="456">
        <v>3.5874999999999999</v>
      </c>
      <c r="Q335" s="435">
        <v>41</v>
      </c>
    </row>
    <row r="336" spans="1:17" ht="14.4" customHeight="1" x14ac:dyDescent="0.3">
      <c r="A336" s="430" t="s">
        <v>1251</v>
      </c>
      <c r="B336" s="431" t="s">
        <v>1090</v>
      </c>
      <c r="C336" s="431" t="s">
        <v>1091</v>
      </c>
      <c r="D336" s="431" t="s">
        <v>1174</v>
      </c>
      <c r="E336" s="431" t="s">
        <v>1175</v>
      </c>
      <c r="F336" s="434"/>
      <c r="G336" s="434"/>
      <c r="H336" s="434"/>
      <c r="I336" s="434"/>
      <c r="J336" s="434"/>
      <c r="K336" s="434"/>
      <c r="L336" s="434"/>
      <c r="M336" s="434"/>
      <c r="N336" s="434">
        <v>1</v>
      </c>
      <c r="O336" s="434">
        <v>2112</v>
      </c>
      <c r="P336" s="456"/>
      <c r="Q336" s="435">
        <v>2112</v>
      </c>
    </row>
    <row r="337" spans="1:17" ht="14.4" customHeight="1" x14ac:dyDescent="0.3">
      <c r="A337" s="430" t="s">
        <v>1251</v>
      </c>
      <c r="B337" s="431" t="s">
        <v>1090</v>
      </c>
      <c r="C337" s="431" t="s">
        <v>1091</v>
      </c>
      <c r="D337" s="431" t="s">
        <v>1200</v>
      </c>
      <c r="E337" s="431" t="s">
        <v>1201</v>
      </c>
      <c r="F337" s="434"/>
      <c r="G337" s="434"/>
      <c r="H337" s="434"/>
      <c r="I337" s="434"/>
      <c r="J337" s="434">
        <v>12</v>
      </c>
      <c r="K337" s="434">
        <v>348</v>
      </c>
      <c r="L337" s="434"/>
      <c r="M337" s="434">
        <v>29</v>
      </c>
      <c r="N337" s="434">
        <v>3</v>
      </c>
      <c r="O337" s="434">
        <v>90</v>
      </c>
      <c r="P337" s="456"/>
      <c r="Q337" s="435">
        <v>30</v>
      </c>
    </row>
    <row r="338" spans="1:17" ht="14.4" customHeight="1" x14ac:dyDescent="0.3">
      <c r="A338" s="430" t="s">
        <v>1252</v>
      </c>
      <c r="B338" s="431" t="s">
        <v>1090</v>
      </c>
      <c r="C338" s="431" t="s">
        <v>1091</v>
      </c>
      <c r="D338" s="431" t="s">
        <v>1092</v>
      </c>
      <c r="E338" s="431" t="s">
        <v>1093</v>
      </c>
      <c r="F338" s="434">
        <v>207</v>
      </c>
      <c r="G338" s="434">
        <v>32913</v>
      </c>
      <c r="H338" s="434">
        <v>1</v>
      </c>
      <c r="I338" s="434">
        <v>159</v>
      </c>
      <c r="J338" s="434">
        <v>306</v>
      </c>
      <c r="K338" s="434">
        <v>49266</v>
      </c>
      <c r="L338" s="434">
        <v>1.4968553459119496</v>
      </c>
      <c r="M338" s="434">
        <v>161</v>
      </c>
      <c r="N338" s="434">
        <v>253</v>
      </c>
      <c r="O338" s="434">
        <v>43769</v>
      </c>
      <c r="P338" s="456">
        <v>1.3298392732354996</v>
      </c>
      <c r="Q338" s="435">
        <v>173</v>
      </c>
    </row>
    <row r="339" spans="1:17" ht="14.4" customHeight="1" x14ac:dyDescent="0.3">
      <c r="A339" s="430" t="s">
        <v>1252</v>
      </c>
      <c r="B339" s="431" t="s">
        <v>1090</v>
      </c>
      <c r="C339" s="431" t="s">
        <v>1091</v>
      </c>
      <c r="D339" s="431" t="s">
        <v>1106</v>
      </c>
      <c r="E339" s="431" t="s">
        <v>1107</v>
      </c>
      <c r="F339" s="434">
        <v>231</v>
      </c>
      <c r="G339" s="434">
        <v>269115</v>
      </c>
      <c r="H339" s="434">
        <v>1</v>
      </c>
      <c r="I339" s="434">
        <v>1165</v>
      </c>
      <c r="J339" s="434">
        <v>600</v>
      </c>
      <c r="K339" s="434">
        <v>701400</v>
      </c>
      <c r="L339" s="434">
        <v>2.6063207179087007</v>
      </c>
      <c r="M339" s="434">
        <v>1169</v>
      </c>
      <c r="N339" s="434">
        <v>606</v>
      </c>
      <c r="O339" s="434">
        <v>710838</v>
      </c>
      <c r="P339" s="456">
        <v>2.6413912267989521</v>
      </c>
      <c r="Q339" s="435">
        <v>1173</v>
      </c>
    </row>
    <row r="340" spans="1:17" ht="14.4" customHeight="1" x14ac:dyDescent="0.3">
      <c r="A340" s="430" t="s">
        <v>1252</v>
      </c>
      <c r="B340" s="431" t="s">
        <v>1090</v>
      </c>
      <c r="C340" s="431" t="s">
        <v>1091</v>
      </c>
      <c r="D340" s="431" t="s">
        <v>1108</v>
      </c>
      <c r="E340" s="431" t="s">
        <v>1109</v>
      </c>
      <c r="F340" s="434">
        <v>362</v>
      </c>
      <c r="G340" s="434">
        <v>14118</v>
      </c>
      <c r="H340" s="434">
        <v>1</v>
      </c>
      <c r="I340" s="434">
        <v>39</v>
      </c>
      <c r="J340" s="434">
        <v>443</v>
      </c>
      <c r="K340" s="434">
        <v>17720</v>
      </c>
      <c r="L340" s="434">
        <v>1.2551352882844595</v>
      </c>
      <c r="M340" s="434">
        <v>40</v>
      </c>
      <c r="N340" s="434">
        <v>476</v>
      </c>
      <c r="O340" s="434">
        <v>19516</v>
      </c>
      <c r="P340" s="456">
        <v>1.382348774613968</v>
      </c>
      <c r="Q340" s="435">
        <v>41</v>
      </c>
    </row>
    <row r="341" spans="1:17" ht="14.4" customHeight="1" x14ac:dyDescent="0.3">
      <c r="A341" s="430" t="s">
        <v>1252</v>
      </c>
      <c r="B341" s="431" t="s">
        <v>1090</v>
      </c>
      <c r="C341" s="431" t="s">
        <v>1091</v>
      </c>
      <c r="D341" s="431" t="s">
        <v>1110</v>
      </c>
      <c r="E341" s="431" t="s">
        <v>1111</v>
      </c>
      <c r="F341" s="434">
        <v>15</v>
      </c>
      <c r="G341" s="434">
        <v>5730</v>
      </c>
      <c r="H341" s="434">
        <v>1</v>
      </c>
      <c r="I341" s="434">
        <v>382</v>
      </c>
      <c r="J341" s="434">
        <v>11</v>
      </c>
      <c r="K341" s="434">
        <v>4213</v>
      </c>
      <c r="L341" s="434">
        <v>0.73525305410122166</v>
      </c>
      <c r="M341" s="434">
        <v>383</v>
      </c>
      <c r="N341" s="434">
        <v>27</v>
      </c>
      <c r="O341" s="434">
        <v>10368</v>
      </c>
      <c r="P341" s="456">
        <v>1.8094240837696336</v>
      </c>
      <c r="Q341" s="435">
        <v>384</v>
      </c>
    </row>
    <row r="342" spans="1:17" ht="14.4" customHeight="1" x14ac:dyDescent="0.3">
      <c r="A342" s="430" t="s">
        <v>1252</v>
      </c>
      <c r="B342" s="431" t="s">
        <v>1090</v>
      </c>
      <c r="C342" s="431" t="s">
        <v>1091</v>
      </c>
      <c r="D342" s="431" t="s">
        <v>1112</v>
      </c>
      <c r="E342" s="431" t="s">
        <v>1113</v>
      </c>
      <c r="F342" s="434">
        <v>6</v>
      </c>
      <c r="G342" s="434">
        <v>222</v>
      </c>
      <c r="H342" s="434">
        <v>1</v>
      </c>
      <c r="I342" s="434">
        <v>37</v>
      </c>
      <c r="J342" s="434"/>
      <c r="K342" s="434"/>
      <c r="L342" s="434"/>
      <c r="M342" s="434"/>
      <c r="N342" s="434">
        <v>19</v>
      </c>
      <c r="O342" s="434">
        <v>703</v>
      </c>
      <c r="P342" s="456">
        <v>3.1666666666666665</v>
      </c>
      <c r="Q342" s="435">
        <v>37</v>
      </c>
    </row>
    <row r="343" spans="1:17" ht="14.4" customHeight="1" x14ac:dyDescent="0.3">
      <c r="A343" s="430" t="s">
        <v>1252</v>
      </c>
      <c r="B343" s="431" t="s">
        <v>1090</v>
      </c>
      <c r="C343" s="431" t="s">
        <v>1091</v>
      </c>
      <c r="D343" s="431" t="s">
        <v>1116</v>
      </c>
      <c r="E343" s="431" t="s">
        <v>1117</v>
      </c>
      <c r="F343" s="434">
        <v>26</v>
      </c>
      <c r="G343" s="434">
        <v>11544</v>
      </c>
      <c r="H343" s="434">
        <v>1</v>
      </c>
      <c r="I343" s="434">
        <v>444</v>
      </c>
      <c r="J343" s="434">
        <v>15</v>
      </c>
      <c r="K343" s="434">
        <v>6675</v>
      </c>
      <c r="L343" s="434">
        <v>0.57822245322245325</v>
      </c>
      <c r="M343" s="434">
        <v>445</v>
      </c>
      <c r="N343" s="434">
        <v>51</v>
      </c>
      <c r="O343" s="434">
        <v>22746</v>
      </c>
      <c r="P343" s="456">
        <v>1.9703742203742203</v>
      </c>
      <c r="Q343" s="435">
        <v>446</v>
      </c>
    </row>
    <row r="344" spans="1:17" ht="14.4" customHeight="1" x14ac:dyDescent="0.3">
      <c r="A344" s="430" t="s">
        <v>1252</v>
      </c>
      <c r="B344" s="431" t="s">
        <v>1090</v>
      </c>
      <c r="C344" s="431" t="s">
        <v>1091</v>
      </c>
      <c r="D344" s="431" t="s">
        <v>1118</v>
      </c>
      <c r="E344" s="431" t="s">
        <v>1119</v>
      </c>
      <c r="F344" s="434">
        <v>49</v>
      </c>
      <c r="G344" s="434">
        <v>2009</v>
      </c>
      <c r="H344" s="434">
        <v>1</v>
      </c>
      <c r="I344" s="434">
        <v>41</v>
      </c>
      <c r="J344" s="434">
        <v>85</v>
      </c>
      <c r="K344" s="434">
        <v>3485</v>
      </c>
      <c r="L344" s="434">
        <v>1.7346938775510203</v>
      </c>
      <c r="M344" s="434">
        <v>41</v>
      </c>
      <c r="N344" s="434">
        <v>35</v>
      </c>
      <c r="O344" s="434">
        <v>1470</v>
      </c>
      <c r="P344" s="456">
        <v>0.73170731707317072</v>
      </c>
      <c r="Q344" s="435">
        <v>42</v>
      </c>
    </row>
    <row r="345" spans="1:17" ht="14.4" customHeight="1" x14ac:dyDescent="0.3">
      <c r="A345" s="430" t="s">
        <v>1252</v>
      </c>
      <c r="B345" s="431" t="s">
        <v>1090</v>
      </c>
      <c r="C345" s="431" t="s">
        <v>1091</v>
      </c>
      <c r="D345" s="431" t="s">
        <v>1120</v>
      </c>
      <c r="E345" s="431" t="s">
        <v>1121</v>
      </c>
      <c r="F345" s="434">
        <v>70</v>
      </c>
      <c r="G345" s="434">
        <v>34300</v>
      </c>
      <c r="H345" s="434">
        <v>1</v>
      </c>
      <c r="I345" s="434">
        <v>490</v>
      </c>
      <c r="J345" s="434">
        <v>155</v>
      </c>
      <c r="K345" s="434">
        <v>76105</v>
      </c>
      <c r="L345" s="434">
        <v>2.2188046647230322</v>
      </c>
      <c r="M345" s="434">
        <v>491</v>
      </c>
      <c r="N345" s="434">
        <v>263</v>
      </c>
      <c r="O345" s="434">
        <v>129396</v>
      </c>
      <c r="P345" s="456">
        <v>3.7724781341107874</v>
      </c>
      <c r="Q345" s="435">
        <v>492</v>
      </c>
    </row>
    <row r="346" spans="1:17" ht="14.4" customHeight="1" x14ac:dyDescent="0.3">
      <c r="A346" s="430" t="s">
        <v>1252</v>
      </c>
      <c r="B346" s="431" t="s">
        <v>1090</v>
      </c>
      <c r="C346" s="431" t="s">
        <v>1091</v>
      </c>
      <c r="D346" s="431" t="s">
        <v>1122</v>
      </c>
      <c r="E346" s="431" t="s">
        <v>1123</v>
      </c>
      <c r="F346" s="434">
        <v>39</v>
      </c>
      <c r="G346" s="434">
        <v>1209</v>
      </c>
      <c r="H346" s="434">
        <v>1</v>
      </c>
      <c r="I346" s="434">
        <v>31</v>
      </c>
      <c r="J346" s="434">
        <v>36</v>
      </c>
      <c r="K346" s="434">
        <v>1116</v>
      </c>
      <c r="L346" s="434">
        <v>0.92307692307692313</v>
      </c>
      <c r="M346" s="434">
        <v>31</v>
      </c>
      <c r="N346" s="434">
        <v>33</v>
      </c>
      <c r="O346" s="434">
        <v>1023</v>
      </c>
      <c r="P346" s="456">
        <v>0.84615384615384615</v>
      </c>
      <c r="Q346" s="435">
        <v>31</v>
      </c>
    </row>
    <row r="347" spans="1:17" ht="14.4" customHeight="1" x14ac:dyDescent="0.3">
      <c r="A347" s="430" t="s">
        <v>1252</v>
      </c>
      <c r="B347" s="431" t="s">
        <v>1090</v>
      </c>
      <c r="C347" s="431" t="s">
        <v>1091</v>
      </c>
      <c r="D347" s="431" t="s">
        <v>1124</v>
      </c>
      <c r="E347" s="431" t="s">
        <v>1125</v>
      </c>
      <c r="F347" s="434">
        <v>174</v>
      </c>
      <c r="G347" s="434">
        <v>35670</v>
      </c>
      <c r="H347" s="434">
        <v>1</v>
      </c>
      <c r="I347" s="434">
        <v>205</v>
      </c>
      <c r="J347" s="434">
        <v>298</v>
      </c>
      <c r="K347" s="434">
        <v>61686</v>
      </c>
      <c r="L347" s="434">
        <v>1.7293523969722455</v>
      </c>
      <c r="M347" s="434">
        <v>207</v>
      </c>
      <c r="N347" s="434">
        <v>179</v>
      </c>
      <c r="O347" s="434">
        <v>37232</v>
      </c>
      <c r="P347" s="456">
        <v>1.0437902999719653</v>
      </c>
      <c r="Q347" s="435">
        <v>208</v>
      </c>
    </row>
    <row r="348" spans="1:17" ht="14.4" customHeight="1" x14ac:dyDescent="0.3">
      <c r="A348" s="430" t="s">
        <v>1252</v>
      </c>
      <c r="B348" s="431" t="s">
        <v>1090</v>
      </c>
      <c r="C348" s="431" t="s">
        <v>1091</v>
      </c>
      <c r="D348" s="431" t="s">
        <v>1126</v>
      </c>
      <c r="E348" s="431" t="s">
        <v>1127</v>
      </c>
      <c r="F348" s="434">
        <v>178</v>
      </c>
      <c r="G348" s="434">
        <v>67106</v>
      </c>
      <c r="H348" s="434">
        <v>1</v>
      </c>
      <c r="I348" s="434">
        <v>377</v>
      </c>
      <c r="J348" s="434">
        <v>271</v>
      </c>
      <c r="K348" s="434">
        <v>102980</v>
      </c>
      <c r="L348" s="434">
        <v>1.5345870712007867</v>
      </c>
      <c r="M348" s="434">
        <v>380</v>
      </c>
      <c r="N348" s="434">
        <v>186</v>
      </c>
      <c r="O348" s="434">
        <v>71424</v>
      </c>
      <c r="P348" s="456">
        <v>1.0643459601227907</v>
      </c>
      <c r="Q348" s="435">
        <v>384</v>
      </c>
    </row>
    <row r="349" spans="1:17" ht="14.4" customHeight="1" x14ac:dyDescent="0.3">
      <c r="A349" s="430" t="s">
        <v>1252</v>
      </c>
      <c r="B349" s="431" t="s">
        <v>1090</v>
      </c>
      <c r="C349" s="431" t="s">
        <v>1091</v>
      </c>
      <c r="D349" s="431" t="s">
        <v>1130</v>
      </c>
      <c r="E349" s="431" t="s">
        <v>1131</v>
      </c>
      <c r="F349" s="434">
        <v>14</v>
      </c>
      <c r="G349" s="434">
        <v>1806</v>
      </c>
      <c r="H349" s="434">
        <v>1</v>
      </c>
      <c r="I349" s="434">
        <v>129</v>
      </c>
      <c r="J349" s="434">
        <v>4</v>
      </c>
      <c r="K349" s="434">
        <v>524</v>
      </c>
      <c r="L349" s="434">
        <v>0.29014396456256919</v>
      </c>
      <c r="M349" s="434">
        <v>131</v>
      </c>
      <c r="N349" s="434">
        <v>11</v>
      </c>
      <c r="O349" s="434">
        <v>1507</v>
      </c>
      <c r="P349" s="456">
        <v>0.83444075304540422</v>
      </c>
      <c r="Q349" s="435">
        <v>137</v>
      </c>
    </row>
    <row r="350" spans="1:17" ht="14.4" customHeight="1" x14ac:dyDescent="0.3">
      <c r="A350" s="430" t="s">
        <v>1252</v>
      </c>
      <c r="B350" s="431" t="s">
        <v>1090</v>
      </c>
      <c r="C350" s="431" t="s">
        <v>1091</v>
      </c>
      <c r="D350" s="431" t="s">
        <v>1136</v>
      </c>
      <c r="E350" s="431" t="s">
        <v>1137</v>
      </c>
      <c r="F350" s="434">
        <v>471</v>
      </c>
      <c r="G350" s="434">
        <v>7536</v>
      </c>
      <c r="H350" s="434">
        <v>1</v>
      </c>
      <c r="I350" s="434">
        <v>16</v>
      </c>
      <c r="J350" s="434">
        <v>506</v>
      </c>
      <c r="K350" s="434">
        <v>8096</v>
      </c>
      <c r="L350" s="434">
        <v>1.0743099787685775</v>
      </c>
      <c r="M350" s="434">
        <v>16</v>
      </c>
      <c r="N350" s="434">
        <v>515</v>
      </c>
      <c r="O350" s="434">
        <v>8755</v>
      </c>
      <c r="P350" s="456">
        <v>1.1617569002123143</v>
      </c>
      <c r="Q350" s="435">
        <v>17</v>
      </c>
    </row>
    <row r="351" spans="1:17" ht="14.4" customHeight="1" x14ac:dyDescent="0.3">
      <c r="A351" s="430" t="s">
        <v>1252</v>
      </c>
      <c r="B351" s="431" t="s">
        <v>1090</v>
      </c>
      <c r="C351" s="431" t="s">
        <v>1091</v>
      </c>
      <c r="D351" s="431" t="s">
        <v>1138</v>
      </c>
      <c r="E351" s="431" t="s">
        <v>1139</v>
      </c>
      <c r="F351" s="434">
        <v>22</v>
      </c>
      <c r="G351" s="434">
        <v>2926</v>
      </c>
      <c r="H351" s="434">
        <v>1</v>
      </c>
      <c r="I351" s="434">
        <v>133</v>
      </c>
      <c r="J351" s="434">
        <v>11</v>
      </c>
      <c r="K351" s="434">
        <v>1496</v>
      </c>
      <c r="L351" s="434">
        <v>0.51127819548872178</v>
      </c>
      <c r="M351" s="434">
        <v>136</v>
      </c>
      <c r="N351" s="434">
        <v>24</v>
      </c>
      <c r="O351" s="434">
        <v>3336</v>
      </c>
      <c r="P351" s="456">
        <v>1.140123034859877</v>
      </c>
      <c r="Q351" s="435">
        <v>139</v>
      </c>
    </row>
    <row r="352" spans="1:17" ht="14.4" customHeight="1" x14ac:dyDescent="0.3">
      <c r="A352" s="430" t="s">
        <v>1252</v>
      </c>
      <c r="B352" s="431" t="s">
        <v>1090</v>
      </c>
      <c r="C352" s="431" t="s">
        <v>1091</v>
      </c>
      <c r="D352" s="431" t="s">
        <v>1140</v>
      </c>
      <c r="E352" s="431" t="s">
        <v>1141</v>
      </c>
      <c r="F352" s="434">
        <v>46</v>
      </c>
      <c r="G352" s="434">
        <v>4692</v>
      </c>
      <c r="H352" s="434">
        <v>1</v>
      </c>
      <c r="I352" s="434">
        <v>102</v>
      </c>
      <c r="J352" s="434">
        <v>58</v>
      </c>
      <c r="K352" s="434">
        <v>5974</v>
      </c>
      <c r="L352" s="434">
        <v>1.2732310315430519</v>
      </c>
      <c r="M352" s="434">
        <v>103</v>
      </c>
      <c r="N352" s="434">
        <v>45</v>
      </c>
      <c r="O352" s="434">
        <v>4635</v>
      </c>
      <c r="P352" s="456">
        <v>0.98785166240409206</v>
      </c>
      <c r="Q352" s="435">
        <v>103</v>
      </c>
    </row>
    <row r="353" spans="1:17" ht="14.4" customHeight="1" x14ac:dyDescent="0.3">
      <c r="A353" s="430" t="s">
        <v>1252</v>
      </c>
      <c r="B353" s="431" t="s">
        <v>1090</v>
      </c>
      <c r="C353" s="431" t="s">
        <v>1091</v>
      </c>
      <c r="D353" s="431" t="s">
        <v>1146</v>
      </c>
      <c r="E353" s="431" t="s">
        <v>1147</v>
      </c>
      <c r="F353" s="434">
        <v>406</v>
      </c>
      <c r="G353" s="434">
        <v>45878</v>
      </c>
      <c r="H353" s="434">
        <v>1</v>
      </c>
      <c r="I353" s="434">
        <v>113</v>
      </c>
      <c r="J353" s="434">
        <v>405</v>
      </c>
      <c r="K353" s="434">
        <v>46980</v>
      </c>
      <c r="L353" s="434">
        <v>1.0240202275600505</v>
      </c>
      <c r="M353" s="434">
        <v>116</v>
      </c>
      <c r="N353" s="434">
        <v>280</v>
      </c>
      <c r="O353" s="434">
        <v>32760</v>
      </c>
      <c r="P353" s="456">
        <v>0.71406774488861768</v>
      </c>
      <c r="Q353" s="435">
        <v>117</v>
      </c>
    </row>
    <row r="354" spans="1:17" ht="14.4" customHeight="1" x14ac:dyDescent="0.3">
      <c r="A354" s="430" t="s">
        <v>1252</v>
      </c>
      <c r="B354" s="431" t="s">
        <v>1090</v>
      </c>
      <c r="C354" s="431" t="s">
        <v>1091</v>
      </c>
      <c r="D354" s="431" t="s">
        <v>1148</v>
      </c>
      <c r="E354" s="431" t="s">
        <v>1149</v>
      </c>
      <c r="F354" s="434">
        <v>82</v>
      </c>
      <c r="G354" s="434">
        <v>6888</v>
      </c>
      <c r="H354" s="434">
        <v>1</v>
      </c>
      <c r="I354" s="434">
        <v>84</v>
      </c>
      <c r="J354" s="434">
        <v>112</v>
      </c>
      <c r="K354" s="434">
        <v>9520</v>
      </c>
      <c r="L354" s="434">
        <v>1.3821138211382114</v>
      </c>
      <c r="M354" s="434">
        <v>85</v>
      </c>
      <c r="N354" s="434">
        <v>68</v>
      </c>
      <c r="O354" s="434">
        <v>6188</v>
      </c>
      <c r="P354" s="456">
        <v>0.89837398373983735</v>
      </c>
      <c r="Q354" s="435">
        <v>91</v>
      </c>
    </row>
    <row r="355" spans="1:17" ht="14.4" customHeight="1" x14ac:dyDescent="0.3">
      <c r="A355" s="430" t="s">
        <v>1252</v>
      </c>
      <c r="B355" s="431" t="s">
        <v>1090</v>
      </c>
      <c r="C355" s="431" t="s">
        <v>1091</v>
      </c>
      <c r="D355" s="431" t="s">
        <v>1150</v>
      </c>
      <c r="E355" s="431" t="s">
        <v>1151</v>
      </c>
      <c r="F355" s="434"/>
      <c r="G355" s="434"/>
      <c r="H355" s="434"/>
      <c r="I355" s="434"/>
      <c r="J355" s="434"/>
      <c r="K355" s="434"/>
      <c r="L355" s="434"/>
      <c r="M355" s="434"/>
      <c r="N355" s="434">
        <v>2</v>
      </c>
      <c r="O355" s="434">
        <v>198</v>
      </c>
      <c r="P355" s="456"/>
      <c r="Q355" s="435">
        <v>99</v>
      </c>
    </row>
    <row r="356" spans="1:17" ht="14.4" customHeight="1" x14ac:dyDescent="0.3">
      <c r="A356" s="430" t="s">
        <v>1252</v>
      </c>
      <c r="B356" s="431" t="s">
        <v>1090</v>
      </c>
      <c r="C356" s="431" t="s">
        <v>1091</v>
      </c>
      <c r="D356" s="431" t="s">
        <v>1152</v>
      </c>
      <c r="E356" s="431" t="s">
        <v>1153</v>
      </c>
      <c r="F356" s="434">
        <v>26</v>
      </c>
      <c r="G356" s="434">
        <v>546</v>
      </c>
      <c r="H356" s="434">
        <v>1</v>
      </c>
      <c r="I356" s="434">
        <v>21</v>
      </c>
      <c r="J356" s="434">
        <v>46</v>
      </c>
      <c r="K356" s="434">
        <v>966</v>
      </c>
      <c r="L356" s="434">
        <v>1.7692307692307692</v>
      </c>
      <c r="M356" s="434">
        <v>21</v>
      </c>
      <c r="N356" s="434">
        <v>22</v>
      </c>
      <c r="O356" s="434">
        <v>462</v>
      </c>
      <c r="P356" s="456">
        <v>0.84615384615384615</v>
      </c>
      <c r="Q356" s="435">
        <v>21</v>
      </c>
    </row>
    <row r="357" spans="1:17" ht="14.4" customHeight="1" x14ac:dyDescent="0.3">
      <c r="A357" s="430" t="s">
        <v>1252</v>
      </c>
      <c r="B357" s="431" t="s">
        <v>1090</v>
      </c>
      <c r="C357" s="431" t="s">
        <v>1091</v>
      </c>
      <c r="D357" s="431" t="s">
        <v>1154</v>
      </c>
      <c r="E357" s="431" t="s">
        <v>1155</v>
      </c>
      <c r="F357" s="434">
        <v>633</v>
      </c>
      <c r="G357" s="434">
        <v>307638</v>
      </c>
      <c r="H357" s="434">
        <v>1</v>
      </c>
      <c r="I357" s="434">
        <v>486</v>
      </c>
      <c r="J357" s="434">
        <v>646</v>
      </c>
      <c r="K357" s="434">
        <v>314602</v>
      </c>
      <c r="L357" s="434">
        <v>1.0226369954296934</v>
      </c>
      <c r="M357" s="434">
        <v>487</v>
      </c>
      <c r="N357" s="434">
        <v>802</v>
      </c>
      <c r="O357" s="434">
        <v>391376</v>
      </c>
      <c r="P357" s="456">
        <v>1.2721965426897848</v>
      </c>
      <c r="Q357" s="435">
        <v>488</v>
      </c>
    </row>
    <row r="358" spans="1:17" ht="14.4" customHeight="1" x14ac:dyDescent="0.3">
      <c r="A358" s="430" t="s">
        <v>1252</v>
      </c>
      <c r="B358" s="431" t="s">
        <v>1090</v>
      </c>
      <c r="C358" s="431" t="s">
        <v>1091</v>
      </c>
      <c r="D358" s="431" t="s">
        <v>1162</v>
      </c>
      <c r="E358" s="431" t="s">
        <v>1163</v>
      </c>
      <c r="F358" s="434">
        <v>54</v>
      </c>
      <c r="G358" s="434">
        <v>2160</v>
      </c>
      <c r="H358" s="434">
        <v>1</v>
      </c>
      <c r="I358" s="434">
        <v>40</v>
      </c>
      <c r="J358" s="434">
        <v>93</v>
      </c>
      <c r="K358" s="434">
        <v>3813</v>
      </c>
      <c r="L358" s="434">
        <v>1.7652777777777777</v>
      </c>
      <c r="M358" s="434">
        <v>41</v>
      </c>
      <c r="N358" s="434">
        <v>57</v>
      </c>
      <c r="O358" s="434">
        <v>2337</v>
      </c>
      <c r="P358" s="456">
        <v>1.0819444444444444</v>
      </c>
      <c r="Q358" s="435">
        <v>41</v>
      </c>
    </row>
    <row r="359" spans="1:17" ht="14.4" customHeight="1" x14ac:dyDescent="0.3">
      <c r="A359" s="430" t="s">
        <v>1252</v>
      </c>
      <c r="B359" s="431" t="s">
        <v>1090</v>
      </c>
      <c r="C359" s="431" t="s">
        <v>1091</v>
      </c>
      <c r="D359" s="431" t="s">
        <v>1170</v>
      </c>
      <c r="E359" s="431" t="s">
        <v>1171</v>
      </c>
      <c r="F359" s="434">
        <v>7</v>
      </c>
      <c r="G359" s="434">
        <v>1505</v>
      </c>
      <c r="H359" s="434">
        <v>1</v>
      </c>
      <c r="I359" s="434">
        <v>215</v>
      </c>
      <c r="J359" s="434">
        <v>5</v>
      </c>
      <c r="K359" s="434">
        <v>1095</v>
      </c>
      <c r="L359" s="434">
        <v>0.72757475083056478</v>
      </c>
      <c r="M359" s="434">
        <v>219</v>
      </c>
      <c r="N359" s="434">
        <v>2</v>
      </c>
      <c r="O359" s="434">
        <v>446</v>
      </c>
      <c r="P359" s="456">
        <v>0.29634551495016609</v>
      </c>
      <c r="Q359" s="435">
        <v>223</v>
      </c>
    </row>
    <row r="360" spans="1:17" ht="14.4" customHeight="1" x14ac:dyDescent="0.3">
      <c r="A360" s="430" t="s">
        <v>1252</v>
      </c>
      <c r="B360" s="431" t="s">
        <v>1090</v>
      </c>
      <c r="C360" s="431" t="s">
        <v>1091</v>
      </c>
      <c r="D360" s="431" t="s">
        <v>1172</v>
      </c>
      <c r="E360" s="431" t="s">
        <v>1173</v>
      </c>
      <c r="F360" s="434"/>
      <c r="G360" s="434"/>
      <c r="H360" s="434"/>
      <c r="I360" s="434"/>
      <c r="J360" s="434"/>
      <c r="K360" s="434"/>
      <c r="L360" s="434"/>
      <c r="M360" s="434"/>
      <c r="N360" s="434">
        <v>4</v>
      </c>
      <c r="O360" s="434">
        <v>3052</v>
      </c>
      <c r="P360" s="456"/>
      <c r="Q360" s="435">
        <v>763</v>
      </c>
    </row>
    <row r="361" spans="1:17" ht="14.4" customHeight="1" x14ac:dyDescent="0.3">
      <c r="A361" s="430" t="s">
        <v>1252</v>
      </c>
      <c r="B361" s="431" t="s">
        <v>1090</v>
      </c>
      <c r="C361" s="431" t="s">
        <v>1091</v>
      </c>
      <c r="D361" s="431" t="s">
        <v>1174</v>
      </c>
      <c r="E361" s="431" t="s">
        <v>1175</v>
      </c>
      <c r="F361" s="434">
        <v>3</v>
      </c>
      <c r="G361" s="434">
        <v>6087</v>
      </c>
      <c r="H361" s="434">
        <v>1</v>
      </c>
      <c r="I361" s="434">
        <v>2029</v>
      </c>
      <c r="J361" s="434">
        <v>2</v>
      </c>
      <c r="K361" s="434">
        <v>4144</v>
      </c>
      <c r="L361" s="434">
        <v>0.68079513717759155</v>
      </c>
      <c r="M361" s="434">
        <v>2072</v>
      </c>
      <c r="N361" s="434"/>
      <c r="O361" s="434"/>
      <c r="P361" s="456"/>
      <c r="Q361" s="435"/>
    </row>
    <row r="362" spans="1:17" ht="14.4" customHeight="1" x14ac:dyDescent="0.3">
      <c r="A362" s="430" t="s">
        <v>1252</v>
      </c>
      <c r="B362" s="431" t="s">
        <v>1090</v>
      </c>
      <c r="C362" s="431" t="s">
        <v>1091</v>
      </c>
      <c r="D362" s="431" t="s">
        <v>1176</v>
      </c>
      <c r="E362" s="431" t="s">
        <v>1177</v>
      </c>
      <c r="F362" s="434">
        <v>18</v>
      </c>
      <c r="G362" s="434">
        <v>10872</v>
      </c>
      <c r="H362" s="434">
        <v>1</v>
      </c>
      <c r="I362" s="434">
        <v>604</v>
      </c>
      <c r="J362" s="434">
        <v>10</v>
      </c>
      <c r="K362" s="434">
        <v>6080</v>
      </c>
      <c r="L362" s="434">
        <v>0.55923473142016189</v>
      </c>
      <c r="M362" s="434">
        <v>608</v>
      </c>
      <c r="N362" s="434">
        <v>15</v>
      </c>
      <c r="O362" s="434">
        <v>9210</v>
      </c>
      <c r="P362" s="456">
        <v>0.84713024282560712</v>
      </c>
      <c r="Q362" s="435">
        <v>614</v>
      </c>
    </row>
    <row r="363" spans="1:17" ht="14.4" customHeight="1" x14ac:dyDescent="0.3">
      <c r="A363" s="430" t="s">
        <v>1252</v>
      </c>
      <c r="B363" s="431" t="s">
        <v>1090</v>
      </c>
      <c r="C363" s="431" t="s">
        <v>1091</v>
      </c>
      <c r="D363" s="431" t="s">
        <v>1178</v>
      </c>
      <c r="E363" s="431" t="s">
        <v>1179</v>
      </c>
      <c r="F363" s="434"/>
      <c r="G363" s="434"/>
      <c r="H363" s="434"/>
      <c r="I363" s="434"/>
      <c r="J363" s="434">
        <v>1</v>
      </c>
      <c r="K363" s="434">
        <v>962</v>
      </c>
      <c r="L363" s="434"/>
      <c r="M363" s="434">
        <v>962</v>
      </c>
      <c r="N363" s="434">
        <v>1</v>
      </c>
      <c r="O363" s="434">
        <v>963</v>
      </c>
      <c r="P363" s="456"/>
      <c r="Q363" s="435">
        <v>963</v>
      </c>
    </row>
    <row r="364" spans="1:17" ht="14.4" customHeight="1" x14ac:dyDescent="0.3">
      <c r="A364" s="430" t="s">
        <v>1252</v>
      </c>
      <c r="B364" s="431" t="s">
        <v>1090</v>
      </c>
      <c r="C364" s="431" t="s">
        <v>1091</v>
      </c>
      <c r="D364" s="431" t="s">
        <v>1180</v>
      </c>
      <c r="E364" s="431" t="s">
        <v>1181</v>
      </c>
      <c r="F364" s="434">
        <v>20</v>
      </c>
      <c r="G364" s="434">
        <v>10120</v>
      </c>
      <c r="H364" s="434">
        <v>1</v>
      </c>
      <c r="I364" s="434">
        <v>506</v>
      </c>
      <c r="J364" s="434">
        <v>3</v>
      </c>
      <c r="K364" s="434">
        <v>1527</v>
      </c>
      <c r="L364" s="434">
        <v>0.1508893280632411</v>
      </c>
      <c r="M364" s="434">
        <v>509</v>
      </c>
      <c r="N364" s="434"/>
      <c r="O364" s="434"/>
      <c r="P364" s="456"/>
      <c r="Q364" s="435"/>
    </row>
    <row r="365" spans="1:17" ht="14.4" customHeight="1" x14ac:dyDescent="0.3">
      <c r="A365" s="430" t="s">
        <v>1252</v>
      </c>
      <c r="B365" s="431" t="s">
        <v>1090</v>
      </c>
      <c r="C365" s="431" t="s">
        <v>1091</v>
      </c>
      <c r="D365" s="431" t="s">
        <v>1182</v>
      </c>
      <c r="E365" s="431" t="s">
        <v>1183</v>
      </c>
      <c r="F365" s="434">
        <v>3</v>
      </c>
      <c r="G365" s="434">
        <v>5115</v>
      </c>
      <c r="H365" s="434">
        <v>1</v>
      </c>
      <c r="I365" s="434">
        <v>1705</v>
      </c>
      <c r="J365" s="434"/>
      <c r="K365" s="434"/>
      <c r="L365" s="434"/>
      <c r="M365" s="434"/>
      <c r="N365" s="434"/>
      <c r="O365" s="434"/>
      <c r="P365" s="456"/>
      <c r="Q365" s="435"/>
    </row>
    <row r="366" spans="1:17" ht="14.4" customHeight="1" x14ac:dyDescent="0.3">
      <c r="A366" s="430" t="s">
        <v>1252</v>
      </c>
      <c r="B366" s="431" t="s">
        <v>1090</v>
      </c>
      <c r="C366" s="431" t="s">
        <v>1091</v>
      </c>
      <c r="D366" s="431" t="s">
        <v>1194</v>
      </c>
      <c r="E366" s="431" t="s">
        <v>1195</v>
      </c>
      <c r="F366" s="434"/>
      <c r="G366" s="434"/>
      <c r="H366" s="434"/>
      <c r="I366" s="434"/>
      <c r="J366" s="434">
        <v>2</v>
      </c>
      <c r="K366" s="434">
        <v>304</v>
      </c>
      <c r="L366" s="434"/>
      <c r="M366" s="434">
        <v>152</v>
      </c>
      <c r="N366" s="434"/>
      <c r="O366" s="434"/>
      <c r="P366" s="456"/>
      <c r="Q366" s="435"/>
    </row>
    <row r="367" spans="1:17" ht="14.4" customHeight="1" x14ac:dyDescent="0.3">
      <c r="A367" s="430" t="s">
        <v>1252</v>
      </c>
      <c r="B367" s="431" t="s">
        <v>1090</v>
      </c>
      <c r="C367" s="431" t="s">
        <v>1091</v>
      </c>
      <c r="D367" s="431" t="s">
        <v>1235</v>
      </c>
      <c r="E367" s="431" t="s">
        <v>1236</v>
      </c>
      <c r="F367" s="434">
        <v>2</v>
      </c>
      <c r="G367" s="434">
        <v>654</v>
      </c>
      <c r="H367" s="434">
        <v>1</v>
      </c>
      <c r="I367" s="434">
        <v>327</v>
      </c>
      <c r="J367" s="434">
        <v>1</v>
      </c>
      <c r="K367" s="434">
        <v>328</v>
      </c>
      <c r="L367" s="434">
        <v>0.50152905198776754</v>
      </c>
      <c r="M367" s="434">
        <v>328</v>
      </c>
      <c r="N367" s="434">
        <v>2</v>
      </c>
      <c r="O367" s="434">
        <v>658</v>
      </c>
      <c r="P367" s="456">
        <v>1.0061162079510704</v>
      </c>
      <c r="Q367" s="435">
        <v>329</v>
      </c>
    </row>
    <row r="368" spans="1:17" ht="14.4" customHeight="1" x14ac:dyDescent="0.3">
      <c r="A368" s="430" t="s">
        <v>1252</v>
      </c>
      <c r="B368" s="431" t="s">
        <v>1090</v>
      </c>
      <c r="C368" s="431" t="s">
        <v>1091</v>
      </c>
      <c r="D368" s="431" t="s">
        <v>1200</v>
      </c>
      <c r="E368" s="431" t="s">
        <v>1201</v>
      </c>
      <c r="F368" s="434"/>
      <c r="G368" s="434"/>
      <c r="H368" s="434"/>
      <c r="I368" s="434"/>
      <c r="J368" s="434">
        <v>1</v>
      </c>
      <c r="K368" s="434">
        <v>29</v>
      </c>
      <c r="L368" s="434"/>
      <c r="M368" s="434">
        <v>29</v>
      </c>
      <c r="N368" s="434"/>
      <c r="O368" s="434"/>
      <c r="P368" s="456"/>
      <c r="Q368" s="435"/>
    </row>
    <row r="369" spans="1:17" ht="14.4" customHeight="1" x14ac:dyDescent="0.3">
      <c r="A369" s="430" t="s">
        <v>1253</v>
      </c>
      <c r="B369" s="431" t="s">
        <v>1090</v>
      </c>
      <c r="C369" s="431" t="s">
        <v>1091</v>
      </c>
      <c r="D369" s="431" t="s">
        <v>1092</v>
      </c>
      <c r="E369" s="431" t="s">
        <v>1093</v>
      </c>
      <c r="F369" s="434">
        <v>122</v>
      </c>
      <c r="G369" s="434">
        <v>19398</v>
      </c>
      <c r="H369" s="434">
        <v>1</v>
      </c>
      <c r="I369" s="434">
        <v>159</v>
      </c>
      <c r="J369" s="434">
        <v>313</v>
      </c>
      <c r="K369" s="434">
        <v>50393</v>
      </c>
      <c r="L369" s="434">
        <v>2.5978451386740899</v>
      </c>
      <c r="M369" s="434">
        <v>161</v>
      </c>
      <c r="N369" s="434">
        <v>354</v>
      </c>
      <c r="O369" s="434">
        <v>61242</v>
      </c>
      <c r="P369" s="456">
        <v>3.1571296009897929</v>
      </c>
      <c r="Q369" s="435">
        <v>173</v>
      </c>
    </row>
    <row r="370" spans="1:17" ht="14.4" customHeight="1" x14ac:dyDescent="0.3">
      <c r="A370" s="430" t="s">
        <v>1253</v>
      </c>
      <c r="B370" s="431" t="s">
        <v>1090</v>
      </c>
      <c r="C370" s="431" t="s">
        <v>1091</v>
      </c>
      <c r="D370" s="431" t="s">
        <v>1106</v>
      </c>
      <c r="E370" s="431" t="s">
        <v>1107</v>
      </c>
      <c r="F370" s="434">
        <v>18</v>
      </c>
      <c r="G370" s="434">
        <v>20970</v>
      </c>
      <c r="H370" s="434">
        <v>1</v>
      </c>
      <c r="I370" s="434">
        <v>1165</v>
      </c>
      <c r="J370" s="434">
        <v>1</v>
      </c>
      <c r="K370" s="434">
        <v>1169</v>
      </c>
      <c r="L370" s="434">
        <v>5.5746304244158322E-2</v>
      </c>
      <c r="M370" s="434">
        <v>1169</v>
      </c>
      <c r="N370" s="434">
        <v>2</v>
      </c>
      <c r="O370" s="434">
        <v>2346</v>
      </c>
      <c r="P370" s="456">
        <v>0.11187410586552217</v>
      </c>
      <c r="Q370" s="435">
        <v>1173</v>
      </c>
    </row>
    <row r="371" spans="1:17" ht="14.4" customHeight="1" x14ac:dyDescent="0.3">
      <c r="A371" s="430" t="s">
        <v>1253</v>
      </c>
      <c r="B371" s="431" t="s">
        <v>1090</v>
      </c>
      <c r="C371" s="431" t="s">
        <v>1091</v>
      </c>
      <c r="D371" s="431" t="s">
        <v>1108</v>
      </c>
      <c r="E371" s="431" t="s">
        <v>1109</v>
      </c>
      <c r="F371" s="434">
        <v>23</v>
      </c>
      <c r="G371" s="434">
        <v>897</v>
      </c>
      <c r="H371" s="434">
        <v>1</v>
      </c>
      <c r="I371" s="434">
        <v>39</v>
      </c>
      <c r="J371" s="434">
        <v>33</v>
      </c>
      <c r="K371" s="434">
        <v>1320</v>
      </c>
      <c r="L371" s="434">
        <v>1.471571906354515</v>
      </c>
      <c r="M371" s="434">
        <v>40</v>
      </c>
      <c r="N371" s="434">
        <v>113</v>
      </c>
      <c r="O371" s="434">
        <v>4633</v>
      </c>
      <c r="P371" s="456">
        <v>5.1649944258639913</v>
      </c>
      <c r="Q371" s="435">
        <v>41</v>
      </c>
    </row>
    <row r="372" spans="1:17" ht="14.4" customHeight="1" x14ac:dyDescent="0.3">
      <c r="A372" s="430" t="s">
        <v>1253</v>
      </c>
      <c r="B372" s="431" t="s">
        <v>1090</v>
      </c>
      <c r="C372" s="431" t="s">
        <v>1091</v>
      </c>
      <c r="D372" s="431" t="s">
        <v>1110</v>
      </c>
      <c r="E372" s="431" t="s">
        <v>1111</v>
      </c>
      <c r="F372" s="434">
        <v>9</v>
      </c>
      <c r="G372" s="434">
        <v>3438</v>
      </c>
      <c r="H372" s="434">
        <v>1</v>
      </c>
      <c r="I372" s="434">
        <v>382</v>
      </c>
      <c r="J372" s="434">
        <v>24</v>
      </c>
      <c r="K372" s="434">
        <v>9192</v>
      </c>
      <c r="L372" s="434">
        <v>2.6736474694589876</v>
      </c>
      <c r="M372" s="434">
        <v>383</v>
      </c>
      <c r="N372" s="434">
        <v>33</v>
      </c>
      <c r="O372" s="434">
        <v>12672</v>
      </c>
      <c r="P372" s="456">
        <v>3.6858638743455496</v>
      </c>
      <c r="Q372" s="435">
        <v>384</v>
      </c>
    </row>
    <row r="373" spans="1:17" ht="14.4" customHeight="1" x14ac:dyDescent="0.3">
      <c r="A373" s="430" t="s">
        <v>1253</v>
      </c>
      <c r="B373" s="431" t="s">
        <v>1090</v>
      </c>
      <c r="C373" s="431" t="s">
        <v>1091</v>
      </c>
      <c r="D373" s="431" t="s">
        <v>1112</v>
      </c>
      <c r="E373" s="431" t="s">
        <v>1113</v>
      </c>
      <c r="F373" s="434">
        <v>81</v>
      </c>
      <c r="G373" s="434">
        <v>2997</v>
      </c>
      <c r="H373" s="434">
        <v>1</v>
      </c>
      <c r="I373" s="434">
        <v>37</v>
      </c>
      <c r="J373" s="434">
        <v>39</v>
      </c>
      <c r="K373" s="434">
        <v>1443</v>
      </c>
      <c r="L373" s="434">
        <v>0.48148148148148145</v>
      </c>
      <c r="M373" s="434">
        <v>37</v>
      </c>
      <c r="N373" s="434">
        <v>80</v>
      </c>
      <c r="O373" s="434">
        <v>2960</v>
      </c>
      <c r="P373" s="456">
        <v>0.98765432098765427</v>
      </c>
      <c r="Q373" s="435">
        <v>37</v>
      </c>
    </row>
    <row r="374" spans="1:17" ht="14.4" customHeight="1" x14ac:dyDescent="0.3">
      <c r="A374" s="430" t="s">
        <v>1253</v>
      </c>
      <c r="B374" s="431" t="s">
        <v>1090</v>
      </c>
      <c r="C374" s="431" t="s">
        <v>1091</v>
      </c>
      <c r="D374" s="431" t="s">
        <v>1116</v>
      </c>
      <c r="E374" s="431" t="s">
        <v>1117</v>
      </c>
      <c r="F374" s="434">
        <v>126</v>
      </c>
      <c r="G374" s="434">
        <v>55944</v>
      </c>
      <c r="H374" s="434">
        <v>1</v>
      </c>
      <c r="I374" s="434">
        <v>444</v>
      </c>
      <c r="J374" s="434">
        <v>277</v>
      </c>
      <c r="K374" s="434">
        <v>123265</v>
      </c>
      <c r="L374" s="434">
        <v>2.2033640783640784</v>
      </c>
      <c r="M374" s="434">
        <v>445</v>
      </c>
      <c r="N374" s="434">
        <v>334</v>
      </c>
      <c r="O374" s="434">
        <v>148964</v>
      </c>
      <c r="P374" s="456">
        <v>2.6627341627341625</v>
      </c>
      <c r="Q374" s="435">
        <v>446</v>
      </c>
    </row>
    <row r="375" spans="1:17" ht="14.4" customHeight="1" x14ac:dyDescent="0.3">
      <c r="A375" s="430" t="s">
        <v>1253</v>
      </c>
      <c r="B375" s="431" t="s">
        <v>1090</v>
      </c>
      <c r="C375" s="431" t="s">
        <v>1091</v>
      </c>
      <c r="D375" s="431" t="s">
        <v>1118</v>
      </c>
      <c r="E375" s="431" t="s">
        <v>1119</v>
      </c>
      <c r="F375" s="434">
        <v>2</v>
      </c>
      <c r="G375" s="434">
        <v>82</v>
      </c>
      <c r="H375" s="434">
        <v>1</v>
      </c>
      <c r="I375" s="434">
        <v>41</v>
      </c>
      <c r="J375" s="434">
        <v>2</v>
      </c>
      <c r="K375" s="434">
        <v>82</v>
      </c>
      <c r="L375" s="434">
        <v>1</v>
      </c>
      <c r="M375" s="434">
        <v>41</v>
      </c>
      <c r="N375" s="434">
        <v>2</v>
      </c>
      <c r="O375" s="434">
        <v>84</v>
      </c>
      <c r="P375" s="456">
        <v>1.024390243902439</v>
      </c>
      <c r="Q375" s="435">
        <v>42</v>
      </c>
    </row>
    <row r="376" spans="1:17" ht="14.4" customHeight="1" x14ac:dyDescent="0.3">
      <c r="A376" s="430" t="s">
        <v>1253</v>
      </c>
      <c r="B376" s="431" t="s">
        <v>1090</v>
      </c>
      <c r="C376" s="431" t="s">
        <v>1091</v>
      </c>
      <c r="D376" s="431" t="s">
        <v>1120</v>
      </c>
      <c r="E376" s="431" t="s">
        <v>1121</v>
      </c>
      <c r="F376" s="434">
        <v>2</v>
      </c>
      <c r="G376" s="434">
        <v>980</v>
      </c>
      <c r="H376" s="434">
        <v>1</v>
      </c>
      <c r="I376" s="434">
        <v>490</v>
      </c>
      <c r="J376" s="434">
        <v>4</v>
      </c>
      <c r="K376" s="434">
        <v>1964</v>
      </c>
      <c r="L376" s="434">
        <v>2.0040816326530613</v>
      </c>
      <c r="M376" s="434">
        <v>491</v>
      </c>
      <c r="N376" s="434">
        <v>2</v>
      </c>
      <c r="O376" s="434">
        <v>984</v>
      </c>
      <c r="P376" s="456">
        <v>1.0040816326530613</v>
      </c>
      <c r="Q376" s="435">
        <v>492</v>
      </c>
    </row>
    <row r="377" spans="1:17" ht="14.4" customHeight="1" x14ac:dyDescent="0.3">
      <c r="A377" s="430" t="s">
        <v>1253</v>
      </c>
      <c r="B377" s="431" t="s">
        <v>1090</v>
      </c>
      <c r="C377" s="431" t="s">
        <v>1091</v>
      </c>
      <c r="D377" s="431" t="s">
        <v>1122</v>
      </c>
      <c r="E377" s="431" t="s">
        <v>1123</v>
      </c>
      <c r="F377" s="434">
        <v>2</v>
      </c>
      <c r="G377" s="434">
        <v>62</v>
      </c>
      <c r="H377" s="434">
        <v>1</v>
      </c>
      <c r="I377" s="434">
        <v>31</v>
      </c>
      <c r="J377" s="434">
        <v>3</v>
      </c>
      <c r="K377" s="434">
        <v>93</v>
      </c>
      <c r="L377" s="434">
        <v>1.5</v>
      </c>
      <c r="M377" s="434">
        <v>31</v>
      </c>
      <c r="N377" s="434">
        <v>2</v>
      </c>
      <c r="O377" s="434">
        <v>62</v>
      </c>
      <c r="P377" s="456">
        <v>1</v>
      </c>
      <c r="Q377" s="435">
        <v>31</v>
      </c>
    </row>
    <row r="378" spans="1:17" ht="14.4" customHeight="1" x14ac:dyDescent="0.3">
      <c r="A378" s="430" t="s">
        <v>1253</v>
      </c>
      <c r="B378" s="431" t="s">
        <v>1090</v>
      </c>
      <c r="C378" s="431" t="s">
        <v>1091</v>
      </c>
      <c r="D378" s="431" t="s">
        <v>1124</v>
      </c>
      <c r="E378" s="431" t="s">
        <v>1125</v>
      </c>
      <c r="F378" s="434">
        <v>1</v>
      </c>
      <c r="G378" s="434">
        <v>205</v>
      </c>
      <c r="H378" s="434">
        <v>1</v>
      </c>
      <c r="I378" s="434">
        <v>205</v>
      </c>
      <c r="J378" s="434"/>
      <c r="K378" s="434"/>
      <c r="L378" s="434"/>
      <c r="M378" s="434"/>
      <c r="N378" s="434"/>
      <c r="O378" s="434"/>
      <c r="P378" s="456"/>
      <c r="Q378" s="435"/>
    </row>
    <row r="379" spans="1:17" ht="14.4" customHeight="1" x14ac:dyDescent="0.3">
      <c r="A379" s="430" t="s">
        <v>1253</v>
      </c>
      <c r="B379" s="431" t="s">
        <v>1090</v>
      </c>
      <c r="C379" s="431" t="s">
        <v>1091</v>
      </c>
      <c r="D379" s="431" t="s">
        <v>1126</v>
      </c>
      <c r="E379" s="431" t="s">
        <v>1127</v>
      </c>
      <c r="F379" s="434">
        <v>1</v>
      </c>
      <c r="G379" s="434">
        <v>377</v>
      </c>
      <c r="H379" s="434">
        <v>1</v>
      </c>
      <c r="I379" s="434">
        <v>377</v>
      </c>
      <c r="J379" s="434"/>
      <c r="K379" s="434"/>
      <c r="L379" s="434"/>
      <c r="M379" s="434"/>
      <c r="N379" s="434"/>
      <c r="O379" s="434"/>
      <c r="P379" s="456"/>
      <c r="Q379" s="435"/>
    </row>
    <row r="380" spans="1:17" ht="14.4" customHeight="1" x14ac:dyDescent="0.3">
      <c r="A380" s="430" t="s">
        <v>1253</v>
      </c>
      <c r="B380" s="431" t="s">
        <v>1090</v>
      </c>
      <c r="C380" s="431" t="s">
        <v>1091</v>
      </c>
      <c r="D380" s="431" t="s">
        <v>1136</v>
      </c>
      <c r="E380" s="431" t="s">
        <v>1137</v>
      </c>
      <c r="F380" s="434">
        <v>528</v>
      </c>
      <c r="G380" s="434">
        <v>8448</v>
      </c>
      <c r="H380" s="434">
        <v>1</v>
      </c>
      <c r="I380" s="434">
        <v>16</v>
      </c>
      <c r="J380" s="434">
        <v>852</v>
      </c>
      <c r="K380" s="434">
        <v>13632</v>
      </c>
      <c r="L380" s="434">
        <v>1.6136363636363635</v>
      </c>
      <c r="M380" s="434">
        <v>16</v>
      </c>
      <c r="N380" s="434">
        <v>1000</v>
      </c>
      <c r="O380" s="434">
        <v>17000</v>
      </c>
      <c r="P380" s="456">
        <v>2.012310606060606</v>
      </c>
      <c r="Q380" s="435">
        <v>17</v>
      </c>
    </row>
    <row r="381" spans="1:17" ht="14.4" customHeight="1" x14ac:dyDescent="0.3">
      <c r="A381" s="430" t="s">
        <v>1253</v>
      </c>
      <c r="B381" s="431" t="s">
        <v>1090</v>
      </c>
      <c r="C381" s="431" t="s">
        <v>1091</v>
      </c>
      <c r="D381" s="431" t="s">
        <v>1138</v>
      </c>
      <c r="E381" s="431" t="s">
        <v>1139</v>
      </c>
      <c r="F381" s="434">
        <v>1</v>
      </c>
      <c r="G381" s="434">
        <v>133</v>
      </c>
      <c r="H381" s="434">
        <v>1</v>
      </c>
      <c r="I381" s="434">
        <v>133</v>
      </c>
      <c r="J381" s="434"/>
      <c r="K381" s="434"/>
      <c r="L381" s="434"/>
      <c r="M381" s="434"/>
      <c r="N381" s="434"/>
      <c r="O381" s="434"/>
      <c r="P381" s="456"/>
      <c r="Q381" s="435"/>
    </row>
    <row r="382" spans="1:17" ht="14.4" customHeight="1" x14ac:dyDescent="0.3">
      <c r="A382" s="430" t="s">
        <v>1253</v>
      </c>
      <c r="B382" s="431" t="s">
        <v>1090</v>
      </c>
      <c r="C382" s="431" t="s">
        <v>1091</v>
      </c>
      <c r="D382" s="431" t="s">
        <v>1140</v>
      </c>
      <c r="E382" s="431" t="s">
        <v>1141</v>
      </c>
      <c r="F382" s="434">
        <v>4</v>
      </c>
      <c r="G382" s="434">
        <v>408</v>
      </c>
      <c r="H382" s="434">
        <v>1</v>
      </c>
      <c r="I382" s="434">
        <v>102</v>
      </c>
      <c r="J382" s="434">
        <v>4</v>
      </c>
      <c r="K382" s="434">
        <v>412</v>
      </c>
      <c r="L382" s="434">
        <v>1.0098039215686274</v>
      </c>
      <c r="M382" s="434">
        <v>103</v>
      </c>
      <c r="N382" s="434">
        <v>4</v>
      </c>
      <c r="O382" s="434">
        <v>412</v>
      </c>
      <c r="P382" s="456">
        <v>1.0098039215686274</v>
      </c>
      <c r="Q382" s="435">
        <v>103</v>
      </c>
    </row>
    <row r="383" spans="1:17" ht="14.4" customHeight="1" x14ac:dyDescent="0.3">
      <c r="A383" s="430" t="s">
        <v>1253</v>
      </c>
      <c r="B383" s="431" t="s">
        <v>1090</v>
      </c>
      <c r="C383" s="431" t="s">
        <v>1091</v>
      </c>
      <c r="D383" s="431" t="s">
        <v>1146</v>
      </c>
      <c r="E383" s="431" t="s">
        <v>1147</v>
      </c>
      <c r="F383" s="434">
        <v>181</v>
      </c>
      <c r="G383" s="434">
        <v>20453</v>
      </c>
      <c r="H383" s="434">
        <v>1</v>
      </c>
      <c r="I383" s="434">
        <v>113</v>
      </c>
      <c r="J383" s="434">
        <v>193</v>
      </c>
      <c r="K383" s="434">
        <v>22388</v>
      </c>
      <c r="L383" s="434">
        <v>1.0946071480956339</v>
      </c>
      <c r="M383" s="434">
        <v>116</v>
      </c>
      <c r="N383" s="434">
        <v>240</v>
      </c>
      <c r="O383" s="434">
        <v>28080</v>
      </c>
      <c r="P383" s="456">
        <v>1.3729037305040825</v>
      </c>
      <c r="Q383" s="435">
        <v>117</v>
      </c>
    </row>
    <row r="384" spans="1:17" ht="14.4" customHeight="1" x14ac:dyDescent="0.3">
      <c r="A384" s="430" t="s">
        <v>1253</v>
      </c>
      <c r="B384" s="431" t="s">
        <v>1090</v>
      </c>
      <c r="C384" s="431" t="s">
        <v>1091</v>
      </c>
      <c r="D384" s="431" t="s">
        <v>1148</v>
      </c>
      <c r="E384" s="431" t="s">
        <v>1149</v>
      </c>
      <c r="F384" s="434">
        <v>42</v>
      </c>
      <c r="G384" s="434">
        <v>3528</v>
      </c>
      <c r="H384" s="434">
        <v>1</v>
      </c>
      <c r="I384" s="434">
        <v>84</v>
      </c>
      <c r="J384" s="434">
        <v>65</v>
      </c>
      <c r="K384" s="434">
        <v>5525</v>
      </c>
      <c r="L384" s="434">
        <v>1.5660430839002268</v>
      </c>
      <c r="M384" s="434">
        <v>85</v>
      </c>
      <c r="N384" s="434">
        <v>89</v>
      </c>
      <c r="O384" s="434">
        <v>8099</v>
      </c>
      <c r="P384" s="456">
        <v>2.2956349206349205</v>
      </c>
      <c r="Q384" s="435">
        <v>91</v>
      </c>
    </row>
    <row r="385" spans="1:17" ht="14.4" customHeight="1" x14ac:dyDescent="0.3">
      <c r="A385" s="430" t="s">
        <v>1253</v>
      </c>
      <c r="B385" s="431" t="s">
        <v>1090</v>
      </c>
      <c r="C385" s="431" t="s">
        <v>1091</v>
      </c>
      <c r="D385" s="431" t="s">
        <v>1152</v>
      </c>
      <c r="E385" s="431" t="s">
        <v>1153</v>
      </c>
      <c r="F385" s="434">
        <v>26</v>
      </c>
      <c r="G385" s="434">
        <v>546</v>
      </c>
      <c r="H385" s="434">
        <v>1</v>
      </c>
      <c r="I385" s="434">
        <v>21</v>
      </c>
      <c r="J385" s="434">
        <v>3</v>
      </c>
      <c r="K385" s="434">
        <v>63</v>
      </c>
      <c r="L385" s="434">
        <v>0.11538461538461539</v>
      </c>
      <c r="M385" s="434">
        <v>21</v>
      </c>
      <c r="N385" s="434">
        <v>5</v>
      </c>
      <c r="O385" s="434">
        <v>105</v>
      </c>
      <c r="P385" s="456">
        <v>0.19230769230769232</v>
      </c>
      <c r="Q385" s="435">
        <v>21</v>
      </c>
    </row>
    <row r="386" spans="1:17" ht="14.4" customHeight="1" x14ac:dyDescent="0.3">
      <c r="A386" s="430" t="s">
        <v>1253</v>
      </c>
      <c r="B386" s="431" t="s">
        <v>1090</v>
      </c>
      <c r="C386" s="431" t="s">
        <v>1091</v>
      </c>
      <c r="D386" s="431" t="s">
        <v>1154</v>
      </c>
      <c r="E386" s="431" t="s">
        <v>1155</v>
      </c>
      <c r="F386" s="434">
        <v>1569</v>
      </c>
      <c r="G386" s="434">
        <v>762534</v>
      </c>
      <c r="H386" s="434">
        <v>1</v>
      </c>
      <c r="I386" s="434">
        <v>486</v>
      </c>
      <c r="J386" s="434">
        <v>2587</v>
      </c>
      <c r="K386" s="434">
        <v>1259869</v>
      </c>
      <c r="L386" s="434">
        <v>1.6522135406421221</v>
      </c>
      <c r="M386" s="434">
        <v>487</v>
      </c>
      <c r="N386" s="434">
        <v>2840</v>
      </c>
      <c r="O386" s="434">
        <v>1385920</v>
      </c>
      <c r="P386" s="456">
        <v>1.8175189565317744</v>
      </c>
      <c r="Q386" s="435">
        <v>488</v>
      </c>
    </row>
    <row r="387" spans="1:17" ht="14.4" customHeight="1" x14ac:dyDescent="0.3">
      <c r="A387" s="430" t="s">
        <v>1253</v>
      </c>
      <c r="B387" s="431" t="s">
        <v>1090</v>
      </c>
      <c r="C387" s="431" t="s">
        <v>1091</v>
      </c>
      <c r="D387" s="431" t="s">
        <v>1162</v>
      </c>
      <c r="E387" s="431" t="s">
        <v>1163</v>
      </c>
      <c r="F387" s="434">
        <v>22</v>
      </c>
      <c r="G387" s="434">
        <v>880</v>
      </c>
      <c r="H387" s="434">
        <v>1</v>
      </c>
      <c r="I387" s="434">
        <v>40</v>
      </c>
      <c r="J387" s="434">
        <v>15</v>
      </c>
      <c r="K387" s="434">
        <v>615</v>
      </c>
      <c r="L387" s="434">
        <v>0.69886363636363635</v>
      </c>
      <c r="M387" s="434">
        <v>41</v>
      </c>
      <c r="N387" s="434">
        <v>30</v>
      </c>
      <c r="O387" s="434">
        <v>1230</v>
      </c>
      <c r="P387" s="456">
        <v>1.3977272727272727</v>
      </c>
      <c r="Q387" s="435">
        <v>41</v>
      </c>
    </row>
    <row r="388" spans="1:17" ht="14.4" customHeight="1" x14ac:dyDescent="0.3">
      <c r="A388" s="430" t="s">
        <v>1253</v>
      </c>
      <c r="B388" s="431" t="s">
        <v>1090</v>
      </c>
      <c r="C388" s="431" t="s">
        <v>1091</v>
      </c>
      <c r="D388" s="431" t="s">
        <v>1170</v>
      </c>
      <c r="E388" s="431" t="s">
        <v>1171</v>
      </c>
      <c r="F388" s="434"/>
      <c r="G388" s="434"/>
      <c r="H388" s="434"/>
      <c r="I388" s="434"/>
      <c r="J388" s="434">
        <v>1</v>
      </c>
      <c r="K388" s="434">
        <v>219</v>
      </c>
      <c r="L388" s="434"/>
      <c r="M388" s="434">
        <v>219</v>
      </c>
      <c r="N388" s="434"/>
      <c r="O388" s="434"/>
      <c r="P388" s="456"/>
      <c r="Q388" s="435"/>
    </row>
    <row r="389" spans="1:17" ht="14.4" customHeight="1" x14ac:dyDescent="0.3">
      <c r="A389" s="430" t="s">
        <v>1253</v>
      </c>
      <c r="B389" s="431" t="s">
        <v>1090</v>
      </c>
      <c r="C389" s="431" t="s">
        <v>1091</v>
      </c>
      <c r="D389" s="431" t="s">
        <v>1174</v>
      </c>
      <c r="E389" s="431" t="s">
        <v>1175</v>
      </c>
      <c r="F389" s="434">
        <v>137</v>
      </c>
      <c r="G389" s="434">
        <v>277973</v>
      </c>
      <c r="H389" s="434">
        <v>1</v>
      </c>
      <c r="I389" s="434">
        <v>2029</v>
      </c>
      <c r="J389" s="434">
        <v>87</v>
      </c>
      <c r="K389" s="434">
        <v>180264</v>
      </c>
      <c r="L389" s="434">
        <v>0.64849463796843576</v>
      </c>
      <c r="M389" s="434">
        <v>2072</v>
      </c>
      <c r="N389" s="434">
        <v>92</v>
      </c>
      <c r="O389" s="434">
        <v>194304</v>
      </c>
      <c r="P389" s="456">
        <v>0.69900314059279134</v>
      </c>
      <c r="Q389" s="435">
        <v>2112</v>
      </c>
    </row>
    <row r="390" spans="1:17" ht="14.4" customHeight="1" x14ac:dyDescent="0.3">
      <c r="A390" s="430" t="s">
        <v>1253</v>
      </c>
      <c r="B390" s="431" t="s">
        <v>1090</v>
      </c>
      <c r="C390" s="431" t="s">
        <v>1091</v>
      </c>
      <c r="D390" s="431" t="s">
        <v>1176</v>
      </c>
      <c r="E390" s="431" t="s">
        <v>1177</v>
      </c>
      <c r="F390" s="434">
        <v>5</v>
      </c>
      <c r="G390" s="434">
        <v>3020</v>
      </c>
      <c r="H390" s="434">
        <v>1</v>
      </c>
      <c r="I390" s="434">
        <v>604</v>
      </c>
      <c r="J390" s="434"/>
      <c r="K390" s="434"/>
      <c r="L390" s="434"/>
      <c r="M390" s="434"/>
      <c r="N390" s="434"/>
      <c r="O390" s="434"/>
      <c r="P390" s="456"/>
      <c r="Q390" s="435"/>
    </row>
    <row r="391" spans="1:17" ht="14.4" customHeight="1" x14ac:dyDescent="0.3">
      <c r="A391" s="430" t="s">
        <v>1253</v>
      </c>
      <c r="B391" s="431" t="s">
        <v>1090</v>
      </c>
      <c r="C391" s="431" t="s">
        <v>1091</v>
      </c>
      <c r="D391" s="431" t="s">
        <v>1180</v>
      </c>
      <c r="E391" s="431" t="s">
        <v>1181</v>
      </c>
      <c r="F391" s="434">
        <v>1</v>
      </c>
      <c r="G391" s="434">
        <v>506</v>
      </c>
      <c r="H391" s="434">
        <v>1</v>
      </c>
      <c r="I391" s="434">
        <v>506</v>
      </c>
      <c r="J391" s="434"/>
      <c r="K391" s="434"/>
      <c r="L391" s="434"/>
      <c r="M391" s="434"/>
      <c r="N391" s="434"/>
      <c r="O391" s="434"/>
      <c r="P391" s="456"/>
      <c r="Q391" s="435"/>
    </row>
    <row r="392" spans="1:17" ht="14.4" customHeight="1" x14ac:dyDescent="0.3">
      <c r="A392" s="430" t="s">
        <v>1253</v>
      </c>
      <c r="B392" s="431" t="s">
        <v>1090</v>
      </c>
      <c r="C392" s="431" t="s">
        <v>1091</v>
      </c>
      <c r="D392" s="431" t="s">
        <v>1194</v>
      </c>
      <c r="E392" s="431" t="s">
        <v>1195</v>
      </c>
      <c r="F392" s="434">
        <v>6</v>
      </c>
      <c r="G392" s="434">
        <v>912</v>
      </c>
      <c r="H392" s="434">
        <v>1</v>
      </c>
      <c r="I392" s="434">
        <v>152</v>
      </c>
      <c r="J392" s="434"/>
      <c r="K392" s="434"/>
      <c r="L392" s="434"/>
      <c r="M392" s="434"/>
      <c r="N392" s="434"/>
      <c r="O392" s="434"/>
      <c r="P392" s="456"/>
      <c r="Q392" s="435"/>
    </row>
    <row r="393" spans="1:17" ht="14.4" customHeight="1" x14ac:dyDescent="0.3">
      <c r="A393" s="430" t="s">
        <v>1254</v>
      </c>
      <c r="B393" s="431" t="s">
        <v>1090</v>
      </c>
      <c r="C393" s="431" t="s">
        <v>1091</v>
      </c>
      <c r="D393" s="431" t="s">
        <v>1092</v>
      </c>
      <c r="E393" s="431" t="s">
        <v>1093</v>
      </c>
      <c r="F393" s="434">
        <v>7</v>
      </c>
      <c r="G393" s="434">
        <v>1113</v>
      </c>
      <c r="H393" s="434">
        <v>1</v>
      </c>
      <c r="I393" s="434">
        <v>159</v>
      </c>
      <c r="J393" s="434">
        <v>4</v>
      </c>
      <c r="K393" s="434">
        <v>644</v>
      </c>
      <c r="L393" s="434">
        <v>0.57861635220125784</v>
      </c>
      <c r="M393" s="434">
        <v>161</v>
      </c>
      <c r="N393" s="434">
        <v>8</v>
      </c>
      <c r="O393" s="434">
        <v>1384</v>
      </c>
      <c r="P393" s="456">
        <v>1.2434860736747528</v>
      </c>
      <c r="Q393" s="435">
        <v>173</v>
      </c>
    </row>
    <row r="394" spans="1:17" ht="14.4" customHeight="1" x14ac:dyDescent="0.3">
      <c r="A394" s="430" t="s">
        <v>1254</v>
      </c>
      <c r="B394" s="431" t="s">
        <v>1090</v>
      </c>
      <c r="C394" s="431" t="s">
        <v>1091</v>
      </c>
      <c r="D394" s="431" t="s">
        <v>1108</v>
      </c>
      <c r="E394" s="431" t="s">
        <v>1109</v>
      </c>
      <c r="F394" s="434">
        <v>4</v>
      </c>
      <c r="G394" s="434">
        <v>156</v>
      </c>
      <c r="H394" s="434">
        <v>1</v>
      </c>
      <c r="I394" s="434">
        <v>39</v>
      </c>
      <c r="J394" s="434">
        <v>11</v>
      </c>
      <c r="K394" s="434">
        <v>440</v>
      </c>
      <c r="L394" s="434">
        <v>2.8205128205128207</v>
      </c>
      <c r="M394" s="434">
        <v>40</v>
      </c>
      <c r="N394" s="434">
        <v>1</v>
      </c>
      <c r="O394" s="434">
        <v>41</v>
      </c>
      <c r="P394" s="456">
        <v>0.26282051282051283</v>
      </c>
      <c r="Q394" s="435">
        <v>41</v>
      </c>
    </row>
    <row r="395" spans="1:17" ht="14.4" customHeight="1" x14ac:dyDescent="0.3">
      <c r="A395" s="430" t="s">
        <v>1254</v>
      </c>
      <c r="B395" s="431" t="s">
        <v>1090</v>
      </c>
      <c r="C395" s="431" t="s">
        <v>1091</v>
      </c>
      <c r="D395" s="431" t="s">
        <v>1110</v>
      </c>
      <c r="E395" s="431" t="s">
        <v>1111</v>
      </c>
      <c r="F395" s="434">
        <v>2</v>
      </c>
      <c r="G395" s="434">
        <v>764</v>
      </c>
      <c r="H395" s="434">
        <v>1</v>
      </c>
      <c r="I395" s="434">
        <v>382</v>
      </c>
      <c r="J395" s="434">
        <v>3</v>
      </c>
      <c r="K395" s="434">
        <v>1149</v>
      </c>
      <c r="L395" s="434">
        <v>1.5039267015706805</v>
      </c>
      <c r="M395" s="434">
        <v>383</v>
      </c>
      <c r="N395" s="434">
        <v>2</v>
      </c>
      <c r="O395" s="434">
        <v>768</v>
      </c>
      <c r="P395" s="456">
        <v>1.0052356020942408</v>
      </c>
      <c r="Q395" s="435">
        <v>384</v>
      </c>
    </row>
    <row r="396" spans="1:17" ht="14.4" customHeight="1" x14ac:dyDescent="0.3">
      <c r="A396" s="430" t="s">
        <v>1254</v>
      </c>
      <c r="B396" s="431" t="s">
        <v>1090</v>
      </c>
      <c r="C396" s="431" t="s">
        <v>1091</v>
      </c>
      <c r="D396" s="431" t="s">
        <v>1116</v>
      </c>
      <c r="E396" s="431" t="s">
        <v>1117</v>
      </c>
      <c r="F396" s="434">
        <v>3</v>
      </c>
      <c r="G396" s="434">
        <v>1332</v>
      </c>
      <c r="H396" s="434">
        <v>1</v>
      </c>
      <c r="I396" s="434">
        <v>444</v>
      </c>
      <c r="J396" s="434">
        <v>3</v>
      </c>
      <c r="K396" s="434">
        <v>1335</v>
      </c>
      <c r="L396" s="434">
        <v>1.0022522522522523</v>
      </c>
      <c r="M396" s="434">
        <v>445</v>
      </c>
      <c r="N396" s="434">
        <v>3</v>
      </c>
      <c r="O396" s="434">
        <v>1338</v>
      </c>
      <c r="P396" s="456">
        <v>1.0045045045045045</v>
      </c>
      <c r="Q396" s="435">
        <v>446</v>
      </c>
    </row>
    <row r="397" spans="1:17" ht="14.4" customHeight="1" x14ac:dyDescent="0.3">
      <c r="A397" s="430" t="s">
        <v>1254</v>
      </c>
      <c r="B397" s="431" t="s">
        <v>1090</v>
      </c>
      <c r="C397" s="431" t="s">
        <v>1091</v>
      </c>
      <c r="D397" s="431" t="s">
        <v>1118</v>
      </c>
      <c r="E397" s="431" t="s">
        <v>1119</v>
      </c>
      <c r="F397" s="434"/>
      <c r="G397" s="434"/>
      <c r="H397" s="434"/>
      <c r="I397" s="434"/>
      <c r="J397" s="434"/>
      <c r="K397" s="434"/>
      <c r="L397" s="434"/>
      <c r="M397" s="434"/>
      <c r="N397" s="434">
        <v>1</v>
      </c>
      <c r="O397" s="434">
        <v>42</v>
      </c>
      <c r="P397" s="456"/>
      <c r="Q397" s="435">
        <v>42</v>
      </c>
    </row>
    <row r="398" spans="1:17" ht="14.4" customHeight="1" x14ac:dyDescent="0.3">
      <c r="A398" s="430" t="s">
        <v>1254</v>
      </c>
      <c r="B398" s="431" t="s">
        <v>1090</v>
      </c>
      <c r="C398" s="431" t="s">
        <v>1091</v>
      </c>
      <c r="D398" s="431" t="s">
        <v>1120</v>
      </c>
      <c r="E398" s="431" t="s">
        <v>1121</v>
      </c>
      <c r="F398" s="434"/>
      <c r="G398" s="434"/>
      <c r="H398" s="434"/>
      <c r="I398" s="434"/>
      <c r="J398" s="434">
        <v>1</v>
      </c>
      <c r="K398" s="434">
        <v>491</v>
      </c>
      <c r="L398" s="434"/>
      <c r="M398" s="434">
        <v>491</v>
      </c>
      <c r="N398" s="434">
        <v>1</v>
      </c>
      <c r="O398" s="434">
        <v>492</v>
      </c>
      <c r="P398" s="456"/>
      <c r="Q398" s="435">
        <v>492</v>
      </c>
    </row>
    <row r="399" spans="1:17" ht="14.4" customHeight="1" x14ac:dyDescent="0.3">
      <c r="A399" s="430" t="s">
        <v>1254</v>
      </c>
      <c r="B399" s="431" t="s">
        <v>1090</v>
      </c>
      <c r="C399" s="431" t="s">
        <v>1091</v>
      </c>
      <c r="D399" s="431" t="s">
        <v>1128</v>
      </c>
      <c r="E399" s="431" t="s">
        <v>1129</v>
      </c>
      <c r="F399" s="434"/>
      <c r="G399" s="434"/>
      <c r="H399" s="434"/>
      <c r="I399" s="434"/>
      <c r="J399" s="434">
        <v>1</v>
      </c>
      <c r="K399" s="434">
        <v>234</v>
      </c>
      <c r="L399" s="434"/>
      <c r="M399" s="434">
        <v>234</v>
      </c>
      <c r="N399" s="434"/>
      <c r="O399" s="434"/>
      <c r="P399" s="456"/>
      <c r="Q399" s="435"/>
    </row>
    <row r="400" spans="1:17" ht="14.4" customHeight="1" x14ac:dyDescent="0.3">
      <c r="A400" s="430" t="s">
        <v>1254</v>
      </c>
      <c r="B400" s="431" t="s">
        <v>1090</v>
      </c>
      <c r="C400" s="431" t="s">
        <v>1091</v>
      </c>
      <c r="D400" s="431" t="s">
        <v>1136</v>
      </c>
      <c r="E400" s="431" t="s">
        <v>1137</v>
      </c>
      <c r="F400" s="434">
        <v>5</v>
      </c>
      <c r="G400" s="434">
        <v>80</v>
      </c>
      <c r="H400" s="434">
        <v>1</v>
      </c>
      <c r="I400" s="434">
        <v>16</v>
      </c>
      <c r="J400" s="434">
        <v>18</v>
      </c>
      <c r="K400" s="434">
        <v>288</v>
      </c>
      <c r="L400" s="434">
        <v>3.6</v>
      </c>
      <c r="M400" s="434">
        <v>16</v>
      </c>
      <c r="N400" s="434">
        <v>17</v>
      </c>
      <c r="O400" s="434">
        <v>289</v>
      </c>
      <c r="P400" s="456">
        <v>3.6124999999999998</v>
      </c>
      <c r="Q400" s="435">
        <v>17</v>
      </c>
    </row>
    <row r="401" spans="1:17" ht="14.4" customHeight="1" x14ac:dyDescent="0.3">
      <c r="A401" s="430" t="s">
        <v>1254</v>
      </c>
      <c r="B401" s="431" t="s">
        <v>1090</v>
      </c>
      <c r="C401" s="431" t="s">
        <v>1091</v>
      </c>
      <c r="D401" s="431" t="s">
        <v>1138</v>
      </c>
      <c r="E401" s="431" t="s">
        <v>1139</v>
      </c>
      <c r="F401" s="434">
        <v>1</v>
      </c>
      <c r="G401" s="434">
        <v>133</v>
      </c>
      <c r="H401" s="434">
        <v>1</v>
      </c>
      <c r="I401" s="434">
        <v>133</v>
      </c>
      <c r="J401" s="434"/>
      <c r="K401" s="434"/>
      <c r="L401" s="434"/>
      <c r="M401" s="434"/>
      <c r="N401" s="434"/>
      <c r="O401" s="434"/>
      <c r="P401" s="456"/>
      <c r="Q401" s="435"/>
    </row>
    <row r="402" spans="1:17" ht="14.4" customHeight="1" x14ac:dyDescent="0.3">
      <c r="A402" s="430" t="s">
        <v>1254</v>
      </c>
      <c r="B402" s="431" t="s">
        <v>1090</v>
      </c>
      <c r="C402" s="431" t="s">
        <v>1091</v>
      </c>
      <c r="D402" s="431" t="s">
        <v>1146</v>
      </c>
      <c r="E402" s="431" t="s">
        <v>1147</v>
      </c>
      <c r="F402" s="434">
        <v>6</v>
      </c>
      <c r="G402" s="434">
        <v>678</v>
      </c>
      <c r="H402" s="434">
        <v>1</v>
      </c>
      <c r="I402" s="434">
        <v>113</v>
      </c>
      <c r="J402" s="434">
        <v>3</v>
      </c>
      <c r="K402" s="434">
        <v>348</v>
      </c>
      <c r="L402" s="434">
        <v>0.51327433628318586</v>
      </c>
      <c r="M402" s="434">
        <v>116</v>
      </c>
      <c r="N402" s="434">
        <v>6</v>
      </c>
      <c r="O402" s="434">
        <v>702</v>
      </c>
      <c r="P402" s="456">
        <v>1.0353982300884956</v>
      </c>
      <c r="Q402" s="435">
        <v>117</v>
      </c>
    </row>
    <row r="403" spans="1:17" ht="14.4" customHeight="1" x14ac:dyDescent="0.3">
      <c r="A403" s="430" t="s">
        <v>1254</v>
      </c>
      <c r="B403" s="431" t="s">
        <v>1090</v>
      </c>
      <c r="C403" s="431" t="s">
        <v>1091</v>
      </c>
      <c r="D403" s="431" t="s">
        <v>1148</v>
      </c>
      <c r="E403" s="431" t="s">
        <v>1149</v>
      </c>
      <c r="F403" s="434">
        <v>2</v>
      </c>
      <c r="G403" s="434">
        <v>168</v>
      </c>
      <c r="H403" s="434">
        <v>1</v>
      </c>
      <c r="I403" s="434">
        <v>84</v>
      </c>
      <c r="J403" s="434">
        <v>2</v>
      </c>
      <c r="K403" s="434">
        <v>170</v>
      </c>
      <c r="L403" s="434">
        <v>1.0119047619047619</v>
      </c>
      <c r="M403" s="434">
        <v>85</v>
      </c>
      <c r="N403" s="434"/>
      <c r="O403" s="434"/>
      <c r="P403" s="456"/>
      <c r="Q403" s="435"/>
    </row>
    <row r="404" spans="1:17" ht="14.4" customHeight="1" x14ac:dyDescent="0.3">
      <c r="A404" s="430" t="s">
        <v>1254</v>
      </c>
      <c r="B404" s="431" t="s">
        <v>1090</v>
      </c>
      <c r="C404" s="431" t="s">
        <v>1091</v>
      </c>
      <c r="D404" s="431" t="s">
        <v>1150</v>
      </c>
      <c r="E404" s="431" t="s">
        <v>1151</v>
      </c>
      <c r="F404" s="434"/>
      <c r="G404" s="434"/>
      <c r="H404" s="434"/>
      <c r="I404" s="434"/>
      <c r="J404" s="434">
        <v>1</v>
      </c>
      <c r="K404" s="434">
        <v>98</v>
      </c>
      <c r="L404" s="434"/>
      <c r="M404" s="434">
        <v>98</v>
      </c>
      <c r="N404" s="434">
        <v>2</v>
      </c>
      <c r="O404" s="434">
        <v>198</v>
      </c>
      <c r="P404" s="456"/>
      <c r="Q404" s="435">
        <v>99</v>
      </c>
    </row>
    <row r="405" spans="1:17" ht="14.4" customHeight="1" x14ac:dyDescent="0.3">
      <c r="A405" s="430" t="s">
        <v>1254</v>
      </c>
      <c r="B405" s="431" t="s">
        <v>1090</v>
      </c>
      <c r="C405" s="431" t="s">
        <v>1091</v>
      </c>
      <c r="D405" s="431" t="s">
        <v>1152</v>
      </c>
      <c r="E405" s="431" t="s">
        <v>1153</v>
      </c>
      <c r="F405" s="434"/>
      <c r="G405" s="434"/>
      <c r="H405" s="434"/>
      <c r="I405" s="434"/>
      <c r="J405" s="434">
        <v>1</v>
      </c>
      <c r="K405" s="434">
        <v>21</v>
      </c>
      <c r="L405" s="434"/>
      <c r="M405" s="434">
        <v>21</v>
      </c>
      <c r="N405" s="434"/>
      <c r="O405" s="434"/>
      <c r="P405" s="456"/>
      <c r="Q405" s="435"/>
    </row>
    <row r="406" spans="1:17" ht="14.4" customHeight="1" x14ac:dyDescent="0.3">
      <c r="A406" s="430" t="s">
        <v>1254</v>
      </c>
      <c r="B406" s="431" t="s">
        <v>1090</v>
      </c>
      <c r="C406" s="431" t="s">
        <v>1091</v>
      </c>
      <c r="D406" s="431" t="s">
        <v>1154</v>
      </c>
      <c r="E406" s="431" t="s">
        <v>1155</v>
      </c>
      <c r="F406" s="434">
        <v>2</v>
      </c>
      <c r="G406" s="434">
        <v>972</v>
      </c>
      <c r="H406" s="434">
        <v>1</v>
      </c>
      <c r="I406" s="434">
        <v>486</v>
      </c>
      <c r="J406" s="434">
        <v>38</v>
      </c>
      <c r="K406" s="434">
        <v>18506</v>
      </c>
      <c r="L406" s="434">
        <v>19.039094650205762</v>
      </c>
      <c r="M406" s="434">
        <v>487</v>
      </c>
      <c r="N406" s="434">
        <v>24</v>
      </c>
      <c r="O406" s="434">
        <v>11712</v>
      </c>
      <c r="P406" s="456">
        <v>12.049382716049383</v>
      </c>
      <c r="Q406" s="435">
        <v>488</v>
      </c>
    </row>
    <row r="407" spans="1:17" ht="14.4" customHeight="1" x14ac:dyDescent="0.3">
      <c r="A407" s="430" t="s">
        <v>1254</v>
      </c>
      <c r="B407" s="431" t="s">
        <v>1090</v>
      </c>
      <c r="C407" s="431" t="s">
        <v>1091</v>
      </c>
      <c r="D407" s="431" t="s">
        <v>1162</v>
      </c>
      <c r="E407" s="431" t="s">
        <v>1163</v>
      </c>
      <c r="F407" s="434">
        <v>1</v>
      </c>
      <c r="G407" s="434">
        <v>40</v>
      </c>
      <c r="H407" s="434">
        <v>1</v>
      </c>
      <c r="I407" s="434">
        <v>40</v>
      </c>
      <c r="J407" s="434">
        <v>2</v>
      </c>
      <c r="K407" s="434">
        <v>82</v>
      </c>
      <c r="L407" s="434">
        <v>2.0499999999999998</v>
      </c>
      <c r="M407" s="434">
        <v>41</v>
      </c>
      <c r="N407" s="434">
        <v>1</v>
      </c>
      <c r="O407" s="434">
        <v>41</v>
      </c>
      <c r="P407" s="456">
        <v>1.0249999999999999</v>
      </c>
      <c r="Q407" s="435">
        <v>41</v>
      </c>
    </row>
    <row r="408" spans="1:17" ht="14.4" customHeight="1" x14ac:dyDescent="0.3">
      <c r="A408" s="430" t="s">
        <v>1254</v>
      </c>
      <c r="B408" s="431" t="s">
        <v>1090</v>
      </c>
      <c r="C408" s="431" t="s">
        <v>1091</v>
      </c>
      <c r="D408" s="431" t="s">
        <v>1174</v>
      </c>
      <c r="E408" s="431" t="s">
        <v>1175</v>
      </c>
      <c r="F408" s="434"/>
      <c r="G408" s="434"/>
      <c r="H408" s="434"/>
      <c r="I408" s="434"/>
      <c r="J408" s="434">
        <v>2</v>
      </c>
      <c r="K408" s="434">
        <v>4144</v>
      </c>
      <c r="L408" s="434"/>
      <c r="M408" s="434">
        <v>2072</v>
      </c>
      <c r="N408" s="434">
        <v>2</v>
      </c>
      <c r="O408" s="434">
        <v>4224</v>
      </c>
      <c r="P408" s="456"/>
      <c r="Q408" s="435">
        <v>2112</v>
      </c>
    </row>
    <row r="409" spans="1:17" ht="14.4" customHeight="1" x14ac:dyDescent="0.3">
      <c r="A409" s="430" t="s">
        <v>1254</v>
      </c>
      <c r="B409" s="431" t="s">
        <v>1090</v>
      </c>
      <c r="C409" s="431" t="s">
        <v>1091</v>
      </c>
      <c r="D409" s="431" t="s">
        <v>1188</v>
      </c>
      <c r="E409" s="431" t="s">
        <v>1189</v>
      </c>
      <c r="F409" s="434"/>
      <c r="G409" s="434"/>
      <c r="H409" s="434"/>
      <c r="I409" s="434"/>
      <c r="J409" s="434">
        <v>1</v>
      </c>
      <c r="K409" s="434">
        <v>248</v>
      </c>
      <c r="L409" s="434"/>
      <c r="M409" s="434">
        <v>248</v>
      </c>
      <c r="N409" s="434"/>
      <c r="O409" s="434"/>
      <c r="P409" s="456"/>
      <c r="Q409" s="435"/>
    </row>
    <row r="410" spans="1:17" ht="14.4" customHeight="1" x14ac:dyDescent="0.3">
      <c r="A410" s="430" t="s">
        <v>1255</v>
      </c>
      <c r="B410" s="431" t="s">
        <v>1090</v>
      </c>
      <c r="C410" s="431" t="s">
        <v>1091</v>
      </c>
      <c r="D410" s="431" t="s">
        <v>1092</v>
      </c>
      <c r="E410" s="431" t="s">
        <v>1093</v>
      </c>
      <c r="F410" s="434">
        <v>34</v>
      </c>
      <c r="G410" s="434">
        <v>5406</v>
      </c>
      <c r="H410" s="434">
        <v>1</v>
      </c>
      <c r="I410" s="434">
        <v>159</v>
      </c>
      <c r="J410" s="434">
        <v>34</v>
      </c>
      <c r="K410" s="434">
        <v>5474</v>
      </c>
      <c r="L410" s="434">
        <v>1.0125786163522013</v>
      </c>
      <c r="M410" s="434">
        <v>161</v>
      </c>
      <c r="N410" s="434">
        <v>31</v>
      </c>
      <c r="O410" s="434">
        <v>5363</v>
      </c>
      <c r="P410" s="456">
        <v>0.99204587495375507</v>
      </c>
      <c r="Q410" s="435">
        <v>173</v>
      </c>
    </row>
    <row r="411" spans="1:17" ht="14.4" customHeight="1" x14ac:dyDescent="0.3">
      <c r="A411" s="430" t="s">
        <v>1255</v>
      </c>
      <c r="B411" s="431" t="s">
        <v>1090</v>
      </c>
      <c r="C411" s="431" t="s">
        <v>1091</v>
      </c>
      <c r="D411" s="431" t="s">
        <v>1108</v>
      </c>
      <c r="E411" s="431" t="s">
        <v>1109</v>
      </c>
      <c r="F411" s="434">
        <v>197</v>
      </c>
      <c r="G411" s="434">
        <v>7683</v>
      </c>
      <c r="H411" s="434">
        <v>1</v>
      </c>
      <c r="I411" s="434">
        <v>39</v>
      </c>
      <c r="J411" s="434">
        <v>225</v>
      </c>
      <c r="K411" s="434">
        <v>9000</v>
      </c>
      <c r="L411" s="434">
        <v>1.1714174150722374</v>
      </c>
      <c r="M411" s="434">
        <v>40</v>
      </c>
      <c r="N411" s="434">
        <v>304</v>
      </c>
      <c r="O411" s="434">
        <v>12464</v>
      </c>
      <c r="P411" s="456">
        <v>1.6222829623844852</v>
      </c>
      <c r="Q411" s="435">
        <v>41</v>
      </c>
    </row>
    <row r="412" spans="1:17" ht="14.4" customHeight="1" x14ac:dyDescent="0.3">
      <c r="A412" s="430" t="s">
        <v>1255</v>
      </c>
      <c r="B412" s="431" t="s">
        <v>1090</v>
      </c>
      <c r="C412" s="431" t="s">
        <v>1091</v>
      </c>
      <c r="D412" s="431" t="s">
        <v>1110</v>
      </c>
      <c r="E412" s="431" t="s">
        <v>1111</v>
      </c>
      <c r="F412" s="434">
        <v>15</v>
      </c>
      <c r="G412" s="434">
        <v>5730</v>
      </c>
      <c r="H412" s="434">
        <v>1</v>
      </c>
      <c r="I412" s="434">
        <v>382</v>
      </c>
      <c r="J412" s="434">
        <v>18</v>
      </c>
      <c r="K412" s="434">
        <v>6894</v>
      </c>
      <c r="L412" s="434">
        <v>1.2031413612565445</v>
      </c>
      <c r="M412" s="434">
        <v>383</v>
      </c>
      <c r="N412" s="434">
        <v>27</v>
      </c>
      <c r="O412" s="434">
        <v>10368</v>
      </c>
      <c r="P412" s="456">
        <v>1.8094240837696336</v>
      </c>
      <c r="Q412" s="435">
        <v>384</v>
      </c>
    </row>
    <row r="413" spans="1:17" ht="14.4" customHeight="1" x14ac:dyDescent="0.3">
      <c r="A413" s="430" t="s">
        <v>1255</v>
      </c>
      <c r="B413" s="431" t="s">
        <v>1090</v>
      </c>
      <c r="C413" s="431" t="s">
        <v>1091</v>
      </c>
      <c r="D413" s="431" t="s">
        <v>1112</v>
      </c>
      <c r="E413" s="431" t="s">
        <v>1113</v>
      </c>
      <c r="F413" s="434">
        <v>3</v>
      </c>
      <c r="G413" s="434">
        <v>111</v>
      </c>
      <c r="H413" s="434">
        <v>1</v>
      </c>
      <c r="I413" s="434">
        <v>37</v>
      </c>
      <c r="J413" s="434"/>
      <c r="K413" s="434"/>
      <c r="L413" s="434"/>
      <c r="M413" s="434"/>
      <c r="N413" s="434">
        <v>6</v>
      </c>
      <c r="O413" s="434">
        <v>222</v>
      </c>
      <c r="P413" s="456">
        <v>2</v>
      </c>
      <c r="Q413" s="435">
        <v>37</v>
      </c>
    </row>
    <row r="414" spans="1:17" ht="14.4" customHeight="1" x14ac:dyDescent="0.3">
      <c r="A414" s="430" t="s">
        <v>1255</v>
      </c>
      <c r="B414" s="431" t="s">
        <v>1090</v>
      </c>
      <c r="C414" s="431" t="s">
        <v>1091</v>
      </c>
      <c r="D414" s="431" t="s">
        <v>1116</v>
      </c>
      <c r="E414" s="431" t="s">
        <v>1117</v>
      </c>
      <c r="F414" s="434">
        <v>24</v>
      </c>
      <c r="G414" s="434">
        <v>10656</v>
      </c>
      <c r="H414" s="434">
        <v>1</v>
      </c>
      <c r="I414" s="434">
        <v>444</v>
      </c>
      <c r="J414" s="434">
        <v>48</v>
      </c>
      <c r="K414" s="434">
        <v>21360</v>
      </c>
      <c r="L414" s="434">
        <v>2.0045045045045047</v>
      </c>
      <c r="M414" s="434">
        <v>445</v>
      </c>
      <c r="N414" s="434">
        <v>46</v>
      </c>
      <c r="O414" s="434">
        <v>20516</v>
      </c>
      <c r="P414" s="456">
        <v>1.9253003003003002</v>
      </c>
      <c r="Q414" s="435">
        <v>446</v>
      </c>
    </row>
    <row r="415" spans="1:17" ht="14.4" customHeight="1" x14ac:dyDescent="0.3">
      <c r="A415" s="430" t="s">
        <v>1255</v>
      </c>
      <c r="B415" s="431" t="s">
        <v>1090</v>
      </c>
      <c r="C415" s="431" t="s">
        <v>1091</v>
      </c>
      <c r="D415" s="431" t="s">
        <v>1118</v>
      </c>
      <c r="E415" s="431" t="s">
        <v>1119</v>
      </c>
      <c r="F415" s="434">
        <v>158</v>
      </c>
      <c r="G415" s="434">
        <v>6478</v>
      </c>
      <c r="H415" s="434">
        <v>1</v>
      </c>
      <c r="I415" s="434">
        <v>41</v>
      </c>
      <c r="J415" s="434">
        <v>159</v>
      </c>
      <c r="K415" s="434">
        <v>6519</v>
      </c>
      <c r="L415" s="434">
        <v>1.0063291139240507</v>
      </c>
      <c r="M415" s="434">
        <v>41</v>
      </c>
      <c r="N415" s="434">
        <v>171</v>
      </c>
      <c r="O415" s="434">
        <v>7182</v>
      </c>
      <c r="P415" s="456">
        <v>1.1086755171349181</v>
      </c>
      <c r="Q415" s="435">
        <v>42</v>
      </c>
    </row>
    <row r="416" spans="1:17" ht="14.4" customHeight="1" x14ac:dyDescent="0.3">
      <c r="A416" s="430" t="s">
        <v>1255</v>
      </c>
      <c r="B416" s="431" t="s">
        <v>1090</v>
      </c>
      <c r="C416" s="431" t="s">
        <v>1091</v>
      </c>
      <c r="D416" s="431" t="s">
        <v>1120</v>
      </c>
      <c r="E416" s="431" t="s">
        <v>1121</v>
      </c>
      <c r="F416" s="434">
        <v>1</v>
      </c>
      <c r="G416" s="434">
        <v>490</v>
      </c>
      <c r="H416" s="434">
        <v>1</v>
      </c>
      <c r="I416" s="434">
        <v>490</v>
      </c>
      <c r="J416" s="434">
        <v>2</v>
      </c>
      <c r="K416" s="434">
        <v>982</v>
      </c>
      <c r="L416" s="434">
        <v>2.0040816326530613</v>
      </c>
      <c r="M416" s="434">
        <v>491</v>
      </c>
      <c r="N416" s="434">
        <v>4</v>
      </c>
      <c r="O416" s="434">
        <v>1968</v>
      </c>
      <c r="P416" s="456">
        <v>4.0163265306122451</v>
      </c>
      <c r="Q416" s="435">
        <v>492</v>
      </c>
    </row>
    <row r="417" spans="1:17" ht="14.4" customHeight="1" x14ac:dyDescent="0.3">
      <c r="A417" s="430" t="s">
        <v>1255</v>
      </c>
      <c r="B417" s="431" t="s">
        <v>1090</v>
      </c>
      <c r="C417" s="431" t="s">
        <v>1091</v>
      </c>
      <c r="D417" s="431" t="s">
        <v>1122</v>
      </c>
      <c r="E417" s="431" t="s">
        <v>1123</v>
      </c>
      <c r="F417" s="434">
        <v>13</v>
      </c>
      <c r="G417" s="434">
        <v>403</v>
      </c>
      <c r="H417" s="434">
        <v>1</v>
      </c>
      <c r="I417" s="434">
        <v>31</v>
      </c>
      <c r="J417" s="434">
        <v>10</v>
      </c>
      <c r="K417" s="434">
        <v>310</v>
      </c>
      <c r="L417" s="434">
        <v>0.76923076923076927</v>
      </c>
      <c r="M417" s="434">
        <v>31</v>
      </c>
      <c r="N417" s="434">
        <v>38</v>
      </c>
      <c r="O417" s="434">
        <v>1178</v>
      </c>
      <c r="P417" s="456">
        <v>2.9230769230769229</v>
      </c>
      <c r="Q417" s="435">
        <v>31</v>
      </c>
    </row>
    <row r="418" spans="1:17" ht="14.4" customHeight="1" x14ac:dyDescent="0.3">
      <c r="A418" s="430" t="s">
        <v>1255</v>
      </c>
      <c r="B418" s="431" t="s">
        <v>1090</v>
      </c>
      <c r="C418" s="431" t="s">
        <v>1091</v>
      </c>
      <c r="D418" s="431" t="s">
        <v>1128</v>
      </c>
      <c r="E418" s="431" t="s">
        <v>1129</v>
      </c>
      <c r="F418" s="434"/>
      <c r="G418" s="434"/>
      <c r="H418" s="434"/>
      <c r="I418" s="434"/>
      <c r="J418" s="434"/>
      <c r="K418" s="434"/>
      <c r="L418" s="434"/>
      <c r="M418" s="434"/>
      <c r="N418" s="434">
        <v>2</v>
      </c>
      <c r="O418" s="434">
        <v>472</v>
      </c>
      <c r="P418" s="456"/>
      <c r="Q418" s="435">
        <v>236</v>
      </c>
    </row>
    <row r="419" spans="1:17" ht="14.4" customHeight="1" x14ac:dyDescent="0.3">
      <c r="A419" s="430" t="s">
        <v>1255</v>
      </c>
      <c r="B419" s="431" t="s">
        <v>1090</v>
      </c>
      <c r="C419" s="431" t="s">
        <v>1091</v>
      </c>
      <c r="D419" s="431" t="s">
        <v>1130</v>
      </c>
      <c r="E419" s="431" t="s">
        <v>1131</v>
      </c>
      <c r="F419" s="434">
        <v>89</v>
      </c>
      <c r="G419" s="434">
        <v>11481</v>
      </c>
      <c r="H419" s="434">
        <v>1</v>
      </c>
      <c r="I419" s="434">
        <v>129</v>
      </c>
      <c r="J419" s="434">
        <v>148</v>
      </c>
      <c r="K419" s="434">
        <v>19388</v>
      </c>
      <c r="L419" s="434">
        <v>1.6887030746450657</v>
      </c>
      <c r="M419" s="434">
        <v>131</v>
      </c>
      <c r="N419" s="434">
        <v>162</v>
      </c>
      <c r="O419" s="434">
        <v>22194</v>
      </c>
      <c r="P419" s="456">
        <v>1.9331068722236739</v>
      </c>
      <c r="Q419" s="435">
        <v>137</v>
      </c>
    </row>
    <row r="420" spans="1:17" ht="14.4" customHeight="1" x14ac:dyDescent="0.3">
      <c r="A420" s="430" t="s">
        <v>1255</v>
      </c>
      <c r="B420" s="431" t="s">
        <v>1090</v>
      </c>
      <c r="C420" s="431" t="s">
        <v>1091</v>
      </c>
      <c r="D420" s="431" t="s">
        <v>1132</v>
      </c>
      <c r="E420" s="431" t="s">
        <v>1133</v>
      </c>
      <c r="F420" s="434"/>
      <c r="G420" s="434"/>
      <c r="H420" s="434"/>
      <c r="I420" s="434"/>
      <c r="J420" s="434">
        <v>1</v>
      </c>
      <c r="K420" s="434">
        <v>199</v>
      </c>
      <c r="L420" s="434"/>
      <c r="M420" s="434">
        <v>199</v>
      </c>
      <c r="N420" s="434">
        <v>2</v>
      </c>
      <c r="O420" s="434">
        <v>410</v>
      </c>
      <c r="P420" s="456"/>
      <c r="Q420" s="435">
        <v>205</v>
      </c>
    </row>
    <row r="421" spans="1:17" ht="14.4" customHeight="1" x14ac:dyDescent="0.3">
      <c r="A421" s="430" t="s">
        <v>1255</v>
      </c>
      <c r="B421" s="431" t="s">
        <v>1090</v>
      </c>
      <c r="C421" s="431" t="s">
        <v>1091</v>
      </c>
      <c r="D421" s="431" t="s">
        <v>1136</v>
      </c>
      <c r="E421" s="431" t="s">
        <v>1137</v>
      </c>
      <c r="F421" s="434">
        <v>320</v>
      </c>
      <c r="G421" s="434">
        <v>5120</v>
      </c>
      <c r="H421" s="434">
        <v>1</v>
      </c>
      <c r="I421" s="434">
        <v>16</v>
      </c>
      <c r="J421" s="434">
        <v>381</v>
      </c>
      <c r="K421" s="434">
        <v>6096</v>
      </c>
      <c r="L421" s="434">
        <v>1.190625</v>
      </c>
      <c r="M421" s="434">
        <v>16</v>
      </c>
      <c r="N421" s="434">
        <v>480</v>
      </c>
      <c r="O421" s="434">
        <v>8160</v>
      </c>
      <c r="P421" s="456">
        <v>1.59375</v>
      </c>
      <c r="Q421" s="435">
        <v>17</v>
      </c>
    </row>
    <row r="422" spans="1:17" ht="14.4" customHeight="1" x14ac:dyDescent="0.3">
      <c r="A422" s="430" t="s">
        <v>1255</v>
      </c>
      <c r="B422" s="431" t="s">
        <v>1090</v>
      </c>
      <c r="C422" s="431" t="s">
        <v>1091</v>
      </c>
      <c r="D422" s="431" t="s">
        <v>1138</v>
      </c>
      <c r="E422" s="431" t="s">
        <v>1139</v>
      </c>
      <c r="F422" s="434"/>
      <c r="G422" s="434"/>
      <c r="H422" s="434"/>
      <c r="I422" s="434"/>
      <c r="J422" s="434">
        <v>2</v>
      </c>
      <c r="K422" s="434">
        <v>272</v>
      </c>
      <c r="L422" s="434"/>
      <c r="M422" s="434">
        <v>136</v>
      </c>
      <c r="N422" s="434"/>
      <c r="O422" s="434"/>
      <c r="P422" s="456"/>
      <c r="Q422" s="435"/>
    </row>
    <row r="423" spans="1:17" ht="14.4" customHeight="1" x14ac:dyDescent="0.3">
      <c r="A423" s="430" t="s">
        <v>1255</v>
      </c>
      <c r="B423" s="431" t="s">
        <v>1090</v>
      </c>
      <c r="C423" s="431" t="s">
        <v>1091</v>
      </c>
      <c r="D423" s="431" t="s">
        <v>1140</v>
      </c>
      <c r="E423" s="431" t="s">
        <v>1141</v>
      </c>
      <c r="F423" s="434"/>
      <c r="G423" s="434"/>
      <c r="H423" s="434"/>
      <c r="I423" s="434"/>
      <c r="J423" s="434">
        <v>6</v>
      </c>
      <c r="K423" s="434">
        <v>618</v>
      </c>
      <c r="L423" s="434"/>
      <c r="M423" s="434">
        <v>103</v>
      </c>
      <c r="N423" s="434">
        <v>1</v>
      </c>
      <c r="O423" s="434">
        <v>103</v>
      </c>
      <c r="P423" s="456"/>
      <c r="Q423" s="435">
        <v>103</v>
      </c>
    </row>
    <row r="424" spans="1:17" ht="14.4" customHeight="1" x14ac:dyDescent="0.3">
      <c r="A424" s="430" t="s">
        <v>1255</v>
      </c>
      <c r="B424" s="431" t="s">
        <v>1090</v>
      </c>
      <c r="C424" s="431" t="s">
        <v>1091</v>
      </c>
      <c r="D424" s="431" t="s">
        <v>1146</v>
      </c>
      <c r="E424" s="431" t="s">
        <v>1147</v>
      </c>
      <c r="F424" s="434">
        <v>136</v>
      </c>
      <c r="G424" s="434">
        <v>15368</v>
      </c>
      <c r="H424" s="434">
        <v>1</v>
      </c>
      <c r="I424" s="434">
        <v>113</v>
      </c>
      <c r="J424" s="434">
        <v>109</v>
      </c>
      <c r="K424" s="434">
        <v>12644</v>
      </c>
      <c r="L424" s="434">
        <v>0.8227485684539303</v>
      </c>
      <c r="M424" s="434">
        <v>116</v>
      </c>
      <c r="N424" s="434">
        <v>132</v>
      </c>
      <c r="O424" s="434">
        <v>15444</v>
      </c>
      <c r="P424" s="456">
        <v>1.0049453409682456</v>
      </c>
      <c r="Q424" s="435">
        <v>117</v>
      </c>
    </row>
    <row r="425" spans="1:17" ht="14.4" customHeight="1" x14ac:dyDescent="0.3">
      <c r="A425" s="430" t="s">
        <v>1255</v>
      </c>
      <c r="B425" s="431" t="s">
        <v>1090</v>
      </c>
      <c r="C425" s="431" t="s">
        <v>1091</v>
      </c>
      <c r="D425" s="431" t="s">
        <v>1148</v>
      </c>
      <c r="E425" s="431" t="s">
        <v>1149</v>
      </c>
      <c r="F425" s="434">
        <v>12</v>
      </c>
      <c r="G425" s="434">
        <v>1008</v>
      </c>
      <c r="H425" s="434">
        <v>1</v>
      </c>
      <c r="I425" s="434">
        <v>84</v>
      </c>
      <c r="J425" s="434">
        <v>11</v>
      </c>
      <c r="K425" s="434">
        <v>935</v>
      </c>
      <c r="L425" s="434">
        <v>0.92757936507936511</v>
      </c>
      <c r="M425" s="434">
        <v>85</v>
      </c>
      <c r="N425" s="434">
        <v>14</v>
      </c>
      <c r="O425" s="434">
        <v>1274</v>
      </c>
      <c r="P425" s="456">
        <v>1.2638888888888888</v>
      </c>
      <c r="Q425" s="435">
        <v>91</v>
      </c>
    </row>
    <row r="426" spans="1:17" ht="14.4" customHeight="1" x14ac:dyDescent="0.3">
      <c r="A426" s="430" t="s">
        <v>1255</v>
      </c>
      <c r="B426" s="431" t="s">
        <v>1090</v>
      </c>
      <c r="C426" s="431" t="s">
        <v>1091</v>
      </c>
      <c r="D426" s="431" t="s">
        <v>1150</v>
      </c>
      <c r="E426" s="431" t="s">
        <v>1151</v>
      </c>
      <c r="F426" s="434"/>
      <c r="G426" s="434"/>
      <c r="H426" s="434"/>
      <c r="I426" s="434"/>
      <c r="J426" s="434">
        <v>1</v>
      </c>
      <c r="K426" s="434">
        <v>98</v>
      </c>
      <c r="L426" s="434"/>
      <c r="M426" s="434">
        <v>98</v>
      </c>
      <c r="N426" s="434">
        <v>6</v>
      </c>
      <c r="O426" s="434">
        <v>594</v>
      </c>
      <c r="P426" s="456"/>
      <c r="Q426" s="435">
        <v>99</v>
      </c>
    </row>
    <row r="427" spans="1:17" ht="14.4" customHeight="1" x14ac:dyDescent="0.3">
      <c r="A427" s="430" t="s">
        <v>1255</v>
      </c>
      <c r="B427" s="431" t="s">
        <v>1090</v>
      </c>
      <c r="C427" s="431" t="s">
        <v>1091</v>
      </c>
      <c r="D427" s="431" t="s">
        <v>1152</v>
      </c>
      <c r="E427" s="431" t="s">
        <v>1153</v>
      </c>
      <c r="F427" s="434">
        <v>11</v>
      </c>
      <c r="G427" s="434">
        <v>231</v>
      </c>
      <c r="H427" s="434">
        <v>1</v>
      </c>
      <c r="I427" s="434">
        <v>21</v>
      </c>
      <c r="J427" s="434">
        <v>22</v>
      </c>
      <c r="K427" s="434">
        <v>462</v>
      </c>
      <c r="L427" s="434">
        <v>2</v>
      </c>
      <c r="M427" s="434">
        <v>21</v>
      </c>
      <c r="N427" s="434">
        <v>13</v>
      </c>
      <c r="O427" s="434">
        <v>273</v>
      </c>
      <c r="P427" s="456">
        <v>1.1818181818181819</v>
      </c>
      <c r="Q427" s="435">
        <v>21</v>
      </c>
    </row>
    <row r="428" spans="1:17" ht="14.4" customHeight="1" x14ac:dyDescent="0.3">
      <c r="A428" s="430" t="s">
        <v>1255</v>
      </c>
      <c r="B428" s="431" t="s">
        <v>1090</v>
      </c>
      <c r="C428" s="431" t="s">
        <v>1091</v>
      </c>
      <c r="D428" s="431" t="s">
        <v>1154</v>
      </c>
      <c r="E428" s="431" t="s">
        <v>1155</v>
      </c>
      <c r="F428" s="434">
        <v>292</v>
      </c>
      <c r="G428" s="434">
        <v>141912</v>
      </c>
      <c r="H428" s="434">
        <v>1</v>
      </c>
      <c r="I428" s="434">
        <v>486</v>
      </c>
      <c r="J428" s="434">
        <v>400</v>
      </c>
      <c r="K428" s="434">
        <v>194800</v>
      </c>
      <c r="L428" s="434">
        <v>1.3726816618749649</v>
      </c>
      <c r="M428" s="434">
        <v>487</v>
      </c>
      <c r="N428" s="434">
        <v>558</v>
      </c>
      <c r="O428" s="434">
        <v>272304</v>
      </c>
      <c r="P428" s="456">
        <v>1.9188229325215627</v>
      </c>
      <c r="Q428" s="435">
        <v>488</v>
      </c>
    </row>
    <row r="429" spans="1:17" ht="14.4" customHeight="1" x14ac:dyDescent="0.3">
      <c r="A429" s="430" t="s">
        <v>1255</v>
      </c>
      <c r="B429" s="431" t="s">
        <v>1090</v>
      </c>
      <c r="C429" s="431" t="s">
        <v>1091</v>
      </c>
      <c r="D429" s="431" t="s">
        <v>1162</v>
      </c>
      <c r="E429" s="431" t="s">
        <v>1163</v>
      </c>
      <c r="F429" s="434">
        <v>28</v>
      </c>
      <c r="G429" s="434">
        <v>1120</v>
      </c>
      <c r="H429" s="434">
        <v>1</v>
      </c>
      <c r="I429" s="434">
        <v>40</v>
      </c>
      <c r="J429" s="434">
        <v>36</v>
      </c>
      <c r="K429" s="434">
        <v>1476</v>
      </c>
      <c r="L429" s="434">
        <v>1.3178571428571428</v>
      </c>
      <c r="M429" s="434">
        <v>41</v>
      </c>
      <c r="N429" s="434">
        <v>38</v>
      </c>
      <c r="O429" s="434">
        <v>1558</v>
      </c>
      <c r="P429" s="456">
        <v>1.3910714285714285</v>
      </c>
      <c r="Q429" s="435">
        <v>41</v>
      </c>
    </row>
    <row r="430" spans="1:17" ht="14.4" customHeight="1" x14ac:dyDescent="0.3">
      <c r="A430" s="430" t="s">
        <v>1255</v>
      </c>
      <c r="B430" s="431" t="s">
        <v>1090</v>
      </c>
      <c r="C430" s="431" t="s">
        <v>1091</v>
      </c>
      <c r="D430" s="431" t="s">
        <v>1170</v>
      </c>
      <c r="E430" s="431" t="s">
        <v>1171</v>
      </c>
      <c r="F430" s="434"/>
      <c r="G430" s="434"/>
      <c r="H430" s="434"/>
      <c r="I430" s="434"/>
      <c r="J430" s="434"/>
      <c r="K430" s="434"/>
      <c r="L430" s="434"/>
      <c r="M430" s="434"/>
      <c r="N430" s="434">
        <v>1</v>
      </c>
      <c r="O430" s="434">
        <v>223</v>
      </c>
      <c r="P430" s="456"/>
      <c r="Q430" s="435">
        <v>223</v>
      </c>
    </row>
    <row r="431" spans="1:17" ht="14.4" customHeight="1" x14ac:dyDescent="0.3">
      <c r="A431" s="430" t="s">
        <v>1255</v>
      </c>
      <c r="B431" s="431" t="s">
        <v>1090</v>
      </c>
      <c r="C431" s="431" t="s">
        <v>1091</v>
      </c>
      <c r="D431" s="431" t="s">
        <v>1172</v>
      </c>
      <c r="E431" s="431" t="s">
        <v>1173</v>
      </c>
      <c r="F431" s="434">
        <v>10</v>
      </c>
      <c r="G431" s="434">
        <v>7610</v>
      </c>
      <c r="H431" s="434">
        <v>1</v>
      </c>
      <c r="I431" s="434">
        <v>761</v>
      </c>
      <c r="J431" s="434">
        <v>18</v>
      </c>
      <c r="K431" s="434">
        <v>13716</v>
      </c>
      <c r="L431" s="434">
        <v>1.8023653088042051</v>
      </c>
      <c r="M431" s="434">
        <v>762</v>
      </c>
      <c r="N431" s="434">
        <v>32</v>
      </c>
      <c r="O431" s="434">
        <v>24416</v>
      </c>
      <c r="P431" s="456">
        <v>3.2084099868593956</v>
      </c>
      <c r="Q431" s="435">
        <v>763</v>
      </c>
    </row>
    <row r="432" spans="1:17" ht="14.4" customHeight="1" x14ac:dyDescent="0.3">
      <c r="A432" s="430" t="s">
        <v>1255</v>
      </c>
      <c r="B432" s="431" t="s">
        <v>1090</v>
      </c>
      <c r="C432" s="431" t="s">
        <v>1091</v>
      </c>
      <c r="D432" s="431" t="s">
        <v>1174</v>
      </c>
      <c r="E432" s="431" t="s">
        <v>1175</v>
      </c>
      <c r="F432" s="434">
        <v>1</v>
      </c>
      <c r="G432" s="434">
        <v>2029</v>
      </c>
      <c r="H432" s="434">
        <v>1</v>
      </c>
      <c r="I432" s="434">
        <v>2029</v>
      </c>
      <c r="J432" s="434">
        <v>3</v>
      </c>
      <c r="K432" s="434">
        <v>6216</v>
      </c>
      <c r="L432" s="434">
        <v>3.0635781172991621</v>
      </c>
      <c r="M432" s="434">
        <v>2072</v>
      </c>
      <c r="N432" s="434"/>
      <c r="O432" s="434"/>
      <c r="P432" s="456"/>
      <c r="Q432" s="435"/>
    </row>
    <row r="433" spans="1:17" ht="14.4" customHeight="1" x14ac:dyDescent="0.3">
      <c r="A433" s="430" t="s">
        <v>1255</v>
      </c>
      <c r="B433" s="431" t="s">
        <v>1090</v>
      </c>
      <c r="C433" s="431" t="s">
        <v>1091</v>
      </c>
      <c r="D433" s="431" t="s">
        <v>1176</v>
      </c>
      <c r="E433" s="431" t="s">
        <v>1177</v>
      </c>
      <c r="F433" s="434"/>
      <c r="G433" s="434"/>
      <c r="H433" s="434"/>
      <c r="I433" s="434"/>
      <c r="J433" s="434"/>
      <c r="K433" s="434"/>
      <c r="L433" s="434"/>
      <c r="M433" s="434"/>
      <c r="N433" s="434">
        <v>1</v>
      </c>
      <c r="O433" s="434">
        <v>614</v>
      </c>
      <c r="P433" s="456"/>
      <c r="Q433" s="435">
        <v>614</v>
      </c>
    </row>
    <row r="434" spans="1:17" ht="14.4" customHeight="1" x14ac:dyDescent="0.3">
      <c r="A434" s="430" t="s">
        <v>1255</v>
      </c>
      <c r="B434" s="431" t="s">
        <v>1090</v>
      </c>
      <c r="C434" s="431" t="s">
        <v>1091</v>
      </c>
      <c r="D434" s="431" t="s">
        <v>1184</v>
      </c>
      <c r="E434" s="431" t="s">
        <v>1185</v>
      </c>
      <c r="F434" s="434"/>
      <c r="G434" s="434"/>
      <c r="H434" s="434"/>
      <c r="I434" s="434"/>
      <c r="J434" s="434">
        <v>2</v>
      </c>
      <c r="K434" s="434">
        <v>980</v>
      </c>
      <c r="L434" s="434"/>
      <c r="M434" s="434">
        <v>490</v>
      </c>
      <c r="N434" s="434"/>
      <c r="O434" s="434"/>
      <c r="P434" s="456"/>
      <c r="Q434" s="435"/>
    </row>
    <row r="435" spans="1:17" ht="14.4" customHeight="1" x14ac:dyDescent="0.3">
      <c r="A435" s="430" t="s">
        <v>1255</v>
      </c>
      <c r="B435" s="431" t="s">
        <v>1090</v>
      </c>
      <c r="C435" s="431" t="s">
        <v>1091</v>
      </c>
      <c r="D435" s="431" t="s">
        <v>1188</v>
      </c>
      <c r="E435" s="431" t="s">
        <v>1189</v>
      </c>
      <c r="F435" s="434"/>
      <c r="G435" s="434"/>
      <c r="H435" s="434"/>
      <c r="I435" s="434"/>
      <c r="J435" s="434"/>
      <c r="K435" s="434"/>
      <c r="L435" s="434"/>
      <c r="M435" s="434"/>
      <c r="N435" s="434">
        <v>2</v>
      </c>
      <c r="O435" s="434">
        <v>498</v>
      </c>
      <c r="P435" s="456"/>
      <c r="Q435" s="435">
        <v>249</v>
      </c>
    </row>
    <row r="436" spans="1:17" ht="14.4" customHeight="1" x14ac:dyDescent="0.3">
      <c r="A436" s="430" t="s">
        <v>1255</v>
      </c>
      <c r="B436" s="431" t="s">
        <v>1090</v>
      </c>
      <c r="C436" s="431" t="s">
        <v>1091</v>
      </c>
      <c r="D436" s="431" t="s">
        <v>1198</v>
      </c>
      <c r="E436" s="431" t="s">
        <v>1199</v>
      </c>
      <c r="F436" s="434">
        <v>44</v>
      </c>
      <c r="G436" s="434">
        <v>1760</v>
      </c>
      <c r="H436" s="434">
        <v>1</v>
      </c>
      <c r="I436" s="434">
        <v>40</v>
      </c>
      <c r="J436" s="434">
        <v>90</v>
      </c>
      <c r="K436" s="434">
        <v>3690</v>
      </c>
      <c r="L436" s="434">
        <v>2.0965909090909092</v>
      </c>
      <c r="M436" s="434">
        <v>41</v>
      </c>
      <c r="N436" s="434">
        <v>89</v>
      </c>
      <c r="O436" s="434">
        <v>3738</v>
      </c>
      <c r="P436" s="456">
        <v>2.1238636363636365</v>
      </c>
      <c r="Q436" s="435">
        <v>42</v>
      </c>
    </row>
    <row r="437" spans="1:17" ht="14.4" customHeight="1" x14ac:dyDescent="0.3">
      <c r="A437" s="430" t="s">
        <v>1256</v>
      </c>
      <c r="B437" s="431" t="s">
        <v>1090</v>
      </c>
      <c r="C437" s="431" t="s">
        <v>1091</v>
      </c>
      <c r="D437" s="431" t="s">
        <v>1092</v>
      </c>
      <c r="E437" s="431" t="s">
        <v>1093</v>
      </c>
      <c r="F437" s="434">
        <v>42</v>
      </c>
      <c r="G437" s="434">
        <v>6678</v>
      </c>
      <c r="H437" s="434">
        <v>1</v>
      </c>
      <c r="I437" s="434">
        <v>159</v>
      </c>
      <c r="J437" s="434">
        <v>57</v>
      </c>
      <c r="K437" s="434">
        <v>9177</v>
      </c>
      <c r="L437" s="434">
        <v>1.3742138364779874</v>
      </c>
      <c r="M437" s="434">
        <v>161</v>
      </c>
      <c r="N437" s="434">
        <v>103</v>
      </c>
      <c r="O437" s="434">
        <v>17819</v>
      </c>
      <c r="P437" s="456">
        <v>2.668313866427074</v>
      </c>
      <c r="Q437" s="435">
        <v>173</v>
      </c>
    </row>
    <row r="438" spans="1:17" ht="14.4" customHeight="1" x14ac:dyDescent="0.3">
      <c r="A438" s="430" t="s">
        <v>1256</v>
      </c>
      <c r="B438" s="431" t="s">
        <v>1090</v>
      </c>
      <c r="C438" s="431" t="s">
        <v>1091</v>
      </c>
      <c r="D438" s="431" t="s">
        <v>1106</v>
      </c>
      <c r="E438" s="431" t="s">
        <v>1107</v>
      </c>
      <c r="F438" s="434">
        <v>1</v>
      </c>
      <c r="G438" s="434">
        <v>1165</v>
      </c>
      <c r="H438" s="434">
        <v>1</v>
      </c>
      <c r="I438" s="434">
        <v>1165</v>
      </c>
      <c r="J438" s="434"/>
      <c r="K438" s="434"/>
      <c r="L438" s="434"/>
      <c r="M438" s="434"/>
      <c r="N438" s="434">
        <v>1</v>
      </c>
      <c r="O438" s="434">
        <v>1173</v>
      </c>
      <c r="P438" s="456">
        <v>1.0068669527896996</v>
      </c>
      <c r="Q438" s="435">
        <v>1173</v>
      </c>
    </row>
    <row r="439" spans="1:17" ht="14.4" customHeight="1" x14ac:dyDescent="0.3">
      <c r="A439" s="430" t="s">
        <v>1256</v>
      </c>
      <c r="B439" s="431" t="s">
        <v>1090</v>
      </c>
      <c r="C439" s="431" t="s">
        <v>1091</v>
      </c>
      <c r="D439" s="431" t="s">
        <v>1108</v>
      </c>
      <c r="E439" s="431" t="s">
        <v>1109</v>
      </c>
      <c r="F439" s="434">
        <v>42</v>
      </c>
      <c r="G439" s="434">
        <v>1638</v>
      </c>
      <c r="H439" s="434">
        <v>1</v>
      </c>
      <c r="I439" s="434">
        <v>39</v>
      </c>
      <c r="J439" s="434">
        <v>45</v>
      </c>
      <c r="K439" s="434">
        <v>1800</v>
      </c>
      <c r="L439" s="434">
        <v>1.098901098901099</v>
      </c>
      <c r="M439" s="434">
        <v>40</v>
      </c>
      <c r="N439" s="434">
        <v>41</v>
      </c>
      <c r="O439" s="434">
        <v>1681</v>
      </c>
      <c r="P439" s="456">
        <v>1.0262515262515262</v>
      </c>
      <c r="Q439" s="435">
        <v>41</v>
      </c>
    </row>
    <row r="440" spans="1:17" ht="14.4" customHeight="1" x14ac:dyDescent="0.3">
      <c r="A440" s="430" t="s">
        <v>1256</v>
      </c>
      <c r="B440" s="431" t="s">
        <v>1090</v>
      </c>
      <c r="C440" s="431" t="s">
        <v>1091</v>
      </c>
      <c r="D440" s="431" t="s">
        <v>1110</v>
      </c>
      <c r="E440" s="431" t="s">
        <v>1111</v>
      </c>
      <c r="F440" s="434">
        <v>11</v>
      </c>
      <c r="G440" s="434">
        <v>4202</v>
      </c>
      <c r="H440" s="434">
        <v>1</v>
      </c>
      <c r="I440" s="434">
        <v>382</v>
      </c>
      <c r="J440" s="434">
        <v>8</v>
      </c>
      <c r="K440" s="434">
        <v>3064</v>
      </c>
      <c r="L440" s="434">
        <v>0.72917658257972395</v>
      </c>
      <c r="M440" s="434">
        <v>383</v>
      </c>
      <c r="N440" s="434">
        <v>2</v>
      </c>
      <c r="O440" s="434">
        <v>768</v>
      </c>
      <c r="P440" s="456">
        <v>0.18277010947168015</v>
      </c>
      <c r="Q440" s="435">
        <v>384</v>
      </c>
    </row>
    <row r="441" spans="1:17" ht="14.4" customHeight="1" x14ac:dyDescent="0.3">
      <c r="A441" s="430" t="s">
        <v>1256</v>
      </c>
      <c r="B441" s="431" t="s">
        <v>1090</v>
      </c>
      <c r="C441" s="431" t="s">
        <v>1091</v>
      </c>
      <c r="D441" s="431" t="s">
        <v>1112</v>
      </c>
      <c r="E441" s="431" t="s">
        <v>1113</v>
      </c>
      <c r="F441" s="434"/>
      <c r="G441" s="434"/>
      <c r="H441" s="434"/>
      <c r="I441" s="434"/>
      <c r="J441" s="434"/>
      <c r="K441" s="434"/>
      <c r="L441" s="434"/>
      <c r="M441" s="434"/>
      <c r="N441" s="434">
        <v>9</v>
      </c>
      <c r="O441" s="434">
        <v>333</v>
      </c>
      <c r="P441" s="456"/>
      <c r="Q441" s="435">
        <v>37</v>
      </c>
    </row>
    <row r="442" spans="1:17" ht="14.4" customHeight="1" x14ac:dyDescent="0.3">
      <c r="A442" s="430" t="s">
        <v>1256</v>
      </c>
      <c r="B442" s="431" t="s">
        <v>1090</v>
      </c>
      <c r="C442" s="431" t="s">
        <v>1091</v>
      </c>
      <c r="D442" s="431" t="s">
        <v>1116</v>
      </c>
      <c r="E442" s="431" t="s">
        <v>1117</v>
      </c>
      <c r="F442" s="434">
        <v>6</v>
      </c>
      <c r="G442" s="434">
        <v>2664</v>
      </c>
      <c r="H442" s="434">
        <v>1</v>
      </c>
      <c r="I442" s="434">
        <v>444</v>
      </c>
      <c r="J442" s="434"/>
      <c r="K442" s="434"/>
      <c r="L442" s="434"/>
      <c r="M442" s="434"/>
      <c r="N442" s="434"/>
      <c r="O442" s="434"/>
      <c r="P442" s="456"/>
      <c r="Q442" s="435"/>
    </row>
    <row r="443" spans="1:17" ht="14.4" customHeight="1" x14ac:dyDescent="0.3">
      <c r="A443" s="430" t="s">
        <v>1256</v>
      </c>
      <c r="B443" s="431" t="s">
        <v>1090</v>
      </c>
      <c r="C443" s="431" t="s">
        <v>1091</v>
      </c>
      <c r="D443" s="431" t="s">
        <v>1120</v>
      </c>
      <c r="E443" s="431" t="s">
        <v>1121</v>
      </c>
      <c r="F443" s="434"/>
      <c r="G443" s="434"/>
      <c r="H443" s="434"/>
      <c r="I443" s="434"/>
      <c r="J443" s="434">
        <v>1</v>
      </c>
      <c r="K443" s="434">
        <v>491</v>
      </c>
      <c r="L443" s="434"/>
      <c r="M443" s="434">
        <v>491</v>
      </c>
      <c r="N443" s="434">
        <v>7</v>
      </c>
      <c r="O443" s="434">
        <v>3444</v>
      </c>
      <c r="P443" s="456"/>
      <c r="Q443" s="435">
        <v>492</v>
      </c>
    </row>
    <row r="444" spans="1:17" ht="14.4" customHeight="1" x14ac:dyDescent="0.3">
      <c r="A444" s="430" t="s">
        <v>1256</v>
      </c>
      <c r="B444" s="431" t="s">
        <v>1090</v>
      </c>
      <c r="C444" s="431" t="s">
        <v>1091</v>
      </c>
      <c r="D444" s="431" t="s">
        <v>1122</v>
      </c>
      <c r="E444" s="431" t="s">
        <v>1123</v>
      </c>
      <c r="F444" s="434">
        <v>7</v>
      </c>
      <c r="G444" s="434">
        <v>217</v>
      </c>
      <c r="H444" s="434">
        <v>1</v>
      </c>
      <c r="I444" s="434">
        <v>31</v>
      </c>
      <c r="J444" s="434">
        <v>2</v>
      </c>
      <c r="K444" s="434">
        <v>62</v>
      </c>
      <c r="L444" s="434">
        <v>0.2857142857142857</v>
      </c>
      <c r="M444" s="434">
        <v>31</v>
      </c>
      <c r="N444" s="434">
        <v>7</v>
      </c>
      <c r="O444" s="434">
        <v>217</v>
      </c>
      <c r="P444" s="456">
        <v>1</v>
      </c>
      <c r="Q444" s="435">
        <v>31</v>
      </c>
    </row>
    <row r="445" spans="1:17" ht="14.4" customHeight="1" x14ac:dyDescent="0.3">
      <c r="A445" s="430" t="s">
        <v>1256</v>
      </c>
      <c r="B445" s="431" t="s">
        <v>1090</v>
      </c>
      <c r="C445" s="431" t="s">
        <v>1091</v>
      </c>
      <c r="D445" s="431" t="s">
        <v>1124</v>
      </c>
      <c r="E445" s="431" t="s">
        <v>1125</v>
      </c>
      <c r="F445" s="434">
        <v>1</v>
      </c>
      <c r="G445" s="434">
        <v>205</v>
      </c>
      <c r="H445" s="434">
        <v>1</v>
      </c>
      <c r="I445" s="434">
        <v>205</v>
      </c>
      <c r="J445" s="434">
        <v>1</v>
      </c>
      <c r="K445" s="434">
        <v>207</v>
      </c>
      <c r="L445" s="434">
        <v>1.0097560975609756</v>
      </c>
      <c r="M445" s="434">
        <v>207</v>
      </c>
      <c r="N445" s="434">
        <v>1</v>
      </c>
      <c r="O445" s="434">
        <v>208</v>
      </c>
      <c r="P445" s="456">
        <v>1.0146341463414634</v>
      </c>
      <c r="Q445" s="435">
        <v>208</v>
      </c>
    </row>
    <row r="446" spans="1:17" ht="14.4" customHeight="1" x14ac:dyDescent="0.3">
      <c r="A446" s="430" t="s">
        <v>1256</v>
      </c>
      <c r="B446" s="431" t="s">
        <v>1090</v>
      </c>
      <c r="C446" s="431" t="s">
        <v>1091</v>
      </c>
      <c r="D446" s="431" t="s">
        <v>1126</v>
      </c>
      <c r="E446" s="431" t="s">
        <v>1127</v>
      </c>
      <c r="F446" s="434">
        <v>1</v>
      </c>
      <c r="G446" s="434">
        <v>377</v>
      </c>
      <c r="H446" s="434">
        <v>1</v>
      </c>
      <c r="I446" s="434">
        <v>377</v>
      </c>
      <c r="J446" s="434">
        <v>1</v>
      </c>
      <c r="K446" s="434">
        <v>380</v>
      </c>
      <c r="L446" s="434">
        <v>1.0079575596816976</v>
      </c>
      <c r="M446" s="434">
        <v>380</v>
      </c>
      <c r="N446" s="434">
        <v>1</v>
      </c>
      <c r="O446" s="434">
        <v>384</v>
      </c>
      <c r="P446" s="456">
        <v>1.0185676392572944</v>
      </c>
      <c r="Q446" s="435">
        <v>384</v>
      </c>
    </row>
    <row r="447" spans="1:17" ht="14.4" customHeight="1" x14ac:dyDescent="0.3">
      <c r="A447" s="430" t="s">
        <v>1256</v>
      </c>
      <c r="B447" s="431" t="s">
        <v>1090</v>
      </c>
      <c r="C447" s="431" t="s">
        <v>1091</v>
      </c>
      <c r="D447" s="431" t="s">
        <v>1128</v>
      </c>
      <c r="E447" s="431" t="s">
        <v>1129</v>
      </c>
      <c r="F447" s="434"/>
      <c r="G447" s="434"/>
      <c r="H447" s="434"/>
      <c r="I447" s="434"/>
      <c r="J447" s="434"/>
      <c r="K447" s="434"/>
      <c r="L447" s="434"/>
      <c r="M447" s="434"/>
      <c r="N447" s="434">
        <v>1</v>
      </c>
      <c r="O447" s="434">
        <v>236</v>
      </c>
      <c r="P447" s="456"/>
      <c r="Q447" s="435">
        <v>236</v>
      </c>
    </row>
    <row r="448" spans="1:17" ht="14.4" customHeight="1" x14ac:dyDescent="0.3">
      <c r="A448" s="430" t="s">
        <v>1256</v>
      </c>
      <c r="B448" s="431" t="s">
        <v>1090</v>
      </c>
      <c r="C448" s="431" t="s">
        <v>1091</v>
      </c>
      <c r="D448" s="431" t="s">
        <v>1136</v>
      </c>
      <c r="E448" s="431" t="s">
        <v>1137</v>
      </c>
      <c r="F448" s="434">
        <v>23</v>
      </c>
      <c r="G448" s="434">
        <v>368</v>
      </c>
      <c r="H448" s="434">
        <v>1</v>
      </c>
      <c r="I448" s="434">
        <v>16</v>
      </c>
      <c r="J448" s="434">
        <v>18</v>
      </c>
      <c r="K448" s="434">
        <v>288</v>
      </c>
      <c r="L448" s="434">
        <v>0.78260869565217395</v>
      </c>
      <c r="M448" s="434">
        <v>16</v>
      </c>
      <c r="N448" s="434">
        <v>21</v>
      </c>
      <c r="O448" s="434">
        <v>357</v>
      </c>
      <c r="P448" s="456">
        <v>0.97010869565217395</v>
      </c>
      <c r="Q448" s="435">
        <v>17</v>
      </c>
    </row>
    <row r="449" spans="1:17" ht="14.4" customHeight="1" x14ac:dyDescent="0.3">
      <c r="A449" s="430" t="s">
        <v>1256</v>
      </c>
      <c r="B449" s="431" t="s">
        <v>1090</v>
      </c>
      <c r="C449" s="431" t="s">
        <v>1091</v>
      </c>
      <c r="D449" s="431" t="s">
        <v>1138</v>
      </c>
      <c r="E449" s="431" t="s">
        <v>1139</v>
      </c>
      <c r="F449" s="434">
        <v>1</v>
      </c>
      <c r="G449" s="434">
        <v>133</v>
      </c>
      <c r="H449" s="434">
        <v>1</v>
      </c>
      <c r="I449" s="434">
        <v>133</v>
      </c>
      <c r="J449" s="434">
        <v>1</v>
      </c>
      <c r="K449" s="434">
        <v>136</v>
      </c>
      <c r="L449" s="434">
        <v>1.0225563909774436</v>
      </c>
      <c r="M449" s="434">
        <v>136</v>
      </c>
      <c r="N449" s="434">
        <v>3</v>
      </c>
      <c r="O449" s="434">
        <v>417</v>
      </c>
      <c r="P449" s="456">
        <v>3.1353383458646618</v>
      </c>
      <c r="Q449" s="435">
        <v>139</v>
      </c>
    </row>
    <row r="450" spans="1:17" ht="14.4" customHeight="1" x14ac:dyDescent="0.3">
      <c r="A450" s="430" t="s">
        <v>1256</v>
      </c>
      <c r="B450" s="431" t="s">
        <v>1090</v>
      </c>
      <c r="C450" s="431" t="s">
        <v>1091</v>
      </c>
      <c r="D450" s="431" t="s">
        <v>1140</v>
      </c>
      <c r="E450" s="431" t="s">
        <v>1141</v>
      </c>
      <c r="F450" s="434">
        <v>9</v>
      </c>
      <c r="G450" s="434">
        <v>918</v>
      </c>
      <c r="H450" s="434">
        <v>1</v>
      </c>
      <c r="I450" s="434">
        <v>102</v>
      </c>
      <c r="J450" s="434">
        <v>2</v>
      </c>
      <c r="K450" s="434">
        <v>206</v>
      </c>
      <c r="L450" s="434">
        <v>0.22440087145969498</v>
      </c>
      <c r="M450" s="434">
        <v>103</v>
      </c>
      <c r="N450" s="434">
        <v>11</v>
      </c>
      <c r="O450" s="434">
        <v>1133</v>
      </c>
      <c r="P450" s="456">
        <v>1.2342047930283224</v>
      </c>
      <c r="Q450" s="435">
        <v>103</v>
      </c>
    </row>
    <row r="451" spans="1:17" ht="14.4" customHeight="1" x14ac:dyDescent="0.3">
      <c r="A451" s="430" t="s">
        <v>1256</v>
      </c>
      <c r="B451" s="431" t="s">
        <v>1090</v>
      </c>
      <c r="C451" s="431" t="s">
        <v>1091</v>
      </c>
      <c r="D451" s="431" t="s">
        <v>1146</v>
      </c>
      <c r="E451" s="431" t="s">
        <v>1147</v>
      </c>
      <c r="F451" s="434">
        <v>88</v>
      </c>
      <c r="G451" s="434">
        <v>9944</v>
      </c>
      <c r="H451" s="434">
        <v>1</v>
      </c>
      <c r="I451" s="434">
        <v>113</v>
      </c>
      <c r="J451" s="434">
        <v>116</v>
      </c>
      <c r="K451" s="434">
        <v>13456</v>
      </c>
      <c r="L451" s="434">
        <v>1.3531777956556719</v>
      </c>
      <c r="M451" s="434">
        <v>116</v>
      </c>
      <c r="N451" s="434">
        <v>205</v>
      </c>
      <c r="O451" s="434">
        <v>23985</v>
      </c>
      <c r="P451" s="456">
        <v>2.4120072405470636</v>
      </c>
      <c r="Q451" s="435">
        <v>117</v>
      </c>
    </row>
    <row r="452" spans="1:17" ht="14.4" customHeight="1" x14ac:dyDescent="0.3">
      <c r="A452" s="430" t="s">
        <v>1256</v>
      </c>
      <c r="B452" s="431" t="s">
        <v>1090</v>
      </c>
      <c r="C452" s="431" t="s">
        <v>1091</v>
      </c>
      <c r="D452" s="431" t="s">
        <v>1148</v>
      </c>
      <c r="E452" s="431" t="s">
        <v>1149</v>
      </c>
      <c r="F452" s="434">
        <v>12</v>
      </c>
      <c r="G452" s="434">
        <v>1008</v>
      </c>
      <c r="H452" s="434">
        <v>1</v>
      </c>
      <c r="I452" s="434">
        <v>84</v>
      </c>
      <c r="J452" s="434">
        <v>14</v>
      </c>
      <c r="K452" s="434">
        <v>1190</v>
      </c>
      <c r="L452" s="434">
        <v>1.1805555555555556</v>
      </c>
      <c r="M452" s="434">
        <v>85</v>
      </c>
      <c r="N452" s="434">
        <v>29</v>
      </c>
      <c r="O452" s="434">
        <v>2639</v>
      </c>
      <c r="P452" s="456">
        <v>2.6180555555555554</v>
      </c>
      <c r="Q452" s="435">
        <v>91</v>
      </c>
    </row>
    <row r="453" spans="1:17" ht="14.4" customHeight="1" x14ac:dyDescent="0.3">
      <c r="A453" s="430" t="s">
        <v>1256</v>
      </c>
      <c r="B453" s="431" t="s">
        <v>1090</v>
      </c>
      <c r="C453" s="431" t="s">
        <v>1091</v>
      </c>
      <c r="D453" s="431" t="s">
        <v>1150</v>
      </c>
      <c r="E453" s="431" t="s">
        <v>1151</v>
      </c>
      <c r="F453" s="434">
        <v>1</v>
      </c>
      <c r="G453" s="434">
        <v>96</v>
      </c>
      <c r="H453" s="434">
        <v>1</v>
      </c>
      <c r="I453" s="434">
        <v>96</v>
      </c>
      <c r="J453" s="434">
        <v>3</v>
      </c>
      <c r="K453" s="434">
        <v>294</v>
      </c>
      <c r="L453" s="434">
        <v>3.0625</v>
      </c>
      <c r="M453" s="434">
        <v>98</v>
      </c>
      <c r="N453" s="434">
        <v>4</v>
      </c>
      <c r="O453" s="434">
        <v>396</v>
      </c>
      <c r="P453" s="456">
        <v>4.125</v>
      </c>
      <c r="Q453" s="435">
        <v>99</v>
      </c>
    </row>
    <row r="454" spans="1:17" ht="14.4" customHeight="1" x14ac:dyDescent="0.3">
      <c r="A454" s="430" t="s">
        <v>1256</v>
      </c>
      <c r="B454" s="431" t="s">
        <v>1090</v>
      </c>
      <c r="C454" s="431" t="s">
        <v>1091</v>
      </c>
      <c r="D454" s="431" t="s">
        <v>1152</v>
      </c>
      <c r="E454" s="431" t="s">
        <v>1153</v>
      </c>
      <c r="F454" s="434">
        <v>9</v>
      </c>
      <c r="G454" s="434">
        <v>189</v>
      </c>
      <c r="H454" s="434">
        <v>1</v>
      </c>
      <c r="I454" s="434">
        <v>21</v>
      </c>
      <c r="J454" s="434">
        <v>6</v>
      </c>
      <c r="K454" s="434">
        <v>126</v>
      </c>
      <c r="L454" s="434">
        <v>0.66666666666666663</v>
      </c>
      <c r="M454" s="434">
        <v>21</v>
      </c>
      <c r="N454" s="434">
        <v>7</v>
      </c>
      <c r="O454" s="434">
        <v>147</v>
      </c>
      <c r="P454" s="456">
        <v>0.77777777777777779</v>
      </c>
      <c r="Q454" s="435">
        <v>21</v>
      </c>
    </row>
    <row r="455" spans="1:17" ht="14.4" customHeight="1" x14ac:dyDescent="0.3">
      <c r="A455" s="430" t="s">
        <v>1256</v>
      </c>
      <c r="B455" s="431" t="s">
        <v>1090</v>
      </c>
      <c r="C455" s="431" t="s">
        <v>1091</v>
      </c>
      <c r="D455" s="431" t="s">
        <v>1154</v>
      </c>
      <c r="E455" s="431" t="s">
        <v>1155</v>
      </c>
      <c r="F455" s="434">
        <v>25</v>
      </c>
      <c r="G455" s="434">
        <v>12150</v>
      </c>
      <c r="H455" s="434">
        <v>1</v>
      </c>
      <c r="I455" s="434">
        <v>486</v>
      </c>
      <c r="J455" s="434">
        <v>16</v>
      </c>
      <c r="K455" s="434">
        <v>7792</v>
      </c>
      <c r="L455" s="434">
        <v>0.64131687242798352</v>
      </c>
      <c r="M455" s="434">
        <v>487</v>
      </c>
      <c r="N455" s="434">
        <v>32</v>
      </c>
      <c r="O455" s="434">
        <v>15616</v>
      </c>
      <c r="P455" s="456">
        <v>1.2852674897119341</v>
      </c>
      <c r="Q455" s="435">
        <v>488</v>
      </c>
    </row>
    <row r="456" spans="1:17" ht="14.4" customHeight="1" x14ac:dyDescent="0.3">
      <c r="A456" s="430" t="s">
        <v>1256</v>
      </c>
      <c r="B456" s="431" t="s">
        <v>1090</v>
      </c>
      <c r="C456" s="431" t="s">
        <v>1091</v>
      </c>
      <c r="D456" s="431" t="s">
        <v>1162</v>
      </c>
      <c r="E456" s="431" t="s">
        <v>1163</v>
      </c>
      <c r="F456" s="434">
        <v>16</v>
      </c>
      <c r="G456" s="434">
        <v>640</v>
      </c>
      <c r="H456" s="434">
        <v>1</v>
      </c>
      <c r="I456" s="434">
        <v>40</v>
      </c>
      <c r="J456" s="434">
        <v>11</v>
      </c>
      <c r="K456" s="434">
        <v>451</v>
      </c>
      <c r="L456" s="434">
        <v>0.70468750000000002</v>
      </c>
      <c r="M456" s="434">
        <v>41</v>
      </c>
      <c r="N456" s="434">
        <v>47</v>
      </c>
      <c r="O456" s="434">
        <v>1927</v>
      </c>
      <c r="P456" s="456">
        <v>3.0109374999999998</v>
      </c>
      <c r="Q456" s="435">
        <v>41</v>
      </c>
    </row>
    <row r="457" spans="1:17" ht="14.4" customHeight="1" x14ac:dyDescent="0.3">
      <c r="A457" s="430" t="s">
        <v>1256</v>
      </c>
      <c r="B457" s="431" t="s">
        <v>1090</v>
      </c>
      <c r="C457" s="431" t="s">
        <v>1091</v>
      </c>
      <c r="D457" s="431" t="s">
        <v>1176</v>
      </c>
      <c r="E457" s="431" t="s">
        <v>1177</v>
      </c>
      <c r="F457" s="434">
        <v>1</v>
      </c>
      <c r="G457" s="434">
        <v>604</v>
      </c>
      <c r="H457" s="434">
        <v>1</v>
      </c>
      <c r="I457" s="434">
        <v>604</v>
      </c>
      <c r="J457" s="434">
        <v>1</v>
      </c>
      <c r="K457" s="434">
        <v>608</v>
      </c>
      <c r="L457" s="434">
        <v>1.0066225165562914</v>
      </c>
      <c r="M457" s="434">
        <v>608</v>
      </c>
      <c r="N457" s="434">
        <v>5</v>
      </c>
      <c r="O457" s="434">
        <v>3070</v>
      </c>
      <c r="P457" s="456">
        <v>5.0827814569536427</v>
      </c>
      <c r="Q457" s="435">
        <v>614</v>
      </c>
    </row>
    <row r="458" spans="1:17" ht="14.4" customHeight="1" x14ac:dyDescent="0.3">
      <c r="A458" s="430" t="s">
        <v>1256</v>
      </c>
      <c r="B458" s="431" t="s">
        <v>1090</v>
      </c>
      <c r="C458" s="431" t="s">
        <v>1091</v>
      </c>
      <c r="D458" s="431" t="s">
        <v>1180</v>
      </c>
      <c r="E458" s="431" t="s">
        <v>1181</v>
      </c>
      <c r="F458" s="434">
        <v>8</v>
      </c>
      <c r="G458" s="434">
        <v>4048</v>
      </c>
      <c r="H458" s="434">
        <v>1</v>
      </c>
      <c r="I458" s="434">
        <v>506</v>
      </c>
      <c r="J458" s="434"/>
      <c r="K458" s="434"/>
      <c r="L458" s="434"/>
      <c r="M458" s="434"/>
      <c r="N458" s="434"/>
      <c r="O458" s="434"/>
      <c r="P458" s="456"/>
      <c r="Q458" s="435"/>
    </row>
    <row r="459" spans="1:17" ht="14.4" customHeight="1" x14ac:dyDescent="0.3">
      <c r="A459" s="430" t="s">
        <v>1256</v>
      </c>
      <c r="B459" s="431" t="s">
        <v>1090</v>
      </c>
      <c r="C459" s="431" t="s">
        <v>1091</v>
      </c>
      <c r="D459" s="431" t="s">
        <v>1188</v>
      </c>
      <c r="E459" s="431" t="s">
        <v>1189</v>
      </c>
      <c r="F459" s="434"/>
      <c r="G459" s="434"/>
      <c r="H459" s="434"/>
      <c r="I459" s="434"/>
      <c r="J459" s="434"/>
      <c r="K459" s="434"/>
      <c r="L459" s="434"/>
      <c r="M459" s="434"/>
      <c r="N459" s="434">
        <v>1</v>
      </c>
      <c r="O459" s="434">
        <v>249</v>
      </c>
      <c r="P459" s="456"/>
      <c r="Q459" s="435">
        <v>249</v>
      </c>
    </row>
    <row r="460" spans="1:17" ht="14.4" customHeight="1" x14ac:dyDescent="0.3">
      <c r="A460" s="430" t="s">
        <v>1257</v>
      </c>
      <c r="B460" s="431" t="s">
        <v>1090</v>
      </c>
      <c r="C460" s="431" t="s">
        <v>1091</v>
      </c>
      <c r="D460" s="431" t="s">
        <v>1108</v>
      </c>
      <c r="E460" s="431" t="s">
        <v>1109</v>
      </c>
      <c r="F460" s="434"/>
      <c r="G460" s="434"/>
      <c r="H460" s="434"/>
      <c r="I460" s="434"/>
      <c r="J460" s="434">
        <v>3</v>
      </c>
      <c r="K460" s="434">
        <v>120</v>
      </c>
      <c r="L460" s="434"/>
      <c r="M460" s="434">
        <v>40</v>
      </c>
      <c r="N460" s="434"/>
      <c r="O460" s="434"/>
      <c r="P460" s="456"/>
      <c r="Q460" s="435"/>
    </row>
    <row r="461" spans="1:17" ht="14.4" customHeight="1" x14ac:dyDescent="0.3">
      <c r="A461" s="430" t="s">
        <v>1257</v>
      </c>
      <c r="B461" s="431" t="s">
        <v>1090</v>
      </c>
      <c r="C461" s="431" t="s">
        <v>1091</v>
      </c>
      <c r="D461" s="431" t="s">
        <v>1146</v>
      </c>
      <c r="E461" s="431" t="s">
        <v>1147</v>
      </c>
      <c r="F461" s="434"/>
      <c r="G461" s="434"/>
      <c r="H461" s="434"/>
      <c r="I461" s="434"/>
      <c r="J461" s="434"/>
      <c r="K461" s="434"/>
      <c r="L461" s="434"/>
      <c r="M461" s="434"/>
      <c r="N461" s="434">
        <v>2</v>
      </c>
      <c r="O461" s="434">
        <v>234</v>
      </c>
      <c r="P461" s="456"/>
      <c r="Q461" s="435">
        <v>117</v>
      </c>
    </row>
    <row r="462" spans="1:17" ht="14.4" customHeight="1" x14ac:dyDescent="0.3">
      <c r="A462" s="430" t="s">
        <v>1258</v>
      </c>
      <c r="B462" s="431" t="s">
        <v>1090</v>
      </c>
      <c r="C462" s="431" t="s">
        <v>1091</v>
      </c>
      <c r="D462" s="431" t="s">
        <v>1092</v>
      </c>
      <c r="E462" s="431" t="s">
        <v>1093</v>
      </c>
      <c r="F462" s="434">
        <v>45</v>
      </c>
      <c r="G462" s="434">
        <v>7155</v>
      </c>
      <c r="H462" s="434">
        <v>1</v>
      </c>
      <c r="I462" s="434">
        <v>159</v>
      </c>
      <c r="J462" s="434">
        <v>49</v>
      </c>
      <c r="K462" s="434">
        <v>7889</v>
      </c>
      <c r="L462" s="434">
        <v>1.102585604472397</v>
      </c>
      <c r="M462" s="434">
        <v>161</v>
      </c>
      <c r="N462" s="434">
        <v>84</v>
      </c>
      <c r="O462" s="434">
        <v>14532</v>
      </c>
      <c r="P462" s="456">
        <v>2.0310272536687632</v>
      </c>
      <c r="Q462" s="435">
        <v>173</v>
      </c>
    </row>
    <row r="463" spans="1:17" ht="14.4" customHeight="1" x14ac:dyDescent="0.3">
      <c r="A463" s="430" t="s">
        <v>1258</v>
      </c>
      <c r="B463" s="431" t="s">
        <v>1090</v>
      </c>
      <c r="C463" s="431" t="s">
        <v>1091</v>
      </c>
      <c r="D463" s="431" t="s">
        <v>1106</v>
      </c>
      <c r="E463" s="431" t="s">
        <v>1107</v>
      </c>
      <c r="F463" s="434">
        <v>1</v>
      </c>
      <c r="G463" s="434">
        <v>1165</v>
      </c>
      <c r="H463" s="434">
        <v>1</v>
      </c>
      <c r="I463" s="434">
        <v>1165</v>
      </c>
      <c r="J463" s="434">
        <v>2</v>
      </c>
      <c r="K463" s="434">
        <v>2338</v>
      </c>
      <c r="L463" s="434">
        <v>2.0068669527896996</v>
      </c>
      <c r="M463" s="434">
        <v>1169</v>
      </c>
      <c r="N463" s="434"/>
      <c r="O463" s="434"/>
      <c r="P463" s="456"/>
      <c r="Q463" s="435"/>
    </row>
    <row r="464" spans="1:17" ht="14.4" customHeight="1" x14ac:dyDescent="0.3">
      <c r="A464" s="430" t="s">
        <v>1258</v>
      </c>
      <c r="B464" s="431" t="s">
        <v>1090</v>
      </c>
      <c r="C464" s="431" t="s">
        <v>1091</v>
      </c>
      <c r="D464" s="431" t="s">
        <v>1108</v>
      </c>
      <c r="E464" s="431" t="s">
        <v>1109</v>
      </c>
      <c r="F464" s="434">
        <v>14</v>
      </c>
      <c r="G464" s="434">
        <v>546</v>
      </c>
      <c r="H464" s="434">
        <v>1</v>
      </c>
      <c r="I464" s="434">
        <v>39</v>
      </c>
      <c r="J464" s="434">
        <v>6</v>
      </c>
      <c r="K464" s="434">
        <v>240</v>
      </c>
      <c r="L464" s="434">
        <v>0.43956043956043955</v>
      </c>
      <c r="M464" s="434">
        <v>40</v>
      </c>
      <c r="N464" s="434">
        <v>10</v>
      </c>
      <c r="O464" s="434">
        <v>410</v>
      </c>
      <c r="P464" s="456">
        <v>0.75091575091575091</v>
      </c>
      <c r="Q464" s="435">
        <v>41</v>
      </c>
    </row>
    <row r="465" spans="1:17" ht="14.4" customHeight="1" x14ac:dyDescent="0.3">
      <c r="A465" s="430" t="s">
        <v>1258</v>
      </c>
      <c r="B465" s="431" t="s">
        <v>1090</v>
      </c>
      <c r="C465" s="431" t="s">
        <v>1091</v>
      </c>
      <c r="D465" s="431" t="s">
        <v>1116</v>
      </c>
      <c r="E465" s="431" t="s">
        <v>1117</v>
      </c>
      <c r="F465" s="434">
        <v>3</v>
      </c>
      <c r="G465" s="434">
        <v>1332</v>
      </c>
      <c r="H465" s="434">
        <v>1</v>
      </c>
      <c r="I465" s="434">
        <v>444</v>
      </c>
      <c r="J465" s="434"/>
      <c r="K465" s="434"/>
      <c r="L465" s="434"/>
      <c r="M465" s="434"/>
      <c r="N465" s="434"/>
      <c r="O465" s="434"/>
      <c r="P465" s="456"/>
      <c r="Q465" s="435"/>
    </row>
    <row r="466" spans="1:17" ht="14.4" customHeight="1" x14ac:dyDescent="0.3">
      <c r="A466" s="430" t="s">
        <v>1258</v>
      </c>
      <c r="B466" s="431" t="s">
        <v>1090</v>
      </c>
      <c r="C466" s="431" t="s">
        <v>1091</v>
      </c>
      <c r="D466" s="431" t="s">
        <v>1122</v>
      </c>
      <c r="E466" s="431" t="s">
        <v>1123</v>
      </c>
      <c r="F466" s="434"/>
      <c r="G466" s="434"/>
      <c r="H466" s="434"/>
      <c r="I466" s="434"/>
      <c r="J466" s="434">
        <v>1</v>
      </c>
      <c r="K466" s="434">
        <v>31</v>
      </c>
      <c r="L466" s="434"/>
      <c r="M466" s="434">
        <v>31</v>
      </c>
      <c r="N466" s="434">
        <v>4</v>
      </c>
      <c r="O466" s="434">
        <v>124</v>
      </c>
      <c r="P466" s="456"/>
      <c r="Q466" s="435">
        <v>31</v>
      </c>
    </row>
    <row r="467" spans="1:17" ht="14.4" customHeight="1" x14ac:dyDescent="0.3">
      <c r="A467" s="430" t="s">
        <v>1258</v>
      </c>
      <c r="B467" s="431" t="s">
        <v>1090</v>
      </c>
      <c r="C467" s="431" t="s">
        <v>1091</v>
      </c>
      <c r="D467" s="431" t="s">
        <v>1126</v>
      </c>
      <c r="E467" s="431" t="s">
        <v>1127</v>
      </c>
      <c r="F467" s="434"/>
      <c r="G467" s="434"/>
      <c r="H467" s="434"/>
      <c r="I467" s="434"/>
      <c r="J467" s="434">
        <v>1</v>
      </c>
      <c r="K467" s="434">
        <v>380</v>
      </c>
      <c r="L467" s="434"/>
      <c r="M467" s="434">
        <v>380</v>
      </c>
      <c r="N467" s="434"/>
      <c r="O467" s="434"/>
      <c r="P467" s="456"/>
      <c r="Q467" s="435"/>
    </row>
    <row r="468" spans="1:17" ht="14.4" customHeight="1" x14ac:dyDescent="0.3">
      <c r="A468" s="430" t="s">
        <v>1258</v>
      </c>
      <c r="B468" s="431" t="s">
        <v>1090</v>
      </c>
      <c r="C468" s="431" t="s">
        <v>1091</v>
      </c>
      <c r="D468" s="431" t="s">
        <v>1136</v>
      </c>
      <c r="E468" s="431" t="s">
        <v>1137</v>
      </c>
      <c r="F468" s="434">
        <v>7</v>
      </c>
      <c r="G468" s="434">
        <v>112</v>
      </c>
      <c r="H468" s="434">
        <v>1</v>
      </c>
      <c r="I468" s="434">
        <v>16</v>
      </c>
      <c r="J468" s="434"/>
      <c r="K468" s="434"/>
      <c r="L468" s="434"/>
      <c r="M468" s="434"/>
      <c r="N468" s="434"/>
      <c r="O468" s="434"/>
      <c r="P468" s="456"/>
      <c r="Q468" s="435"/>
    </row>
    <row r="469" spans="1:17" ht="14.4" customHeight="1" x14ac:dyDescent="0.3">
      <c r="A469" s="430" t="s">
        <v>1258</v>
      </c>
      <c r="B469" s="431" t="s">
        <v>1090</v>
      </c>
      <c r="C469" s="431" t="s">
        <v>1091</v>
      </c>
      <c r="D469" s="431" t="s">
        <v>1138</v>
      </c>
      <c r="E469" s="431" t="s">
        <v>1139</v>
      </c>
      <c r="F469" s="434">
        <v>1</v>
      </c>
      <c r="G469" s="434">
        <v>133</v>
      </c>
      <c r="H469" s="434">
        <v>1</v>
      </c>
      <c r="I469" s="434">
        <v>133</v>
      </c>
      <c r="J469" s="434"/>
      <c r="K469" s="434"/>
      <c r="L469" s="434"/>
      <c r="M469" s="434"/>
      <c r="N469" s="434"/>
      <c r="O469" s="434"/>
      <c r="P469" s="456"/>
      <c r="Q469" s="435"/>
    </row>
    <row r="470" spans="1:17" ht="14.4" customHeight="1" x14ac:dyDescent="0.3">
      <c r="A470" s="430" t="s">
        <v>1258</v>
      </c>
      <c r="B470" s="431" t="s">
        <v>1090</v>
      </c>
      <c r="C470" s="431" t="s">
        <v>1091</v>
      </c>
      <c r="D470" s="431" t="s">
        <v>1140</v>
      </c>
      <c r="E470" s="431" t="s">
        <v>1141</v>
      </c>
      <c r="F470" s="434">
        <v>1</v>
      </c>
      <c r="G470" s="434">
        <v>102</v>
      </c>
      <c r="H470" s="434">
        <v>1</v>
      </c>
      <c r="I470" s="434">
        <v>102</v>
      </c>
      <c r="J470" s="434">
        <v>4</v>
      </c>
      <c r="K470" s="434">
        <v>412</v>
      </c>
      <c r="L470" s="434">
        <v>4.0392156862745097</v>
      </c>
      <c r="M470" s="434">
        <v>103</v>
      </c>
      <c r="N470" s="434"/>
      <c r="O470" s="434"/>
      <c r="P470" s="456"/>
      <c r="Q470" s="435"/>
    </row>
    <row r="471" spans="1:17" ht="14.4" customHeight="1" x14ac:dyDescent="0.3">
      <c r="A471" s="430" t="s">
        <v>1258</v>
      </c>
      <c r="B471" s="431" t="s">
        <v>1090</v>
      </c>
      <c r="C471" s="431" t="s">
        <v>1091</v>
      </c>
      <c r="D471" s="431" t="s">
        <v>1146</v>
      </c>
      <c r="E471" s="431" t="s">
        <v>1147</v>
      </c>
      <c r="F471" s="434">
        <v>18</v>
      </c>
      <c r="G471" s="434">
        <v>2034</v>
      </c>
      <c r="H471" s="434">
        <v>1</v>
      </c>
      <c r="I471" s="434">
        <v>113</v>
      </c>
      <c r="J471" s="434">
        <v>31</v>
      </c>
      <c r="K471" s="434">
        <v>3596</v>
      </c>
      <c r="L471" s="434">
        <v>1.7679449360865289</v>
      </c>
      <c r="M471" s="434">
        <v>116</v>
      </c>
      <c r="N471" s="434">
        <v>40</v>
      </c>
      <c r="O471" s="434">
        <v>4680</v>
      </c>
      <c r="P471" s="456">
        <v>2.3008849557522124</v>
      </c>
      <c r="Q471" s="435">
        <v>117</v>
      </c>
    </row>
    <row r="472" spans="1:17" ht="14.4" customHeight="1" x14ac:dyDescent="0.3">
      <c r="A472" s="430" t="s">
        <v>1258</v>
      </c>
      <c r="B472" s="431" t="s">
        <v>1090</v>
      </c>
      <c r="C472" s="431" t="s">
        <v>1091</v>
      </c>
      <c r="D472" s="431" t="s">
        <v>1148</v>
      </c>
      <c r="E472" s="431" t="s">
        <v>1149</v>
      </c>
      <c r="F472" s="434">
        <v>4</v>
      </c>
      <c r="G472" s="434">
        <v>336</v>
      </c>
      <c r="H472" s="434">
        <v>1</v>
      </c>
      <c r="I472" s="434">
        <v>84</v>
      </c>
      <c r="J472" s="434">
        <v>8</v>
      </c>
      <c r="K472" s="434">
        <v>680</v>
      </c>
      <c r="L472" s="434">
        <v>2.0238095238095237</v>
      </c>
      <c r="M472" s="434">
        <v>85</v>
      </c>
      <c r="N472" s="434">
        <v>30</v>
      </c>
      <c r="O472" s="434">
        <v>2730</v>
      </c>
      <c r="P472" s="456">
        <v>8.125</v>
      </c>
      <c r="Q472" s="435">
        <v>91</v>
      </c>
    </row>
    <row r="473" spans="1:17" ht="14.4" customHeight="1" x14ac:dyDescent="0.3">
      <c r="A473" s="430" t="s">
        <v>1258</v>
      </c>
      <c r="B473" s="431" t="s">
        <v>1090</v>
      </c>
      <c r="C473" s="431" t="s">
        <v>1091</v>
      </c>
      <c r="D473" s="431" t="s">
        <v>1152</v>
      </c>
      <c r="E473" s="431" t="s">
        <v>1153</v>
      </c>
      <c r="F473" s="434"/>
      <c r="G473" s="434"/>
      <c r="H473" s="434"/>
      <c r="I473" s="434"/>
      <c r="J473" s="434">
        <v>3</v>
      </c>
      <c r="K473" s="434">
        <v>63</v>
      </c>
      <c r="L473" s="434"/>
      <c r="M473" s="434">
        <v>21</v>
      </c>
      <c r="N473" s="434">
        <v>2</v>
      </c>
      <c r="O473" s="434">
        <v>42</v>
      </c>
      <c r="P473" s="456"/>
      <c r="Q473" s="435">
        <v>21</v>
      </c>
    </row>
    <row r="474" spans="1:17" ht="14.4" customHeight="1" x14ac:dyDescent="0.3">
      <c r="A474" s="430" t="s">
        <v>1258</v>
      </c>
      <c r="B474" s="431" t="s">
        <v>1090</v>
      </c>
      <c r="C474" s="431" t="s">
        <v>1091</v>
      </c>
      <c r="D474" s="431" t="s">
        <v>1154</v>
      </c>
      <c r="E474" s="431" t="s">
        <v>1155</v>
      </c>
      <c r="F474" s="434">
        <v>11</v>
      </c>
      <c r="G474" s="434">
        <v>5346</v>
      </c>
      <c r="H474" s="434">
        <v>1</v>
      </c>
      <c r="I474" s="434">
        <v>486</v>
      </c>
      <c r="J474" s="434"/>
      <c r="K474" s="434"/>
      <c r="L474" s="434"/>
      <c r="M474" s="434"/>
      <c r="N474" s="434"/>
      <c r="O474" s="434"/>
      <c r="P474" s="456"/>
      <c r="Q474" s="435"/>
    </row>
    <row r="475" spans="1:17" ht="14.4" customHeight="1" x14ac:dyDescent="0.3">
      <c r="A475" s="430" t="s">
        <v>1258</v>
      </c>
      <c r="B475" s="431" t="s">
        <v>1090</v>
      </c>
      <c r="C475" s="431" t="s">
        <v>1091</v>
      </c>
      <c r="D475" s="431" t="s">
        <v>1162</v>
      </c>
      <c r="E475" s="431" t="s">
        <v>1163</v>
      </c>
      <c r="F475" s="434">
        <v>4</v>
      </c>
      <c r="G475" s="434">
        <v>160</v>
      </c>
      <c r="H475" s="434">
        <v>1</v>
      </c>
      <c r="I475" s="434">
        <v>40</v>
      </c>
      <c r="J475" s="434">
        <v>19</v>
      </c>
      <c r="K475" s="434">
        <v>779</v>
      </c>
      <c r="L475" s="434">
        <v>4.8687500000000004</v>
      </c>
      <c r="M475" s="434">
        <v>41</v>
      </c>
      <c r="N475" s="434">
        <v>19</v>
      </c>
      <c r="O475" s="434">
        <v>779</v>
      </c>
      <c r="P475" s="456">
        <v>4.8687500000000004</v>
      </c>
      <c r="Q475" s="435">
        <v>41</v>
      </c>
    </row>
    <row r="476" spans="1:17" ht="14.4" customHeight="1" x14ac:dyDescent="0.3">
      <c r="A476" s="430" t="s">
        <v>1259</v>
      </c>
      <c r="B476" s="431" t="s">
        <v>1090</v>
      </c>
      <c r="C476" s="431" t="s">
        <v>1091</v>
      </c>
      <c r="D476" s="431" t="s">
        <v>1092</v>
      </c>
      <c r="E476" s="431" t="s">
        <v>1093</v>
      </c>
      <c r="F476" s="434">
        <v>12</v>
      </c>
      <c r="G476" s="434">
        <v>1908</v>
      </c>
      <c r="H476" s="434">
        <v>1</v>
      </c>
      <c r="I476" s="434">
        <v>159</v>
      </c>
      <c r="J476" s="434">
        <v>16</v>
      </c>
      <c r="K476" s="434">
        <v>2576</v>
      </c>
      <c r="L476" s="434">
        <v>1.350104821802935</v>
      </c>
      <c r="M476" s="434">
        <v>161</v>
      </c>
      <c r="N476" s="434">
        <v>3</v>
      </c>
      <c r="O476" s="434">
        <v>519</v>
      </c>
      <c r="P476" s="456">
        <v>0.2720125786163522</v>
      </c>
      <c r="Q476" s="435">
        <v>173</v>
      </c>
    </row>
    <row r="477" spans="1:17" ht="14.4" customHeight="1" x14ac:dyDescent="0.3">
      <c r="A477" s="430" t="s">
        <v>1259</v>
      </c>
      <c r="B477" s="431" t="s">
        <v>1090</v>
      </c>
      <c r="C477" s="431" t="s">
        <v>1091</v>
      </c>
      <c r="D477" s="431" t="s">
        <v>1108</v>
      </c>
      <c r="E477" s="431" t="s">
        <v>1109</v>
      </c>
      <c r="F477" s="434">
        <v>3</v>
      </c>
      <c r="G477" s="434">
        <v>117</v>
      </c>
      <c r="H477" s="434">
        <v>1</v>
      </c>
      <c r="I477" s="434">
        <v>39</v>
      </c>
      <c r="J477" s="434">
        <v>16</v>
      </c>
      <c r="K477" s="434">
        <v>640</v>
      </c>
      <c r="L477" s="434">
        <v>5.4700854700854702</v>
      </c>
      <c r="M477" s="434">
        <v>40</v>
      </c>
      <c r="N477" s="434">
        <v>3</v>
      </c>
      <c r="O477" s="434">
        <v>123</v>
      </c>
      <c r="P477" s="456">
        <v>1.0512820512820513</v>
      </c>
      <c r="Q477" s="435">
        <v>41</v>
      </c>
    </row>
    <row r="478" spans="1:17" ht="14.4" customHeight="1" x14ac:dyDescent="0.3">
      <c r="A478" s="430" t="s">
        <v>1259</v>
      </c>
      <c r="B478" s="431" t="s">
        <v>1090</v>
      </c>
      <c r="C478" s="431" t="s">
        <v>1091</v>
      </c>
      <c r="D478" s="431" t="s">
        <v>1110</v>
      </c>
      <c r="E478" s="431" t="s">
        <v>1111</v>
      </c>
      <c r="F478" s="434">
        <v>1</v>
      </c>
      <c r="G478" s="434">
        <v>382</v>
      </c>
      <c r="H478" s="434">
        <v>1</v>
      </c>
      <c r="I478" s="434">
        <v>382</v>
      </c>
      <c r="J478" s="434"/>
      <c r="K478" s="434"/>
      <c r="L478" s="434"/>
      <c r="M478" s="434"/>
      <c r="N478" s="434"/>
      <c r="O478" s="434"/>
      <c r="P478" s="456"/>
      <c r="Q478" s="435"/>
    </row>
    <row r="479" spans="1:17" ht="14.4" customHeight="1" x14ac:dyDescent="0.3">
      <c r="A479" s="430" t="s">
        <v>1259</v>
      </c>
      <c r="B479" s="431" t="s">
        <v>1090</v>
      </c>
      <c r="C479" s="431" t="s">
        <v>1091</v>
      </c>
      <c r="D479" s="431" t="s">
        <v>1120</v>
      </c>
      <c r="E479" s="431" t="s">
        <v>1121</v>
      </c>
      <c r="F479" s="434">
        <v>1</v>
      </c>
      <c r="G479" s="434">
        <v>490</v>
      </c>
      <c r="H479" s="434">
        <v>1</v>
      </c>
      <c r="I479" s="434">
        <v>490</v>
      </c>
      <c r="J479" s="434">
        <v>1</v>
      </c>
      <c r="K479" s="434">
        <v>491</v>
      </c>
      <c r="L479" s="434">
        <v>1.0020408163265306</v>
      </c>
      <c r="M479" s="434">
        <v>491</v>
      </c>
      <c r="N479" s="434"/>
      <c r="O479" s="434"/>
      <c r="P479" s="456"/>
      <c r="Q479" s="435"/>
    </row>
    <row r="480" spans="1:17" ht="14.4" customHeight="1" x14ac:dyDescent="0.3">
      <c r="A480" s="430" t="s">
        <v>1259</v>
      </c>
      <c r="B480" s="431" t="s">
        <v>1090</v>
      </c>
      <c r="C480" s="431" t="s">
        <v>1091</v>
      </c>
      <c r="D480" s="431" t="s">
        <v>1136</v>
      </c>
      <c r="E480" s="431" t="s">
        <v>1137</v>
      </c>
      <c r="F480" s="434">
        <v>6</v>
      </c>
      <c r="G480" s="434">
        <v>96</v>
      </c>
      <c r="H480" s="434">
        <v>1</v>
      </c>
      <c r="I480" s="434">
        <v>16</v>
      </c>
      <c r="J480" s="434">
        <v>1</v>
      </c>
      <c r="K480" s="434">
        <v>16</v>
      </c>
      <c r="L480" s="434">
        <v>0.16666666666666666</v>
      </c>
      <c r="M480" s="434">
        <v>16</v>
      </c>
      <c r="N480" s="434"/>
      <c r="O480" s="434"/>
      <c r="P480" s="456"/>
      <c r="Q480" s="435"/>
    </row>
    <row r="481" spans="1:17" ht="14.4" customHeight="1" x14ac:dyDescent="0.3">
      <c r="A481" s="430" t="s">
        <v>1259</v>
      </c>
      <c r="B481" s="431" t="s">
        <v>1090</v>
      </c>
      <c r="C481" s="431" t="s">
        <v>1091</v>
      </c>
      <c r="D481" s="431" t="s">
        <v>1146</v>
      </c>
      <c r="E481" s="431" t="s">
        <v>1147</v>
      </c>
      <c r="F481" s="434">
        <v>43</v>
      </c>
      <c r="G481" s="434">
        <v>4859</v>
      </c>
      <c r="H481" s="434">
        <v>1</v>
      </c>
      <c r="I481" s="434">
        <v>113</v>
      </c>
      <c r="J481" s="434">
        <v>26</v>
      </c>
      <c r="K481" s="434">
        <v>3016</v>
      </c>
      <c r="L481" s="434">
        <v>0.6207038485285038</v>
      </c>
      <c r="M481" s="434">
        <v>116</v>
      </c>
      <c r="N481" s="434">
        <v>32</v>
      </c>
      <c r="O481" s="434">
        <v>3744</v>
      </c>
      <c r="P481" s="456">
        <v>0.77052891541469437</v>
      </c>
      <c r="Q481" s="435">
        <v>117</v>
      </c>
    </row>
    <row r="482" spans="1:17" ht="14.4" customHeight="1" x14ac:dyDescent="0.3">
      <c r="A482" s="430" t="s">
        <v>1259</v>
      </c>
      <c r="B482" s="431" t="s">
        <v>1090</v>
      </c>
      <c r="C482" s="431" t="s">
        <v>1091</v>
      </c>
      <c r="D482" s="431" t="s">
        <v>1148</v>
      </c>
      <c r="E482" s="431" t="s">
        <v>1149</v>
      </c>
      <c r="F482" s="434">
        <v>5</v>
      </c>
      <c r="G482" s="434">
        <v>420</v>
      </c>
      <c r="H482" s="434">
        <v>1</v>
      </c>
      <c r="I482" s="434">
        <v>84</v>
      </c>
      <c r="J482" s="434">
        <v>10</v>
      </c>
      <c r="K482" s="434">
        <v>850</v>
      </c>
      <c r="L482" s="434">
        <v>2.0238095238095237</v>
      </c>
      <c r="M482" s="434">
        <v>85</v>
      </c>
      <c r="N482" s="434"/>
      <c r="O482" s="434"/>
      <c r="P482" s="456"/>
      <c r="Q482" s="435"/>
    </row>
    <row r="483" spans="1:17" ht="14.4" customHeight="1" x14ac:dyDescent="0.3">
      <c r="A483" s="430" t="s">
        <v>1259</v>
      </c>
      <c r="B483" s="431" t="s">
        <v>1090</v>
      </c>
      <c r="C483" s="431" t="s">
        <v>1091</v>
      </c>
      <c r="D483" s="431" t="s">
        <v>1150</v>
      </c>
      <c r="E483" s="431" t="s">
        <v>1151</v>
      </c>
      <c r="F483" s="434"/>
      <c r="G483" s="434"/>
      <c r="H483" s="434"/>
      <c r="I483" s="434"/>
      <c r="J483" s="434">
        <v>1</v>
      </c>
      <c r="K483" s="434">
        <v>98</v>
      </c>
      <c r="L483" s="434"/>
      <c r="M483" s="434">
        <v>98</v>
      </c>
      <c r="N483" s="434"/>
      <c r="O483" s="434"/>
      <c r="P483" s="456"/>
      <c r="Q483" s="435"/>
    </row>
    <row r="484" spans="1:17" ht="14.4" customHeight="1" x14ac:dyDescent="0.3">
      <c r="A484" s="430" t="s">
        <v>1259</v>
      </c>
      <c r="B484" s="431" t="s">
        <v>1090</v>
      </c>
      <c r="C484" s="431" t="s">
        <v>1091</v>
      </c>
      <c r="D484" s="431" t="s">
        <v>1152</v>
      </c>
      <c r="E484" s="431" t="s">
        <v>1153</v>
      </c>
      <c r="F484" s="434">
        <v>3</v>
      </c>
      <c r="G484" s="434">
        <v>63</v>
      </c>
      <c r="H484" s="434">
        <v>1</v>
      </c>
      <c r="I484" s="434">
        <v>21</v>
      </c>
      <c r="J484" s="434">
        <v>1</v>
      </c>
      <c r="K484" s="434">
        <v>21</v>
      </c>
      <c r="L484" s="434">
        <v>0.33333333333333331</v>
      </c>
      <c r="M484" s="434">
        <v>21</v>
      </c>
      <c r="N484" s="434"/>
      <c r="O484" s="434"/>
      <c r="P484" s="456"/>
      <c r="Q484" s="435"/>
    </row>
    <row r="485" spans="1:17" ht="14.4" customHeight="1" x14ac:dyDescent="0.3">
      <c r="A485" s="430" t="s">
        <v>1259</v>
      </c>
      <c r="B485" s="431" t="s">
        <v>1090</v>
      </c>
      <c r="C485" s="431" t="s">
        <v>1091</v>
      </c>
      <c r="D485" s="431" t="s">
        <v>1154</v>
      </c>
      <c r="E485" s="431" t="s">
        <v>1155</v>
      </c>
      <c r="F485" s="434">
        <v>7</v>
      </c>
      <c r="G485" s="434">
        <v>3402</v>
      </c>
      <c r="H485" s="434">
        <v>1</v>
      </c>
      <c r="I485" s="434">
        <v>486</v>
      </c>
      <c r="J485" s="434"/>
      <c r="K485" s="434"/>
      <c r="L485" s="434"/>
      <c r="M485" s="434"/>
      <c r="N485" s="434"/>
      <c r="O485" s="434"/>
      <c r="P485" s="456"/>
      <c r="Q485" s="435"/>
    </row>
    <row r="486" spans="1:17" ht="14.4" customHeight="1" x14ac:dyDescent="0.3">
      <c r="A486" s="430" t="s">
        <v>1259</v>
      </c>
      <c r="B486" s="431" t="s">
        <v>1090</v>
      </c>
      <c r="C486" s="431" t="s">
        <v>1091</v>
      </c>
      <c r="D486" s="431" t="s">
        <v>1162</v>
      </c>
      <c r="E486" s="431" t="s">
        <v>1163</v>
      </c>
      <c r="F486" s="434">
        <v>1</v>
      </c>
      <c r="G486" s="434">
        <v>40</v>
      </c>
      <c r="H486" s="434">
        <v>1</v>
      </c>
      <c r="I486" s="434">
        <v>40</v>
      </c>
      <c r="J486" s="434">
        <v>1</v>
      </c>
      <c r="K486" s="434">
        <v>41</v>
      </c>
      <c r="L486" s="434">
        <v>1.0249999999999999</v>
      </c>
      <c r="M486" s="434">
        <v>41</v>
      </c>
      <c r="N486" s="434">
        <v>1</v>
      </c>
      <c r="O486" s="434">
        <v>41</v>
      </c>
      <c r="P486" s="456">
        <v>1.0249999999999999</v>
      </c>
      <c r="Q486" s="435">
        <v>41</v>
      </c>
    </row>
    <row r="487" spans="1:17" ht="14.4" customHeight="1" x14ac:dyDescent="0.3">
      <c r="A487" s="430" t="s">
        <v>1259</v>
      </c>
      <c r="B487" s="431" t="s">
        <v>1090</v>
      </c>
      <c r="C487" s="431" t="s">
        <v>1091</v>
      </c>
      <c r="D487" s="431" t="s">
        <v>1196</v>
      </c>
      <c r="E487" s="431" t="s">
        <v>1197</v>
      </c>
      <c r="F487" s="434"/>
      <c r="G487" s="434"/>
      <c r="H487" s="434"/>
      <c r="I487" s="434"/>
      <c r="J487" s="434">
        <v>5</v>
      </c>
      <c r="K487" s="434">
        <v>135</v>
      </c>
      <c r="L487" s="434"/>
      <c r="M487" s="434">
        <v>27</v>
      </c>
      <c r="N487" s="434"/>
      <c r="O487" s="434"/>
      <c r="P487" s="456"/>
      <c r="Q487" s="435"/>
    </row>
    <row r="488" spans="1:17" ht="14.4" customHeight="1" x14ac:dyDescent="0.3">
      <c r="A488" s="430" t="s">
        <v>1260</v>
      </c>
      <c r="B488" s="431" t="s">
        <v>1090</v>
      </c>
      <c r="C488" s="431" t="s">
        <v>1091</v>
      </c>
      <c r="D488" s="431" t="s">
        <v>1092</v>
      </c>
      <c r="E488" s="431" t="s">
        <v>1093</v>
      </c>
      <c r="F488" s="434">
        <v>49</v>
      </c>
      <c r="G488" s="434">
        <v>7791</v>
      </c>
      <c r="H488" s="434">
        <v>1</v>
      </c>
      <c r="I488" s="434">
        <v>159</v>
      </c>
      <c r="J488" s="434">
        <v>48</v>
      </c>
      <c r="K488" s="434">
        <v>7728</v>
      </c>
      <c r="L488" s="434">
        <v>0.99191374663072773</v>
      </c>
      <c r="M488" s="434">
        <v>161</v>
      </c>
      <c r="N488" s="434">
        <v>143</v>
      </c>
      <c r="O488" s="434">
        <v>24739</v>
      </c>
      <c r="P488" s="456">
        <v>3.1753305095623157</v>
      </c>
      <c r="Q488" s="435">
        <v>173</v>
      </c>
    </row>
    <row r="489" spans="1:17" ht="14.4" customHeight="1" x14ac:dyDescent="0.3">
      <c r="A489" s="430" t="s">
        <v>1260</v>
      </c>
      <c r="B489" s="431" t="s">
        <v>1090</v>
      </c>
      <c r="C489" s="431" t="s">
        <v>1091</v>
      </c>
      <c r="D489" s="431" t="s">
        <v>1106</v>
      </c>
      <c r="E489" s="431" t="s">
        <v>1107</v>
      </c>
      <c r="F489" s="434"/>
      <c r="G489" s="434"/>
      <c r="H489" s="434"/>
      <c r="I489" s="434"/>
      <c r="J489" s="434">
        <v>5</v>
      </c>
      <c r="K489" s="434">
        <v>5845</v>
      </c>
      <c r="L489" s="434"/>
      <c r="M489" s="434">
        <v>1169</v>
      </c>
      <c r="N489" s="434">
        <v>5</v>
      </c>
      <c r="O489" s="434">
        <v>5865</v>
      </c>
      <c r="P489" s="456"/>
      <c r="Q489" s="435">
        <v>1173</v>
      </c>
    </row>
    <row r="490" spans="1:17" ht="14.4" customHeight="1" x14ac:dyDescent="0.3">
      <c r="A490" s="430" t="s">
        <v>1260</v>
      </c>
      <c r="B490" s="431" t="s">
        <v>1090</v>
      </c>
      <c r="C490" s="431" t="s">
        <v>1091</v>
      </c>
      <c r="D490" s="431" t="s">
        <v>1108</v>
      </c>
      <c r="E490" s="431" t="s">
        <v>1109</v>
      </c>
      <c r="F490" s="434">
        <v>75</v>
      </c>
      <c r="G490" s="434">
        <v>2925</v>
      </c>
      <c r="H490" s="434">
        <v>1</v>
      </c>
      <c r="I490" s="434">
        <v>39</v>
      </c>
      <c r="J490" s="434">
        <v>64</v>
      </c>
      <c r="K490" s="434">
        <v>2560</v>
      </c>
      <c r="L490" s="434">
        <v>0.87521367521367521</v>
      </c>
      <c r="M490" s="434">
        <v>40</v>
      </c>
      <c r="N490" s="434">
        <v>131</v>
      </c>
      <c r="O490" s="434">
        <v>5371</v>
      </c>
      <c r="P490" s="456">
        <v>1.8362393162393162</v>
      </c>
      <c r="Q490" s="435">
        <v>41</v>
      </c>
    </row>
    <row r="491" spans="1:17" ht="14.4" customHeight="1" x14ac:dyDescent="0.3">
      <c r="A491" s="430" t="s">
        <v>1260</v>
      </c>
      <c r="B491" s="431" t="s">
        <v>1090</v>
      </c>
      <c r="C491" s="431" t="s">
        <v>1091</v>
      </c>
      <c r="D491" s="431" t="s">
        <v>1110</v>
      </c>
      <c r="E491" s="431" t="s">
        <v>1111</v>
      </c>
      <c r="F491" s="434"/>
      <c r="G491" s="434"/>
      <c r="H491" s="434"/>
      <c r="I491" s="434"/>
      <c r="J491" s="434"/>
      <c r="K491" s="434"/>
      <c r="L491" s="434"/>
      <c r="M491" s="434"/>
      <c r="N491" s="434">
        <v>16</v>
      </c>
      <c r="O491" s="434">
        <v>6144</v>
      </c>
      <c r="P491" s="456"/>
      <c r="Q491" s="435">
        <v>384</v>
      </c>
    </row>
    <row r="492" spans="1:17" ht="14.4" customHeight="1" x14ac:dyDescent="0.3">
      <c r="A492" s="430" t="s">
        <v>1260</v>
      </c>
      <c r="B492" s="431" t="s">
        <v>1090</v>
      </c>
      <c r="C492" s="431" t="s">
        <v>1091</v>
      </c>
      <c r="D492" s="431" t="s">
        <v>1112</v>
      </c>
      <c r="E492" s="431" t="s">
        <v>1113</v>
      </c>
      <c r="F492" s="434"/>
      <c r="G492" s="434"/>
      <c r="H492" s="434"/>
      <c r="I492" s="434"/>
      <c r="J492" s="434"/>
      <c r="K492" s="434"/>
      <c r="L492" s="434"/>
      <c r="M492" s="434"/>
      <c r="N492" s="434">
        <v>11</v>
      </c>
      <c r="O492" s="434">
        <v>407</v>
      </c>
      <c r="P492" s="456"/>
      <c r="Q492" s="435">
        <v>37</v>
      </c>
    </row>
    <row r="493" spans="1:17" ht="14.4" customHeight="1" x14ac:dyDescent="0.3">
      <c r="A493" s="430" t="s">
        <v>1260</v>
      </c>
      <c r="B493" s="431" t="s">
        <v>1090</v>
      </c>
      <c r="C493" s="431" t="s">
        <v>1091</v>
      </c>
      <c r="D493" s="431" t="s">
        <v>1116</v>
      </c>
      <c r="E493" s="431" t="s">
        <v>1117</v>
      </c>
      <c r="F493" s="434">
        <v>3</v>
      </c>
      <c r="G493" s="434">
        <v>1332</v>
      </c>
      <c r="H493" s="434">
        <v>1</v>
      </c>
      <c r="I493" s="434">
        <v>444</v>
      </c>
      <c r="J493" s="434"/>
      <c r="K493" s="434"/>
      <c r="L493" s="434"/>
      <c r="M493" s="434"/>
      <c r="N493" s="434">
        <v>3</v>
      </c>
      <c r="O493" s="434">
        <v>1338</v>
      </c>
      <c r="P493" s="456">
        <v>1.0045045045045045</v>
      </c>
      <c r="Q493" s="435">
        <v>446</v>
      </c>
    </row>
    <row r="494" spans="1:17" ht="14.4" customHeight="1" x14ac:dyDescent="0.3">
      <c r="A494" s="430" t="s">
        <v>1260</v>
      </c>
      <c r="B494" s="431" t="s">
        <v>1090</v>
      </c>
      <c r="C494" s="431" t="s">
        <v>1091</v>
      </c>
      <c r="D494" s="431" t="s">
        <v>1120</v>
      </c>
      <c r="E494" s="431" t="s">
        <v>1121</v>
      </c>
      <c r="F494" s="434">
        <v>5</v>
      </c>
      <c r="G494" s="434">
        <v>2450</v>
      </c>
      <c r="H494" s="434">
        <v>1</v>
      </c>
      <c r="I494" s="434">
        <v>490</v>
      </c>
      <c r="J494" s="434">
        <v>9</v>
      </c>
      <c r="K494" s="434">
        <v>4419</v>
      </c>
      <c r="L494" s="434">
        <v>1.8036734693877552</v>
      </c>
      <c r="M494" s="434">
        <v>491</v>
      </c>
      <c r="N494" s="434">
        <v>18</v>
      </c>
      <c r="O494" s="434">
        <v>8856</v>
      </c>
      <c r="P494" s="456">
        <v>3.6146938775510202</v>
      </c>
      <c r="Q494" s="435">
        <v>492</v>
      </c>
    </row>
    <row r="495" spans="1:17" ht="14.4" customHeight="1" x14ac:dyDescent="0.3">
      <c r="A495" s="430" t="s">
        <v>1260</v>
      </c>
      <c r="B495" s="431" t="s">
        <v>1090</v>
      </c>
      <c r="C495" s="431" t="s">
        <v>1091</v>
      </c>
      <c r="D495" s="431" t="s">
        <v>1122</v>
      </c>
      <c r="E495" s="431" t="s">
        <v>1123</v>
      </c>
      <c r="F495" s="434">
        <v>2</v>
      </c>
      <c r="G495" s="434">
        <v>62</v>
      </c>
      <c r="H495" s="434">
        <v>1</v>
      </c>
      <c r="I495" s="434">
        <v>31</v>
      </c>
      <c r="J495" s="434"/>
      <c r="K495" s="434"/>
      <c r="L495" s="434"/>
      <c r="M495" s="434"/>
      <c r="N495" s="434">
        <v>11</v>
      </c>
      <c r="O495" s="434">
        <v>341</v>
      </c>
      <c r="P495" s="456">
        <v>5.5</v>
      </c>
      <c r="Q495" s="435">
        <v>31</v>
      </c>
    </row>
    <row r="496" spans="1:17" ht="14.4" customHeight="1" x14ac:dyDescent="0.3">
      <c r="A496" s="430" t="s">
        <v>1260</v>
      </c>
      <c r="B496" s="431" t="s">
        <v>1090</v>
      </c>
      <c r="C496" s="431" t="s">
        <v>1091</v>
      </c>
      <c r="D496" s="431" t="s">
        <v>1130</v>
      </c>
      <c r="E496" s="431" t="s">
        <v>1131</v>
      </c>
      <c r="F496" s="434">
        <v>2</v>
      </c>
      <c r="G496" s="434">
        <v>258</v>
      </c>
      <c r="H496" s="434">
        <v>1</v>
      </c>
      <c r="I496" s="434">
        <v>129</v>
      </c>
      <c r="J496" s="434"/>
      <c r="K496" s="434"/>
      <c r="L496" s="434"/>
      <c r="M496" s="434"/>
      <c r="N496" s="434"/>
      <c r="O496" s="434"/>
      <c r="P496" s="456"/>
      <c r="Q496" s="435"/>
    </row>
    <row r="497" spans="1:17" ht="14.4" customHeight="1" x14ac:dyDescent="0.3">
      <c r="A497" s="430" t="s">
        <v>1260</v>
      </c>
      <c r="B497" s="431" t="s">
        <v>1090</v>
      </c>
      <c r="C497" s="431" t="s">
        <v>1091</v>
      </c>
      <c r="D497" s="431" t="s">
        <v>1136</v>
      </c>
      <c r="E497" s="431" t="s">
        <v>1137</v>
      </c>
      <c r="F497" s="434">
        <v>23</v>
      </c>
      <c r="G497" s="434">
        <v>368</v>
      </c>
      <c r="H497" s="434">
        <v>1</v>
      </c>
      <c r="I497" s="434">
        <v>16</v>
      </c>
      <c r="J497" s="434">
        <v>15</v>
      </c>
      <c r="K497" s="434">
        <v>240</v>
      </c>
      <c r="L497" s="434">
        <v>0.65217391304347827</v>
      </c>
      <c r="M497" s="434">
        <v>16</v>
      </c>
      <c r="N497" s="434">
        <v>59</v>
      </c>
      <c r="O497" s="434">
        <v>1003</v>
      </c>
      <c r="P497" s="456">
        <v>2.7255434782608696</v>
      </c>
      <c r="Q497" s="435">
        <v>17</v>
      </c>
    </row>
    <row r="498" spans="1:17" ht="14.4" customHeight="1" x14ac:dyDescent="0.3">
      <c r="A498" s="430" t="s">
        <v>1260</v>
      </c>
      <c r="B498" s="431" t="s">
        <v>1090</v>
      </c>
      <c r="C498" s="431" t="s">
        <v>1091</v>
      </c>
      <c r="D498" s="431" t="s">
        <v>1138</v>
      </c>
      <c r="E498" s="431" t="s">
        <v>1139</v>
      </c>
      <c r="F498" s="434">
        <v>2</v>
      </c>
      <c r="G498" s="434">
        <v>266</v>
      </c>
      <c r="H498" s="434">
        <v>1</v>
      </c>
      <c r="I498" s="434">
        <v>133</v>
      </c>
      <c r="J498" s="434"/>
      <c r="K498" s="434"/>
      <c r="L498" s="434"/>
      <c r="M498" s="434"/>
      <c r="N498" s="434"/>
      <c r="O498" s="434"/>
      <c r="P498" s="456"/>
      <c r="Q498" s="435"/>
    </row>
    <row r="499" spans="1:17" ht="14.4" customHeight="1" x14ac:dyDescent="0.3">
      <c r="A499" s="430" t="s">
        <v>1260</v>
      </c>
      <c r="B499" s="431" t="s">
        <v>1090</v>
      </c>
      <c r="C499" s="431" t="s">
        <v>1091</v>
      </c>
      <c r="D499" s="431" t="s">
        <v>1140</v>
      </c>
      <c r="E499" s="431" t="s">
        <v>1141</v>
      </c>
      <c r="F499" s="434">
        <v>11</v>
      </c>
      <c r="G499" s="434">
        <v>1122</v>
      </c>
      <c r="H499" s="434">
        <v>1</v>
      </c>
      <c r="I499" s="434">
        <v>102</v>
      </c>
      <c r="J499" s="434">
        <v>11</v>
      </c>
      <c r="K499" s="434">
        <v>1133</v>
      </c>
      <c r="L499" s="434">
        <v>1.0098039215686274</v>
      </c>
      <c r="M499" s="434">
        <v>103</v>
      </c>
      <c r="N499" s="434">
        <v>9</v>
      </c>
      <c r="O499" s="434">
        <v>927</v>
      </c>
      <c r="P499" s="456">
        <v>0.8262032085561497</v>
      </c>
      <c r="Q499" s="435">
        <v>103</v>
      </c>
    </row>
    <row r="500" spans="1:17" ht="14.4" customHeight="1" x14ac:dyDescent="0.3">
      <c r="A500" s="430" t="s">
        <v>1260</v>
      </c>
      <c r="B500" s="431" t="s">
        <v>1090</v>
      </c>
      <c r="C500" s="431" t="s">
        <v>1091</v>
      </c>
      <c r="D500" s="431" t="s">
        <v>1146</v>
      </c>
      <c r="E500" s="431" t="s">
        <v>1147</v>
      </c>
      <c r="F500" s="434">
        <v>149</v>
      </c>
      <c r="G500" s="434">
        <v>16837</v>
      </c>
      <c r="H500" s="434">
        <v>1</v>
      </c>
      <c r="I500" s="434">
        <v>113</v>
      </c>
      <c r="J500" s="434">
        <v>152</v>
      </c>
      <c r="K500" s="434">
        <v>17632</v>
      </c>
      <c r="L500" s="434">
        <v>1.0472174377858288</v>
      </c>
      <c r="M500" s="434">
        <v>116</v>
      </c>
      <c r="N500" s="434">
        <v>279</v>
      </c>
      <c r="O500" s="434">
        <v>32643</v>
      </c>
      <c r="P500" s="456">
        <v>1.938765813387183</v>
      </c>
      <c r="Q500" s="435">
        <v>117</v>
      </c>
    </row>
    <row r="501" spans="1:17" ht="14.4" customHeight="1" x14ac:dyDescent="0.3">
      <c r="A501" s="430" t="s">
        <v>1260</v>
      </c>
      <c r="B501" s="431" t="s">
        <v>1090</v>
      </c>
      <c r="C501" s="431" t="s">
        <v>1091</v>
      </c>
      <c r="D501" s="431" t="s">
        <v>1148</v>
      </c>
      <c r="E501" s="431" t="s">
        <v>1149</v>
      </c>
      <c r="F501" s="434">
        <v>20</v>
      </c>
      <c r="G501" s="434">
        <v>1680</v>
      </c>
      <c r="H501" s="434">
        <v>1</v>
      </c>
      <c r="I501" s="434">
        <v>84</v>
      </c>
      <c r="J501" s="434">
        <v>16</v>
      </c>
      <c r="K501" s="434">
        <v>1360</v>
      </c>
      <c r="L501" s="434">
        <v>0.80952380952380953</v>
      </c>
      <c r="M501" s="434">
        <v>85</v>
      </c>
      <c r="N501" s="434">
        <v>50</v>
      </c>
      <c r="O501" s="434">
        <v>4550</v>
      </c>
      <c r="P501" s="456">
        <v>2.7083333333333335</v>
      </c>
      <c r="Q501" s="435">
        <v>91</v>
      </c>
    </row>
    <row r="502" spans="1:17" ht="14.4" customHeight="1" x14ac:dyDescent="0.3">
      <c r="A502" s="430" t="s">
        <v>1260</v>
      </c>
      <c r="B502" s="431" t="s">
        <v>1090</v>
      </c>
      <c r="C502" s="431" t="s">
        <v>1091</v>
      </c>
      <c r="D502" s="431" t="s">
        <v>1152</v>
      </c>
      <c r="E502" s="431" t="s">
        <v>1153</v>
      </c>
      <c r="F502" s="434">
        <v>7</v>
      </c>
      <c r="G502" s="434">
        <v>147</v>
      </c>
      <c r="H502" s="434">
        <v>1</v>
      </c>
      <c r="I502" s="434">
        <v>21</v>
      </c>
      <c r="J502" s="434">
        <v>4</v>
      </c>
      <c r="K502" s="434">
        <v>84</v>
      </c>
      <c r="L502" s="434">
        <v>0.5714285714285714</v>
      </c>
      <c r="M502" s="434">
        <v>21</v>
      </c>
      <c r="N502" s="434">
        <v>9</v>
      </c>
      <c r="O502" s="434">
        <v>189</v>
      </c>
      <c r="P502" s="456">
        <v>1.2857142857142858</v>
      </c>
      <c r="Q502" s="435">
        <v>21</v>
      </c>
    </row>
    <row r="503" spans="1:17" ht="14.4" customHeight="1" x14ac:dyDescent="0.3">
      <c r="A503" s="430" t="s">
        <v>1260</v>
      </c>
      <c r="B503" s="431" t="s">
        <v>1090</v>
      </c>
      <c r="C503" s="431" t="s">
        <v>1091</v>
      </c>
      <c r="D503" s="431" t="s">
        <v>1154</v>
      </c>
      <c r="E503" s="431" t="s">
        <v>1155</v>
      </c>
      <c r="F503" s="434">
        <v>55</v>
      </c>
      <c r="G503" s="434">
        <v>26730</v>
      </c>
      <c r="H503" s="434">
        <v>1</v>
      </c>
      <c r="I503" s="434">
        <v>486</v>
      </c>
      <c r="J503" s="434">
        <v>38</v>
      </c>
      <c r="K503" s="434">
        <v>18506</v>
      </c>
      <c r="L503" s="434">
        <v>0.69233071455293682</v>
      </c>
      <c r="M503" s="434">
        <v>487</v>
      </c>
      <c r="N503" s="434">
        <v>88</v>
      </c>
      <c r="O503" s="434">
        <v>42944</v>
      </c>
      <c r="P503" s="456">
        <v>1.6065843621399176</v>
      </c>
      <c r="Q503" s="435">
        <v>488</v>
      </c>
    </row>
    <row r="504" spans="1:17" ht="14.4" customHeight="1" x14ac:dyDescent="0.3">
      <c r="A504" s="430" t="s">
        <v>1260</v>
      </c>
      <c r="B504" s="431" t="s">
        <v>1090</v>
      </c>
      <c r="C504" s="431" t="s">
        <v>1091</v>
      </c>
      <c r="D504" s="431" t="s">
        <v>1162</v>
      </c>
      <c r="E504" s="431" t="s">
        <v>1163</v>
      </c>
      <c r="F504" s="434">
        <v>8</v>
      </c>
      <c r="G504" s="434">
        <v>320</v>
      </c>
      <c r="H504" s="434">
        <v>1</v>
      </c>
      <c r="I504" s="434">
        <v>40</v>
      </c>
      <c r="J504" s="434">
        <v>5</v>
      </c>
      <c r="K504" s="434">
        <v>205</v>
      </c>
      <c r="L504" s="434">
        <v>0.640625</v>
      </c>
      <c r="M504" s="434">
        <v>41</v>
      </c>
      <c r="N504" s="434">
        <v>22</v>
      </c>
      <c r="O504" s="434">
        <v>902</v>
      </c>
      <c r="P504" s="456">
        <v>2.8187500000000001</v>
      </c>
      <c r="Q504" s="435">
        <v>41</v>
      </c>
    </row>
    <row r="505" spans="1:17" ht="14.4" customHeight="1" x14ac:dyDescent="0.3">
      <c r="A505" s="430" t="s">
        <v>1260</v>
      </c>
      <c r="B505" s="431" t="s">
        <v>1090</v>
      </c>
      <c r="C505" s="431" t="s">
        <v>1091</v>
      </c>
      <c r="D505" s="431" t="s">
        <v>1172</v>
      </c>
      <c r="E505" s="431" t="s">
        <v>1173</v>
      </c>
      <c r="F505" s="434"/>
      <c r="G505" s="434"/>
      <c r="H505" s="434"/>
      <c r="I505" s="434"/>
      <c r="J505" s="434">
        <v>1</v>
      </c>
      <c r="K505" s="434">
        <v>762</v>
      </c>
      <c r="L505" s="434"/>
      <c r="M505" s="434">
        <v>762</v>
      </c>
      <c r="N505" s="434"/>
      <c r="O505" s="434"/>
      <c r="P505" s="456"/>
      <c r="Q505" s="435"/>
    </row>
    <row r="506" spans="1:17" ht="14.4" customHeight="1" x14ac:dyDescent="0.3">
      <c r="A506" s="430" t="s">
        <v>1260</v>
      </c>
      <c r="B506" s="431" t="s">
        <v>1090</v>
      </c>
      <c r="C506" s="431" t="s">
        <v>1091</v>
      </c>
      <c r="D506" s="431" t="s">
        <v>1176</v>
      </c>
      <c r="E506" s="431" t="s">
        <v>1177</v>
      </c>
      <c r="F506" s="434">
        <v>25</v>
      </c>
      <c r="G506" s="434">
        <v>15100</v>
      </c>
      <c r="H506" s="434">
        <v>1</v>
      </c>
      <c r="I506" s="434">
        <v>604</v>
      </c>
      <c r="J506" s="434">
        <v>10</v>
      </c>
      <c r="K506" s="434">
        <v>6080</v>
      </c>
      <c r="L506" s="434">
        <v>0.40264900662251657</v>
      </c>
      <c r="M506" s="434">
        <v>608</v>
      </c>
      <c r="N506" s="434">
        <v>25</v>
      </c>
      <c r="O506" s="434">
        <v>15350</v>
      </c>
      <c r="P506" s="456">
        <v>1.0165562913907285</v>
      </c>
      <c r="Q506" s="435">
        <v>614</v>
      </c>
    </row>
    <row r="507" spans="1:17" ht="14.4" customHeight="1" x14ac:dyDescent="0.3">
      <c r="A507" s="430" t="s">
        <v>1260</v>
      </c>
      <c r="B507" s="431" t="s">
        <v>1090</v>
      </c>
      <c r="C507" s="431" t="s">
        <v>1091</v>
      </c>
      <c r="D507" s="431" t="s">
        <v>1180</v>
      </c>
      <c r="E507" s="431" t="s">
        <v>1181</v>
      </c>
      <c r="F507" s="434">
        <v>6</v>
      </c>
      <c r="G507" s="434">
        <v>3036</v>
      </c>
      <c r="H507" s="434">
        <v>1</v>
      </c>
      <c r="I507" s="434">
        <v>506</v>
      </c>
      <c r="J507" s="434"/>
      <c r="K507" s="434"/>
      <c r="L507" s="434"/>
      <c r="M507" s="434"/>
      <c r="N507" s="434"/>
      <c r="O507" s="434"/>
      <c r="P507" s="456"/>
      <c r="Q507" s="435"/>
    </row>
    <row r="508" spans="1:17" ht="14.4" customHeight="1" x14ac:dyDescent="0.3">
      <c r="A508" s="430" t="s">
        <v>1260</v>
      </c>
      <c r="B508" s="431" t="s">
        <v>1090</v>
      </c>
      <c r="C508" s="431" t="s">
        <v>1091</v>
      </c>
      <c r="D508" s="431" t="s">
        <v>1194</v>
      </c>
      <c r="E508" s="431" t="s">
        <v>1195</v>
      </c>
      <c r="F508" s="434">
        <v>8</v>
      </c>
      <c r="G508" s="434">
        <v>1216</v>
      </c>
      <c r="H508" s="434">
        <v>1</v>
      </c>
      <c r="I508" s="434">
        <v>152</v>
      </c>
      <c r="J508" s="434"/>
      <c r="K508" s="434"/>
      <c r="L508" s="434"/>
      <c r="M508" s="434"/>
      <c r="N508" s="434"/>
      <c r="O508" s="434"/>
      <c r="P508" s="456"/>
      <c r="Q508" s="435"/>
    </row>
    <row r="509" spans="1:17" ht="14.4" customHeight="1" x14ac:dyDescent="0.3">
      <c r="A509" s="430" t="s">
        <v>1261</v>
      </c>
      <c r="B509" s="431" t="s">
        <v>1090</v>
      </c>
      <c r="C509" s="431" t="s">
        <v>1091</v>
      </c>
      <c r="D509" s="431" t="s">
        <v>1092</v>
      </c>
      <c r="E509" s="431" t="s">
        <v>1093</v>
      </c>
      <c r="F509" s="434">
        <v>295</v>
      </c>
      <c r="G509" s="434">
        <v>46905</v>
      </c>
      <c r="H509" s="434">
        <v>1</v>
      </c>
      <c r="I509" s="434">
        <v>159</v>
      </c>
      <c r="J509" s="434">
        <v>334</v>
      </c>
      <c r="K509" s="434">
        <v>53774</v>
      </c>
      <c r="L509" s="434">
        <v>1.1464449419038483</v>
      </c>
      <c r="M509" s="434">
        <v>161</v>
      </c>
      <c r="N509" s="434">
        <v>289</v>
      </c>
      <c r="O509" s="434">
        <v>49997</v>
      </c>
      <c r="P509" s="456">
        <v>1.0659204775610276</v>
      </c>
      <c r="Q509" s="435">
        <v>173</v>
      </c>
    </row>
    <row r="510" spans="1:17" ht="14.4" customHeight="1" x14ac:dyDescent="0.3">
      <c r="A510" s="430" t="s">
        <v>1261</v>
      </c>
      <c r="B510" s="431" t="s">
        <v>1090</v>
      </c>
      <c r="C510" s="431" t="s">
        <v>1091</v>
      </c>
      <c r="D510" s="431" t="s">
        <v>1108</v>
      </c>
      <c r="E510" s="431" t="s">
        <v>1109</v>
      </c>
      <c r="F510" s="434">
        <v>34</v>
      </c>
      <c r="G510" s="434">
        <v>1326</v>
      </c>
      <c r="H510" s="434">
        <v>1</v>
      </c>
      <c r="I510" s="434">
        <v>39</v>
      </c>
      <c r="J510" s="434">
        <v>22</v>
      </c>
      <c r="K510" s="434">
        <v>880</v>
      </c>
      <c r="L510" s="434">
        <v>0.66365007541478127</v>
      </c>
      <c r="M510" s="434">
        <v>40</v>
      </c>
      <c r="N510" s="434">
        <v>8</v>
      </c>
      <c r="O510" s="434">
        <v>328</v>
      </c>
      <c r="P510" s="456">
        <v>0.24736048265460031</v>
      </c>
      <c r="Q510" s="435">
        <v>41</v>
      </c>
    </row>
    <row r="511" spans="1:17" ht="14.4" customHeight="1" x14ac:dyDescent="0.3">
      <c r="A511" s="430" t="s">
        <v>1261</v>
      </c>
      <c r="B511" s="431" t="s">
        <v>1090</v>
      </c>
      <c r="C511" s="431" t="s">
        <v>1091</v>
      </c>
      <c r="D511" s="431" t="s">
        <v>1110</v>
      </c>
      <c r="E511" s="431" t="s">
        <v>1111</v>
      </c>
      <c r="F511" s="434">
        <v>3</v>
      </c>
      <c r="G511" s="434">
        <v>1146</v>
      </c>
      <c r="H511" s="434">
        <v>1</v>
      </c>
      <c r="I511" s="434">
        <v>382</v>
      </c>
      <c r="J511" s="434">
        <v>2</v>
      </c>
      <c r="K511" s="434">
        <v>766</v>
      </c>
      <c r="L511" s="434">
        <v>0.66841186736474689</v>
      </c>
      <c r="M511" s="434">
        <v>383</v>
      </c>
      <c r="N511" s="434"/>
      <c r="O511" s="434"/>
      <c r="P511" s="456"/>
      <c r="Q511" s="435"/>
    </row>
    <row r="512" spans="1:17" ht="14.4" customHeight="1" x14ac:dyDescent="0.3">
      <c r="A512" s="430" t="s">
        <v>1261</v>
      </c>
      <c r="B512" s="431" t="s">
        <v>1090</v>
      </c>
      <c r="C512" s="431" t="s">
        <v>1091</v>
      </c>
      <c r="D512" s="431" t="s">
        <v>1116</v>
      </c>
      <c r="E512" s="431" t="s">
        <v>1117</v>
      </c>
      <c r="F512" s="434"/>
      <c r="G512" s="434"/>
      <c r="H512" s="434"/>
      <c r="I512" s="434"/>
      <c r="J512" s="434"/>
      <c r="K512" s="434"/>
      <c r="L512" s="434"/>
      <c r="M512" s="434"/>
      <c r="N512" s="434">
        <v>3</v>
      </c>
      <c r="O512" s="434">
        <v>1338</v>
      </c>
      <c r="P512" s="456"/>
      <c r="Q512" s="435">
        <v>446</v>
      </c>
    </row>
    <row r="513" spans="1:17" ht="14.4" customHeight="1" x14ac:dyDescent="0.3">
      <c r="A513" s="430" t="s">
        <v>1261</v>
      </c>
      <c r="B513" s="431" t="s">
        <v>1090</v>
      </c>
      <c r="C513" s="431" t="s">
        <v>1091</v>
      </c>
      <c r="D513" s="431" t="s">
        <v>1118</v>
      </c>
      <c r="E513" s="431" t="s">
        <v>1119</v>
      </c>
      <c r="F513" s="434">
        <v>1</v>
      </c>
      <c r="G513" s="434">
        <v>41</v>
      </c>
      <c r="H513" s="434">
        <v>1</v>
      </c>
      <c r="I513" s="434">
        <v>41</v>
      </c>
      <c r="J513" s="434"/>
      <c r="K513" s="434"/>
      <c r="L513" s="434"/>
      <c r="M513" s="434"/>
      <c r="N513" s="434"/>
      <c r="O513" s="434"/>
      <c r="P513" s="456"/>
      <c r="Q513" s="435"/>
    </row>
    <row r="514" spans="1:17" ht="14.4" customHeight="1" x14ac:dyDescent="0.3">
      <c r="A514" s="430" t="s">
        <v>1261</v>
      </c>
      <c r="B514" s="431" t="s">
        <v>1090</v>
      </c>
      <c r="C514" s="431" t="s">
        <v>1091</v>
      </c>
      <c r="D514" s="431" t="s">
        <v>1120</v>
      </c>
      <c r="E514" s="431" t="s">
        <v>1121</v>
      </c>
      <c r="F514" s="434">
        <v>2</v>
      </c>
      <c r="G514" s="434">
        <v>980</v>
      </c>
      <c r="H514" s="434">
        <v>1</v>
      </c>
      <c r="I514" s="434">
        <v>490</v>
      </c>
      <c r="J514" s="434"/>
      <c r="K514" s="434"/>
      <c r="L514" s="434"/>
      <c r="M514" s="434"/>
      <c r="N514" s="434">
        <v>1</v>
      </c>
      <c r="O514" s="434">
        <v>492</v>
      </c>
      <c r="P514" s="456">
        <v>0.50204081632653064</v>
      </c>
      <c r="Q514" s="435">
        <v>492</v>
      </c>
    </row>
    <row r="515" spans="1:17" ht="14.4" customHeight="1" x14ac:dyDescent="0.3">
      <c r="A515" s="430" t="s">
        <v>1261</v>
      </c>
      <c r="B515" s="431" t="s">
        <v>1090</v>
      </c>
      <c r="C515" s="431" t="s">
        <v>1091</v>
      </c>
      <c r="D515" s="431" t="s">
        <v>1122</v>
      </c>
      <c r="E515" s="431" t="s">
        <v>1123</v>
      </c>
      <c r="F515" s="434">
        <v>4</v>
      </c>
      <c r="G515" s="434">
        <v>124</v>
      </c>
      <c r="H515" s="434">
        <v>1</v>
      </c>
      <c r="I515" s="434">
        <v>31</v>
      </c>
      <c r="J515" s="434">
        <v>7</v>
      </c>
      <c r="K515" s="434">
        <v>217</v>
      </c>
      <c r="L515" s="434">
        <v>1.75</v>
      </c>
      <c r="M515" s="434">
        <v>31</v>
      </c>
      <c r="N515" s="434">
        <v>2</v>
      </c>
      <c r="O515" s="434">
        <v>62</v>
      </c>
      <c r="P515" s="456">
        <v>0.5</v>
      </c>
      <c r="Q515" s="435">
        <v>31</v>
      </c>
    </row>
    <row r="516" spans="1:17" ht="14.4" customHeight="1" x14ac:dyDescent="0.3">
      <c r="A516" s="430" t="s">
        <v>1261</v>
      </c>
      <c r="B516" s="431" t="s">
        <v>1090</v>
      </c>
      <c r="C516" s="431" t="s">
        <v>1091</v>
      </c>
      <c r="D516" s="431" t="s">
        <v>1124</v>
      </c>
      <c r="E516" s="431" t="s">
        <v>1125</v>
      </c>
      <c r="F516" s="434"/>
      <c r="G516" s="434"/>
      <c r="H516" s="434"/>
      <c r="I516" s="434"/>
      <c r="J516" s="434">
        <v>2</v>
      </c>
      <c r="K516" s="434">
        <v>414</v>
      </c>
      <c r="L516" s="434"/>
      <c r="M516" s="434">
        <v>207</v>
      </c>
      <c r="N516" s="434"/>
      <c r="O516" s="434"/>
      <c r="P516" s="456"/>
      <c r="Q516" s="435"/>
    </row>
    <row r="517" spans="1:17" ht="14.4" customHeight="1" x14ac:dyDescent="0.3">
      <c r="A517" s="430" t="s">
        <v>1261</v>
      </c>
      <c r="B517" s="431" t="s">
        <v>1090</v>
      </c>
      <c r="C517" s="431" t="s">
        <v>1091</v>
      </c>
      <c r="D517" s="431" t="s">
        <v>1126</v>
      </c>
      <c r="E517" s="431" t="s">
        <v>1127</v>
      </c>
      <c r="F517" s="434"/>
      <c r="G517" s="434"/>
      <c r="H517" s="434"/>
      <c r="I517" s="434"/>
      <c r="J517" s="434">
        <v>2</v>
      </c>
      <c r="K517" s="434">
        <v>760</v>
      </c>
      <c r="L517" s="434"/>
      <c r="M517" s="434">
        <v>380</v>
      </c>
      <c r="N517" s="434"/>
      <c r="O517" s="434"/>
      <c r="P517" s="456"/>
      <c r="Q517" s="435"/>
    </row>
    <row r="518" spans="1:17" ht="14.4" customHeight="1" x14ac:dyDescent="0.3">
      <c r="A518" s="430" t="s">
        <v>1261</v>
      </c>
      <c r="B518" s="431" t="s">
        <v>1090</v>
      </c>
      <c r="C518" s="431" t="s">
        <v>1091</v>
      </c>
      <c r="D518" s="431" t="s">
        <v>1136</v>
      </c>
      <c r="E518" s="431" t="s">
        <v>1137</v>
      </c>
      <c r="F518" s="434">
        <v>10</v>
      </c>
      <c r="G518" s="434">
        <v>160</v>
      </c>
      <c r="H518" s="434">
        <v>1</v>
      </c>
      <c r="I518" s="434">
        <v>16</v>
      </c>
      <c r="J518" s="434">
        <v>4</v>
      </c>
      <c r="K518" s="434">
        <v>64</v>
      </c>
      <c r="L518" s="434">
        <v>0.4</v>
      </c>
      <c r="M518" s="434">
        <v>16</v>
      </c>
      <c r="N518" s="434">
        <v>11</v>
      </c>
      <c r="O518" s="434">
        <v>187</v>
      </c>
      <c r="P518" s="456">
        <v>1.16875</v>
      </c>
      <c r="Q518" s="435">
        <v>17</v>
      </c>
    </row>
    <row r="519" spans="1:17" ht="14.4" customHeight="1" x14ac:dyDescent="0.3">
      <c r="A519" s="430" t="s">
        <v>1261</v>
      </c>
      <c r="B519" s="431" t="s">
        <v>1090</v>
      </c>
      <c r="C519" s="431" t="s">
        <v>1091</v>
      </c>
      <c r="D519" s="431" t="s">
        <v>1138</v>
      </c>
      <c r="E519" s="431" t="s">
        <v>1139</v>
      </c>
      <c r="F519" s="434"/>
      <c r="G519" s="434"/>
      <c r="H519" s="434"/>
      <c r="I519" s="434"/>
      <c r="J519" s="434">
        <v>2</v>
      </c>
      <c r="K519" s="434">
        <v>272</v>
      </c>
      <c r="L519" s="434"/>
      <c r="M519" s="434">
        <v>136</v>
      </c>
      <c r="N519" s="434">
        <v>2</v>
      </c>
      <c r="O519" s="434">
        <v>278</v>
      </c>
      <c r="P519" s="456"/>
      <c r="Q519" s="435">
        <v>139</v>
      </c>
    </row>
    <row r="520" spans="1:17" ht="14.4" customHeight="1" x14ac:dyDescent="0.3">
      <c r="A520" s="430" t="s">
        <v>1261</v>
      </c>
      <c r="B520" s="431" t="s">
        <v>1090</v>
      </c>
      <c r="C520" s="431" t="s">
        <v>1091</v>
      </c>
      <c r="D520" s="431" t="s">
        <v>1140</v>
      </c>
      <c r="E520" s="431" t="s">
        <v>1141</v>
      </c>
      <c r="F520" s="434">
        <v>3</v>
      </c>
      <c r="G520" s="434">
        <v>306</v>
      </c>
      <c r="H520" s="434">
        <v>1</v>
      </c>
      <c r="I520" s="434">
        <v>102</v>
      </c>
      <c r="J520" s="434"/>
      <c r="K520" s="434"/>
      <c r="L520" s="434"/>
      <c r="M520" s="434"/>
      <c r="N520" s="434"/>
      <c r="O520" s="434"/>
      <c r="P520" s="456"/>
      <c r="Q520" s="435"/>
    </row>
    <row r="521" spans="1:17" ht="14.4" customHeight="1" x14ac:dyDescent="0.3">
      <c r="A521" s="430" t="s">
        <v>1261</v>
      </c>
      <c r="B521" s="431" t="s">
        <v>1090</v>
      </c>
      <c r="C521" s="431" t="s">
        <v>1091</v>
      </c>
      <c r="D521" s="431" t="s">
        <v>1146</v>
      </c>
      <c r="E521" s="431" t="s">
        <v>1147</v>
      </c>
      <c r="F521" s="434">
        <v>114</v>
      </c>
      <c r="G521" s="434">
        <v>12882</v>
      </c>
      <c r="H521" s="434">
        <v>1</v>
      </c>
      <c r="I521" s="434">
        <v>113</v>
      </c>
      <c r="J521" s="434">
        <v>145</v>
      </c>
      <c r="K521" s="434">
        <v>16820</v>
      </c>
      <c r="L521" s="434">
        <v>1.3056978730010869</v>
      </c>
      <c r="M521" s="434">
        <v>116</v>
      </c>
      <c r="N521" s="434">
        <v>63</v>
      </c>
      <c r="O521" s="434">
        <v>7371</v>
      </c>
      <c r="P521" s="456">
        <v>0.57219375873311595</v>
      </c>
      <c r="Q521" s="435">
        <v>117</v>
      </c>
    </row>
    <row r="522" spans="1:17" ht="14.4" customHeight="1" x14ac:dyDescent="0.3">
      <c r="A522" s="430" t="s">
        <v>1261</v>
      </c>
      <c r="B522" s="431" t="s">
        <v>1090</v>
      </c>
      <c r="C522" s="431" t="s">
        <v>1091</v>
      </c>
      <c r="D522" s="431" t="s">
        <v>1148</v>
      </c>
      <c r="E522" s="431" t="s">
        <v>1149</v>
      </c>
      <c r="F522" s="434">
        <v>57</v>
      </c>
      <c r="G522" s="434">
        <v>4788</v>
      </c>
      <c r="H522" s="434">
        <v>1</v>
      </c>
      <c r="I522" s="434">
        <v>84</v>
      </c>
      <c r="J522" s="434">
        <v>52</v>
      </c>
      <c r="K522" s="434">
        <v>4420</v>
      </c>
      <c r="L522" s="434">
        <v>0.92314118629908104</v>
      </c>
      <c r="M522" s="434">
        <v>85</v>
      </c>
      <c r="N522" s="434">
        <v>16</v>
      </c>
      <c r="O522" s="434">
        <v>1456</v>
      </c>
      <c r="P522" s="456">
        <v>0.30409356725146197</v>
      </c>
      <c r="Q522" s="435">
        <v>91</v>
      </c>
    </row>
    <row r="523" spans="1:17" ht="14.4" customHeight="1" x14ac:dyDescent="0.3">
      <c r="A523" s="430" t="s">
        <v>1261</v>
      </c>
      <c r="B523" s="431" t="s">
        <v>1090</v>
      </c>
      <c r="C523" s="431" t="s">
        <v>1091</v>
      </c>
      <c r="D523" s="431" t="s">
        <v>1152</v>
      </c>
      <c r="E523" s="431" t="s">
        <v>1153</v>
      </c>
      <c r="F523" s="434">
        <v>10</v>
      </c>
      <c r="G523" s="434">
        <v>210</v>
      </c>
      <c r="H523" s="434">
        <v>1</v>
      </c>
      <c r="I523" s="434">
        <v>21</v>
      </c>
      <c r="J523" s="434">
        <v>9</v>
      </c>
      <c r="K523" s="434">
        <v>189</v>
      </c>
      <c r="L523" s="434">
        <v>0.9</v>
      </c>
      <c r="M523" s="434">
        <v>21</v>
      </c>
      <c r="N523" s="434">
        <v>2</v>
      </c>
      <c r="O523" s="434">
        <v>42</v>
      </c>
      <c r="P523" s="456">
        <v>0.2</v>
      </c>
      <c r="Q523" s="435">
        <v>21</v>
      </c>
    </row>
    <row r="524" spans="1:17" ht="14.4" customHeight="1" x14ac:dyDescent="0.3">
      <c r="A524" s="430" t="s">
        <v>1261</v>
      </c>
      <c r="B524" s="431" t="s">
        <v>1090</v>
      </c>
      <c r="C524" s="431" t="s">
        <v>1091</v>
      </c>
      <c r="D524" s="431" t="s">
        <v>1154</v>
      </c>
      <c r="E524" s="431" t="s">
        <v>1155</v>
      </c>
      <c r="F524" s="434">
        <v>5</v>
      </c>
      <c r="G524" s="434">
        <v>2430</v>
      </c>
      <c r="H524" s="434">
        <v>1</v>
      </c>
      <c r="I524" s="434">
        <v>486</v>
      </c>
      <c r="J524" s="434"/>
      <c r="K524" s="434"/>
      <c r="L524" s="434"/>
      <c r="M524" s="434"/>
      <c r="N524" s="434">
        <v>19</v>
      </c>
      <c r="O524" s="434">
        <v>9272</v>
      </c>
      <c r="P524" s="456">
        <v>3.8156378600823047</v>
      </c>
      <c r="Q524" s="435">
        <v>488</v>
      </c>
    </row>
    <row r="525" spans="1:17" ht="14.4" customHeight="1" x14ac:dyDescent="0.3">
      <c r="A525" s="430" t="s">
        <v>1261</v>
      </c>
      <c r="B525" s="431" t="s">
        <v>1090</v>
      </c>
      <c r="C525" s="431" t="s">
        <v>1091</v>
      </c>
      <c r="D525" s="431" t="s">
        <v>1162</v>
      </c>
      <c r="E525" s="431" t="s">
        <v>1163</v>
      </c>
      <c r="F525" s="434">
        <v>23</v>
      </c>
      <c r="G525" s="434">
        <v>920</v>
      </c>
      <c r="H525" s="434">
        <v>1</v>
      </c>
      <c r="I525" s="434">
        <v>40</v>
      </c>
      <c r="J525" s="434">
        <v>12</v>
      </c>
      <c r="K525" s="434">
        <v>492</v>
      </c>
      <c r="L525" s="434">
        <v>0.5347826086956522</v>
      </c>
      <c r="M525" s="434">
        <v>41</v>
      </c>
      <c r="N525" s="434">
        <v>9</v>
      </c>
      <c r="O525" s="434">
        <v>369</v>
      </c>
      <c r="P525" s="456">
        <v>0.40108695652173915</v>
      </c>
      <c r="Q525" s="435">
        <v>41</v>
      </c>
    </row>
    <row r="526" spans="1:17" ht="14.4" customHeight="1" x14ac:dyDescent="0.3">
      <c r="A526" s="430" t="s">
        <v>1261</v>
      </c>
      <c r="B526" s="431" t="s">
        <v>1090</v>
      </c>
      <c r="C526" s="431" t="s">
        <v>1091</v>
      </c>
      <c r="D526" s="431" t="s">
        <v>1170</v>
      </c>
      <c r="E526" s="431" t="s">
        <v>1171</v>
      </c>
      <c r="F526" s="434"/>
      <c r="G526" s="434"/>
      <c r="H526" s="434"/>
      <c r="I526" s="434"/>
      <c r="J526" s="434">
        <v>1</v>
      </c>
      <c r="K526" s="434">
        <v>219</v>
      </c>
      <c r="L526" s="434"/>
      <c r="M526" s="434">
        <v>219</v>
      </c>
      <c r="N526" s="434"/>
      <c r="O526" s="434"/>
      <c r="P526" s="456"/>
      <c r="Q526" s="435"/>
    </row>
    <row r="527" spans="1:17" ht="14.4" customHeight="1" x14ac:dyDescent="0.3">
      <c r="A527" s="430" t="s">
        <v>1261</v>
      </c>
      <c r="B527" s="431" t="s">
        <v>1090</v>
      </c>
      <c r="C527" s="431" t="s">
        <v>1091</v>
      </c>
      <c r="D527" s="431" t="s">
        <v>1176</v>
      </c>
      <c r="E527" s="431" t="s">
        <v>1177</v>
      </c>
      <c r="F527" s="434">
        <v>1</v>
      </c>
      <c r="G527" s="434">
        <v>604</v>
      </c>
      <c r="H527" s="434">
        <v>1</v>
      </c>
      <c r="I527" s="434">
        <v>604</v>
      </c>
      <c r="J527" s="434"/>
      <c r="K527" s="434"/>
      <c r="L527" s="434"/>
      <c r="M527" s="434"/>
      <c r="N527" s="434"/>
      <c r="O527" s="434"/>
      <c r="P527" s="456"/>
      <c r="Q527" s="435"/>
    </row>
    <row r="528" spans="1:17" ht="14.4" customHeight="1" x14ac:dyDescent="0.3">
      <c r="A528" s="430" t="s">
        <v>1261</v>
      </c>
      <c r="B528" s="431" t="s">
        <v>1090</v>
      </c>
      <c r="C528" s="431" t="s">
        <v>1091</v>
      </c>
      <c r="D528" s="431" t="s">
        <v>1180</v>
      </c>
      <c r="E528" s="431" t="s">
        <v>1181</v>
      </c>
      <c r="F528" s="434">
        <v>2</v>
      </c>
      <c r="G528" s="434">
        <v>1012</v>
      </c>
      <c r="H528" s="434">
        <v>1</v>
      </c>
      <c r="I528" s="434">
        <v>506</v>
      </c>
      <c r="J528" s="434"/>
      <c r="K528" s="434"/>
      <c r="L528" s="434"/>
      <c r="M528" s="434"/>
      <c r="N528" s="434"/>
      <c r="O528" s="434"/>
      <c r="P528" s="456"/>
      <c r="Q528" s="435"/>
    </row>
    <row r="529" spans="1:17" ht="14.4" customHeight="1" x14ac:dyDescent="0.3">
      <c r="A529" s="430" t="s">
        <v>1262</v>
      </c>
      <c r="B529" s="431" t="s">
        <v>1090</v>
      </c>
      <c r="C529" s="431" t="s">
        <v>1091</v>
      </c>
      <c r="D529" s="431" t="s">
        <v>1092</v>
      </c>
      <c r="E529" s="431" t="s">
        <v>1093</v>
      </c>
      <c r="F529" s="434">
        <v>289</v>
      </c>
      <c r="G529" s="434">
        <v>45951</v>
      </c>
      <c r="H529" s="434">
        <v>1</v>
      </c>
      <c r="I529" s="434">
        <v>159</v>
      </c>
      <c r="J529" s="434">
        <v>405</v>
      </c>
      <c r="K529" s="434">
        <v>65205</v>
      </c>
      <c r="L529" s="434">
        <v>1.4190115557876868</v>
      </c>
      <c r="M529" s="434">
        <v>161</v>
      </c>
      <c r="N529" s="434">
        <v>379</v>
      </c>
      <c r="O529" s="434">
        <v>65567</v>
      </c>
      <c r="P529" s="456">
        <v>1.4268895127418337</v>
      </c>
      <c r="Q529" s="435">
        <v>173</v>
      </c>
    </row>
    <row r="530" spans="1:17" ht="14.4" customHeight="1" x14ac:dyDescent="0.3">
      <c r="A530" s="430" t="s">
        <v>1262</v>
      </c>
      <c r="B530" s="431" t="s">
        <v>1090</v>
      </c>
      <c r="C530" s="431" t="s">
        <v>1091</v>
      </c>
      <c r="D530" s="431" t="s">
        <v>1106</v>
      </c>
      <c r="E530" s="431" t="s">
        <v>1107</v>
      </c>
      <c r="F530" s="434">
        <v>28</v>
      </c>
      <c r="G530" s="434">
        <v>32620</v>
      </c>
      <c r="H530" s="434">
        <v>1</v>
      </c>
      <c r="I530" s="434">
        <v>1165</v>
      </c>
      <c r="J530" s="434">
        <v>7</v>
      </c>
      <c r="K530" s="434">
        <v>8183</v>
      </c>
      <c r="L530" s="434">
        <v>0.25085836909871245</v>
      </c>
      <c r="M530" s="434">
        <v>1169</v>
      </c>
      <c r="N530" s="434">
        <v>75</v>
      </c>
      <c r="O530" s="434">
        <v>87975</v>
      </c>
      <c r="P530" s="456">
        <v>2.6969650521152668</v>
      </c>
      <c r="Q530" s="435">
        <v>1173</v>
      </c>
    </row>
    <row r="531" spans="1:17" ht="14.4" customHeight="1" x14ac:dyDescent="0.3">
      <c r="A531" s="430" t="s">
        <v>1262</v>
      </c>
      <c r="B531" s="431" t="s">
        <v>1090</v>
      </c>
      <c r="C531" s="431" t="s">
        <v>1091</v>
      </c>
      <c r="D531" s="431" t="s">
        <v>1108</v>
      </c>
      <c r="E531" s="431" t="s">
        <v>1109</v>
      </c>
      <c r="F531" s="434">
        <v>1257</v>
      </c>
      <c r="G531" s="434">
        <v>49023</v>
      </c>
      <c r="H531" s="434">
        <v>1</v>
      </c>
      <c r="I531" s="434">
        <v>39</v>
      </c>
      <c r="J531" s="434">
        <v>1471</v>
      </c>
      <c r="K531" s="434">
        <v>58840</v>
      </c>
      <c r="L531" s="434">
        <v>1.2002529424963793</v>
      </c>
      <c r="M531" s="434">
        <v>40</v>
      </c>
      <c r="N531" s="434">
        <v>1335</v>
      </c>
      <c r="O531" s="434">
        <v>54735</v>
      </c>
      <c r="P531" s="456">
        <v>1.1165167370417968</v>
      </c>
      <c r="Q531" s="435">
        <v>41</v>
      </c>
    </row>
    <row r="532" spans="1:17" ht="14.4" customHeight="1" x14ac:dyDescent="0.3">
      <c r="A532" s="430" t="s">
        <v>1262</v>
      </c>
      <c r="B532" s="431" t="s">
        <v>1090</v>
      </c>
      <c r="C532" s="431" t="s">
        <v>1091</v>
      </c>
      <c r="D532" s="431" t="s">
        <v>1110</v>
      </c>
      <c r="E532" s="431" t="s">
        <v>1111</v>
      </c>
      <c r="F532" s="434">
        <v>92</v>
      </c>
      <c r="G532" s="434">
        <v>35144</v>
      </c>
      <c r="H532" s="434">
        <v>1</v>
      </c>
      <c r="I532" s="434">
        <v>382</v>
      </c>
      <c r="J532" s="434">
        <v>93</v>
      </c>
      <c r="K532" s="434">
        <v>35619</v>
      </c>
      <c r="L532" s="434">
        <v>1.0135158206237196</v>
      </c>
      <c r="M532" s="434">
        <v>383</v>
      </c>
      <c r="N532" s="434">
        <v>95</v>
      </c>
      <c r="O532" s="434">
        <v>36480</v>
      </c>
      <c r="P532" s="456">
        <v>1.0380150239016617</v>
      </c>
      <c r="Q532" s="435">
        <v>384</v>
      </c>
    </row>
    <row r="533" spans="1:17" ht="14.4" customHeight="1" x14ac:dyDescent="0.3">
      <c r="A533" s="430" t="s">
        <v>1262</v>
      </c>
      <c r="B533" s="431" t="s">
        <v>1090</v>
      </c>
      <c r="C533" s="431" t="s">
        <v>1091</v>
      </c>
      <c r="D533" s="431" t="s">
        <v>1112</v>
      </c>
      <c r="E533" s="431" t="s">
        <v>1113</v>
      </c>
      <c r="F533" s="434">
        <v>1</v>
      </c>
      <c r="G533" s="434">
        <v>37</v>
      </c>
      <c r="H533" s="434">
        <v>1</v>
      </c>
      <c r="I533" s="434">
        <v>37</v>
      </c>
      <c r="J533" s="434">
        <v>3</v>
      </c>
      <c r="K533" s="434">
        <v>111</v>
      </c>
      <c r="L533" s="434">
        <v>3</v>
      </c>
      <c r="M533" s="434">
        <v>37</v>
      </c>
      <c r="N533" s="434"/>
      <c r="O533" s="434"/>
      <c r="P533" s="456"/>
      <c r="Q533" s="435"/>
    </row>
    <row r="534" spans="1:17" ht="14.4" customHeight="1" x14ac:dyDescent="0.3">
      <c r="A534" s="430" t="s">
        <v>1262</v>
      </c>
      <c r="B534" s="431" t="s">
        <v>1090</v>
      </c>
      <c r="C534" s="431" t="s">
        <v>1091</v>
      </c>
      <c r="D534" s="431" t="s">
        <v>1116</v>
      </c>
      <c r="E534" s="431" t="s">
        <v>1117</v>
      </c>
      <c r="F534" s="434">
        <v>143</v>
      </c>
      <c r="G534" s="434">
        <v>63492</v>
      </c>
      <c r="H534" s="434">
        <v>1</v>
      </c>
      <c r="I534" s="434">
        <v>444</v>
      </c>
      <c r="J534" s="434">
        <v>142</v>
      </c>
      <c r="K534" s="434">
        <v>63190</v>
      </c>
      <c r="L534" s="434">
        <v>0.9952434952434952</v>
      </c>
      <c r="M534" s="434">
        <v>445</v>
      </c>
      <c r="N534" s="434">
        <v>128</v>
      </c>
      <c r="O534" s="434">
        <v>57088</v>
      </c>
      <c r="P534" s="456">
        <v>0.89913689913689909</v>
      </c>
      <c r="Q534" s="435">
        <v>446</v>
      </c>
    </row>
    <row r="535" spans="1:17" ht="14.4" customHeight="1" x14ac:dyDescent="0.3">
      <c r="A535" s="430" t="s">
        <v>1262</v>
      </c>
      <c r="B535" s="431" t="s">
        <v>1090</v>
      </c>
      <c r="C535" s="431" t="s">
        <v>1091</v>
      </c>
      <c r="D535" s="431" t="s">
        <v>1118</v>
      </c>
      <c r="E535" s="431" t="s">
        <v>1119</v>
      </c>
      <c r="F535" s="434">
        <v>23</v>
      </c>
      <c r="G535" s="434">
        <v>943</v>
      </c>
      <c r="H535" s="434">
        <v>1</v>
      </c>
      <c r="I535" s="434">
        <v>41</v>
      </c>
      <c r="J535" s="434">
        <v>31</v>
      </c>
      <c r="K535" s="434">
        <v>1271</v>
      </c>
      <c r="L535" s="434">
        <v>1.3478260869565217</v>
      </c>
      <c r="M535" s="434">
        <v>41</v>
      </c>
      <c r="N535" s="434">
        <v>20</v>
      </c>
      <c r="O535" s="434">
        <v>840</v>
      </c>
      <c r="P535" s="456">
        <v>0.89077412513255572</v>
      </c>
      <c r="Q535" s="435">
        <v>42</v>
      </c>
    </row>
    <row r="536" spans="1:17" ht="14.4" customHeight="1" x14ac:dyDescent="0.3">
      <c r="A536" s="430" t="s">
        <v>1262</v>
      </c>
      <c r="B536" s="431" t="s">
        <v>1090</v>
      </c>
      <c r="C536" s="431" t="s">
        <v>1091</v>
      </c>
      <c r="D536" s="431" t="s">
        <v>1120</v>
      </c>
      <c r="E536" s="431" t="s">
        <v>1121</v>
      </c>
      <c r="F536" s="434">
        <v>55</v>
      </c>
      <c r="G536" s="434">
        <v>26950</v>
      </c>
      <c r="H536" s="434">
        <v>1</v>
      </c>
      <c r="I536" s="434">
        <v>490</v>
      </c>
      <c r="J536" s="434">
        <v>124</v>
      </c>
      <c r="K536" s="434">
        <v>60884</v>
      </c>
      <c r="L536" s="434">
        <v>2.2591465677179965</v>
      </c>
      <c r="M536" s="434">
        <v>491</v>
      </c>
      <c r="N536" s="434">
        <v>142</v>
      </c>
      <c r="O536" s="434">
        <v>69864</v>
      </c>
      <c r="P536" s="456">
        <v>2.5923562152133579</v>
      </c>
      <c r="Q536" s="435">
        <v>492</v>
      </c>
    </row>
    <row r="537" spans="1:17" ht="14.4" customHeight="1" x14ac:dyDescent="0.3">
      <c r="A537" s="430" t="s">
        <v>1262</v>
      </c>
      <c r="B537" s="431" t="s">
        <v>1090</v>
      </c>
      <c r="C537" s="431" t="s">
        <v>1091</v>
      </c>
      <c r="D537" s="431" t="s">
        <v>1122</v>
      </c>
      <c r="E537" s="431" t="s">
        <v>1123</v>
      </c>
      <c r="F537" s="434">
        <v>124</v>
      </c>
      <c r="G537" s="434">
        <v>3844</v>
      </c>
      <c r="H537" s="434">
        <v>1</v>
      </c>
      <c r="I537" s="434">
        <v>31</v>
      </c>
      <c r="J537" s="434">
        <v>205</v>
      </c>
      <c r="K537" s="434">
        <v>6355</v>
      </c>
      <c r="L537" s="434">
        <v>1.653225806451613</v>
      </c>
      <c r="M537" s="434">
        <v>31</v>
      </c>
      <c r="N537" s="434">
        <v>252</v>
      </c>
      <c r="O537" s="434">
        <v>7812</v>
      </c>
      <c r="P537" s="456">
        <v>2.032258064516129</v>
      </c>
      <c r="Q537" s="435">
        <v>31</v>
      </c>
    </row>
    <row r="538" spans="1:17" ht="14.4" customHeight="1" x14ac:dyDescent="0.3">
      <c r="A538" s="430" t="s">
        <v>1262</v>
      </c>
      <c r="B538" s="431" t="s">
        <v>1090</v>
      </c>
      <c r="C538" s="431" t="s">
        <v>1091</v>
      </c>
      <c r="D538" s="431" t="s">
        <v>1124</v>
      </c>
      <c r="E538" s="431" t="s">
        <v>1125</v>
      </c>
      <c r="F538" s="434">
        <v>5</v>
      </c>
      <c r="G538" s="434">
        <v>1025</v>
      </c>
      <c r="H538" s="434">
        <v>1</v>
      </c>
      <c r="I538" s="434">
        <v>205</v>
      </c>
      <c r="J538" s="434"/>
      <c r="K538" s="434"/>
      <c r="L538" s="434"/>
      <c r="M538" s="434"/>
      <c r="N538" s="434">
        <v>4</v>
      </c>
      <c r="O538" s="434">
        <v>832</v>
      </c>
      <c r="P538" s="456">
        <v>0.81170731707317079</v>
      </c>
      <c r="Q538" s="435">
        <v>208</v>
      </c>
    </row>
    <row r="539" spans="1:17" ht="14.4" customHeight="1" x14ac:dyDescent="0.3">
      <c r="A539" s="430" t="s">
        <v>1262</v>
      </c>
      <c r="B539" s="431" t="s">
        <v>1090</v>
      </c>
      <c r="C539" s="431" t="s">
        <v>1091</v>
      </c>
      <c r="D539" s="431" t="s">
        <v>1126</v>
      </c>
      <c r="E539" s="431" t="s">
        <v>1127</v>
      </c>
      <c r="F539" s="434">
        <v>5</v>
      </c>
      <c r="G539" s="434">
        <v>1885</v>
      </c>
      <c r="H539" s="434">
        <v>1</v>
      </c>
      <c r="I539" s="434">
        <v>377</v>
      </c>
      <c r="J539" s="434"/>
      <c r="K539" s="434"/>
      <c r="L539" s="434"/>
      <c r="M539" s="434"/>
      <c r="N539" s="434">
        <v>3</v>
      </c>
      <c r="O539" s="434">
        <v>1152</v>
      </c>
      <c r="P539" s="456">
        <v>0.61114058355437662</v>
      </c>
      <c r="Q539" s="435">
        <v>384</v>
      </c>
    </row>
    <row r="540" spans="1:17" ht="14.4" customHeight="1" x14ac:dyDescent="0.3">
      <c r="A540" s="430" t="s">
        <v>1262</v>
      </c>
      <c r="B540" s="431" t="s">
        <v>1090</v>
      </c>
      <c r="C540" s="431" t="s">
        <v>1091</v>
      </c>
      <c r="D540" s="431" t="s">
        <v>1128</v>
      </c>
      <c r="E540" s="431" t="s">
        <v>1129</v>
      </c>
      <c r="F540" s="434">
        <v>1</v>
      </c>
      <c r="G540" s="434">
        <v>231</v>
      </c>
      <c r="H540" s="434">
        <v>1</v>
      </c>
      <c r="I540" s="434">
        <v>231</v>
      </c>
      <c r="J540" s="434"/>
      <c r="K540" s="434"/>
      <c r="L540" s="434"/>
      <c r="M540" s="434"/>
      <c r="N540" s="434"/>
      <c r="O540" s="434"/>
      <c r="P540" s="456"/>
      <c r="Q540" s="435"/>
    </row>
    <row r="541" spans="1:17" ht="14.4" customHeight="1" x14ac:dyDescent="0.3">
      <c r="A541" s="430" t="s">
        <v>1262</v>
      </c>
      <c r="B541" s="431" t="s">
        <v>1090</v>
      </c>
      <c r="C541" s="431" t="s">
        <v>1091</v>
      </c>
      <c r="D541" s="431" t="s">
        <v>1136</v>
      </c>
      <c r="E541" s="431" t="s">
        <v>1137</v>
      </c>
      <c r="F541" s="434">
        <v>412</v>
      </c>
      <c r="G541" s="434">
        <v>6592</v>
      </c>
      <c r="H541" s="434">
        <v>1</v>
      </c>
      <c r="I541" s="434">
        <v>16</v>
      </c>
      <c r="J541" s="434">
        <v>449</v>
      </c>
      <c r="K541" s="434">
        <v>7184</v>
      </c>
      <c r="L541" s="434">
        <v>1.0898058252427185</v>
      </c>
      <c r="M541" s="434">
        <v>16</v>
      </c>
      <c r="N541" s="434">
        <v>444</v>
      </c>
      <c r="O541" s="434">
        <v>7548</v>
      </c>
      <c r="P541" s="456">
        <v>1.1450242718446602</v>
      </c>
      <c r="Q541" s="435">
        <v>17</v>
      </c>
    </row>
    <row r="542" spans="1:17" ht="14.4" customHeight="1" x14ac:dyDescent="0.3">
      <c r="A542" s="430" t="s">
        <v>1262</v>
      </c>
      <c r="B542" s="431" t="s">
        <v>1090</v>
      </c>
      <c r="C542" s="431" t="s">
        <v>1091</v>
      </c>
      <c r="D542" s="431" t="s">
        <v>1138</v>
      </c>
      <c r="E542" s="431" t="s">
        <v>1139</v>
      </c>
      <c r="F542" s="434">
        <v>1122</v>
      </c>
      <c r="G542" s="434">
        <v>149226</v>
      </c>
      <c r="H542" s="434">
        <v>1</v>
      </c>
      <c r="I542" s="434">
        <v>133</v>
      </c>
      <c r="J542" s="434">
        <v>1215</v>
      </c>
      <c r="K542" s="434">
        <v>165240</v>
      </c>
      <c r="L542" s="434">
        <v>1.1073137388926864</v>
      </c>
      <c r="M542" s="434">
        <v>136</v>
      </c>
      <c r="N542" s="434">
        <v>1282</v>
      </c>
      <c r="O542" s="434">
        <v>178198</v>
      </c>
      <c r="P542" s="456">
        <v>1.1941484727862437</v>
      </c>
      <c r="Q542" s="435">
        <v>139</v>
      </c>
    </row>
    <row r="543" spans="1:17" ht="14.4" customHeight="1" x14ac:dyDescent="0.3">
      <c r="A543" s="430" t="s">
        <v>1262</v>
      </c>
      <c r="B543" s="431" t="s">
        <v>1090</v>
      </c>
      <c r="C543" s="431" t="s">
        <v>1091</v>
      </c>
      <c r="D543" s="431" t="s">
        <v>1140</v>
      </c>
      <c r="E543" s="431" t="s">
        <v>1141</v>
      </c>
      <c r="F543" s="434">
        <v>187</v>
      </c>
      <c r="G543" s="434">
        <v>19074</v>
      </c>
      <c r="H543" s="434">
        <v>1</v>
      </c>
      <c r="I543" s="434">
        <v>102</v>
      </c>
      <c r="J543" s="434">
        <v>194</v>
      </c>
      <c r="K543" s="434">
        <v>19982</v>
      </c>
      <c r="L543" s="434">
        <v>1.0476040683653141</v>
      </c>
      <c r="M543" s="434">
        <v>103</v>
      </c>
      <c r="N543" s="434">
        <v>343</v>
      </c>
      <c r="O543" s="434">
        <v>35329</v>
      </c>
      <c r="P543" s="456">
        <v>1.8522071930376429</v>
      </c>
      <c r="Q543" s="435">
        <v>103</v>
      </c>
    </row>
    <row r="544" spans="1:17" ht="14.4" customHeight="1" x14ac:dyDescent="0.3">
      <c r="A544" s="430" t="s">
        <v>1262</v>
      </c>
      <c r="B544" s="431" t="s">
        <v>1090</v>
      </c>
      <c r="C544" s="431" t="s">
        <v>1091</v>
      </c>
      <c r="D544" s="431" t="s">
        <v>1146</v>
      </c>
      <c r="E544" s="431" t="s">
        <v>1147</v>
      </c>
      <c r="F544" s="434">
        <v>350</v>
      </c>
      <c r="G544" s="434">
        <v>39550</v>
      </c>
      <c r="H544" s="434">
        <v>1</v>
      </c>
      <c r="I544" s="434">
        <v>113</v>
      </c>
      <c r="J544" s="434">
        <v>597</v>
      </c>
      <c r="K544" s="434">
        <v>69252</v>
      </c>
      <c r="L544" s="434">
        <v>1.7509987357774968</v>
      </c>
      <c r="M544" s="434">
        <v>116</v>
      </c>
      <c r="N544" s="434">
        <v>741</v>
      </c>
      <c r="O544" s="434">
        <v>86697</v>
      </c>
      <c r="P544" s="456">
        <v>2.1920859671302151</v>
      </c>
      <c r="Q544" s="435">
        <v>117</v>
      </c>
    </row>
    <row r="545" spans="1:17" ht="14.4" customHeight="1" x14ac:dyDescent="0.3">
      <c r="A545" s="430" t="s">
        <v>1262</v>
      </c>
      <c r="B545" s="431" t="s">
        <v>1090</v>
      </c>
      <c r="C545" s="431" t="s">
        <v>1091</v>
      </c>
      <c r="D545" s="431" t="s">
        <v>1148</v>
      </c>
      <c r="E545" s="431" t="s">
        <v>1149</v>
      </c>
      <c r="F545" s="434">
        <v>60</v>
      </c>
      <c r="G545" s="434">
        <v>5040</v>
      </c>
      <c r="H545" s="434">
        <v>1</v>
      </c>
      <c r="I545" s="434">
        <v>84</v>
      </c>
      <c r="J545" s="434">
        <v>56</v>
      </c>
      <c r="K545" s="434">
        <v>4760</v>
      </c>
      <c r="L545" s="434">
        <v>0.94444444444444442</v>
      </c>
      <c r="M545" s="434">
        <v>85</v>
      </c>
      <c r="N545" s="434">
        <v>50</v>
      </c>
      <c r="O545" s="434">
        <v>4550</v>
      </c>
      <c r="P545" s="456">
        <v>0.90277777777777779</v>
      </c>
      <c r="Q545" s="435">
        <v>91</v>
      </c>
    </row>
    <row r="546" spans="1:17" ht="14.4" customHeight="1" x14ac:dyDescent="0.3">
      <c r="A546" s="430" t="s">
        <v>1262</v>
      </c>
      <c r="B546" s="431" t="s">
        <v>1090</v>
      </c>
      <c r="C546" s="431" t="s">
        <v>1091</v>
      </c>
      <c r="D546" s="431" t="s">
        <v>1150</v>
      </c>
      <c r="E546" s="431" t="s">
        <v>1151</v>
      </c>
      <c r="F546" s="434">
        <v>2</v>
      </c>
      <c r="G546" s="434">
        <v>192</v>
      </c>
      <c r="H546" s="434">
        <v>1</v>
      </c>
      <c r="I546" s="434">
        <v>96</v>
      </c>
      <c r="J546" s="434">
        <v>2</v>
      </c>
      <c r="K546" s="434">
        <v>196</v>
      </c>
      <c r="L546" s="434">
        <v>1.0208333333333333</v>
      </c>
      <c r="M546" s="434">
        <v>98</v>
      </c>
      <c r="N546" s="434">
        <v>2</v>
      </c>
      <c r="O546" s="434">
        <v>198</v>
      </c>
      <c r="P546" s="456">
        <v>1.03125</v>
      </c>
      <c r="Q546" s="435">
        <v>99</v>
      </c>
    </row>
    <row r="547" spans="1:17" ht="14.4" customHeight="1" x14ac:dyDescent="0.3">
      <c r="A547" s="430" t="s">
        <v>1262</v>
      </c>
      <c r="B547" s="431" t="s">
        <v>1090</v>
      </c>
      <c r="C547" s="431" t="s">
        <v>1091</v>
      </c>
      <c r="D547" s="431" t="s">
        <v>1152</v>
      </c>
      <c r="E547" s="431" t="s">
        <v>1153</v>
      </c>
      <c r="F547" s="434">
        <v>42</v>
      </c>
      <c r="G547" s="434">
        <v>882</v>
      </c>
      <c r="H547" s="434">
        <v>1</v>
      </c>
      <c r="I547" s="434">
        <v>21</v>
      </c>
      <c r="J547" s="434">
        <v>100</v>
      </c>
      <c r="K547" s="434">
        <v>2100</v>
      </c>
      <c r="L547" s="434">
        <v>2.3809523809523809</v>
      </c>
      <c r="M547" s="434">
        <v>21</v>
      </c>
      <c r="N547" s="434">
        <v>33</v>
      </c>
      <c r="O547" s="434">
        <v>693</v>
      </c>
      <c r="P547" s="456">
        <v>0.7857142857142857</v>
      </c>
      <c r="Q547" s="435">
        <v>21</v>
      </c>
    </row>
    <row r="548" spans="1:17" ht="14.4" customHeight="1" x14ac:dyDescent="0.3">
      <c r="A548" s="430" t="s">
        <v>1262</v>
      </c>
      <c r="B548" s="431" t="s">
        <v>1090</v>
      </c>
      <c r="C548" s="431" t="s">
        <v>1091</v>
      </c>
      <c r="D548" s="431" t="s">
        <v>1154</v>
      </c>
      <c r="E548" s="431" t="s">
        <v>1155</v>
      </c>
      <c r="F548" s="434">
        <v>440</v>
      </c>
      <c r="G548" s="434">
        <v>213840</v>
      </c>
      <c r="H548" s="434">
        <v>1</v>
      </c>
      <c r="I548" s="434">
        <v>486</v>
      </c>
      <c r="J548" s="434">
        <v>485</v>
      </c>
      <c r="K548" s="434">
        <v>236195</v>
      </c>
      <c r="L548" s="434">
        <v>1.1045407781518892</v>
      </c>
      <c r="M548" s="434">
        <v>487</v>
      </c>
      <c r="N548" s="434">
        <v>489</v>
      </c>
      <c r="O548" s="434">
        <v>238632</v>
      </c>
      <c r="P548" s="456">
        <v>1.1159371492704826</v>
      </c>
      <c r="Q548" s="435">
        <v>488</v>
      </c>
    </row>
    <row r="549" spans="1:17" ht="14.4" customHeight="1" x14ac:dyDescent="0.3">
      <c r="A549" s="430" t="s">
        <v>1262</v>
      </c>
      <c r="B549" s="431" t="s">
        <v>1090</v>
      </c>
      <c r="C549" s="431" t="s">
        <v>1091</v>
      </c>
      <c r="D549" s="431" t="s">
        <v>1162</v>
      </c>
      <c r="E549" s="431" t="s">
        <v>1163</v>
      </c>
      <c r="F549" s="434">
        <v>151</v>
      </c>
      <c r="G549" s="434">
        <v>6040</v>
      </c>
      <c r="H549" s="434">
        <v>1</v>
      </c>
      <c r="I549" s="434">
        <v>40</v>
      </c>
      <c r="J549" s="434">
        <v>107</v>
      </c>
      <c r="K549" s="434">
        <v>4387</v>
      </c>
      <c r="L549" s="434">
        <v>0.72632450331125831</v>
      </c>
      <c r="M549" s="434">
        <v>41</v>
      </c>
      <c r="N549" s="434">
        <v>116</v>
      </c>
      <c r="O549" s="434">
        <v>4756</v>
      </c>
      <c r="P549" s="456">
        <v>0.78741721854304636</v>
      </c>
      <c r="Q549" s="435">
        <v>41</v>
      </c>
    </row>
    <row r="550" spans="1:17" ht="14.4" customHeight="1" x14ac:dyDescent="0.3">
      <c r="A550" s="430" t="s">
        <v>1262</v>
      </c>
      <c r="B550" s="431" t="s">
        <v>1090</v>
      </c>
      <c r="C550" s="431" t="s">
        <v>1091</v>
      </c>
      <c r="D550" s="431" t="s">
        <v>1170</v>
      </c>
      <c r="E550" s="431" t="s">
        <v>1171</v>
      </c>
      <c r="F550" s="434">
        <v>5</v>
      </c>
      <c r="G550" s="434">
        <v>1075</v>
      </c>
      <c r="H550" s="434">
        <v>1</v>
      </c>
      <c r="I550" s="434">
        <v>215</v>
      </c>
      <c r="J550" s="434">
        <v>1</v>
      </c>
      <c r="K550" s="434">
        <v>219</v>
      </c>
      <c r="L550" s="434">
        <v>0.20372093023255813</v>
      </c>
      <c r="M550" s="434">
        <v>219</v>
      </c>
      <c r="N550" s="434">
        <v>6</v>
      </c>
      <c r="O550" s="434">
        <v>1338</v>
      </c>
      <c r="P550" s="456">
        <v>1.2446511627906978</v>
      </c>
      <c r="Q550" s="435">
        <v>223</v>
      </c>
    </row>
    <row r="551" spans="1:17" ht="14.4" customHeight="1" x14ac:dyDescent="0.3">
      <c r="A551" s="430" t="s">
        <v>1262</v>
      </c>
      <c r="B551" s="431" t="s">
        <v>1090</v>
      </c>
      <c r="C551" s="431" t="s">
        <v>1091</v>
      </c>
      <c r="D551" s="431" t="s">
        <v>1172</v>
      </c>
      <c r="E551" s="431" t="s">
        <v>1173</v>
      </c>
      <c r="F551" s="434">
        <v>8</v>
      </c>
      <c r="G551" s="434">
        <v>6088</v>
      </c>
      <c r="H551" s="434">
        <v>1</v>
      </c>
      <c r="I551" s="434">
        <v>761</v>
      </c>
      <c r="J551" s="434">
        <v>5</v>
      </c>
      <c r="K551" s="434">
        <v>3810</v>
      </c>
      <c r="L551" s="434">
        <v>0.62582128777923784</v>
      </c>
      <c r="M551" s="434">
        <v>762</v>
      </c>
      <c r="N551" s="434">
        <v>15</v>
      </c>
      <c r="O551" s="434">
        <v>11445</v>
      </c>
      <c r="P551" s="456">
        <v>1.8799277266754271</v>
      </c>
      <c r="Q551" s="435">
        <v>763</v>
      </c>
    </row>
    <row r="552" spans="1:17" ht="14.4" customHeight="1" x14ac:dyDescent="0.3">
      <c r="A552" s="430" t="s">
        <v>1262</v>
      </c>
      <c r="B552" s="431" t="s">
        <v>1090</v>
      </c>
      <c r="C552" s="431" t="s">
        <v>1091</v>
      </c>
      <c r="D552" s="431" t="s">
        <v>1174</v>
      </c>
      <c r="E552" s="431" t="s">
        <v>1175</v>
      </c>
      <c r="F552" s="434">
        <v>5</v>
      </c>
      <c r="G552" s="434">
        <v>10145</v>
      </c>
      <c r="H552" s="434">
        <v>1</v>
      </c>
      <c r="I552" s="434">
        <v>2029</v>
      </c>
      <c r="J552" s="434">
        <v>1</v>
      </c>
      <c r="K552" s="434">
        <v>2072</v>
      </c>
      <c r="L552" s="434">
        <v>0.20423854115327747</v>
      </c>
      <c r="M552" s="434">
        <v>2072</v>
      </c>
      <c r="N552" s="434">
        <v>3</v>
      </c>
      <c r="O552" s="434">
        <v>6336</v>
      </c>
      <c r="P552" s="456">
        <v>0.62454411039921143</v>
      </c>
      <c r="Q552" s="435">
        <v>2112</v>
      </c>
    </row>
    <row r="553" spans="1:17" ht="14.4" customHeight="1" x14ac:dyDescent="0.3">
      <c r="A553" s="430" t="s">
        <v>1262</v>
      </c>
      <c r="B553" s="431" t="s">
        <v>1090</v>
      </c>
      <c r="C553" s="431" t="s">
        <v>1091</v>
      </c>
      <c r="D553" s="431" t="s">
        <v>1176</v>
      </c>
      <c r="E553" s="431" t="s">
        <v>1177</v>
      </c>
      <c r="F553" s="434">
        <v>65</v>
      </c>
      <c r="G553" s="434">
        <v>39260</v>
      </c>
      <c r="H553" s="434">
        <v>1</v>
      </c>
      <c r="I553" s="434">
        <v>604</v>
      </c>
      <c r="J553" s="434">
        <v>88</v>
      </c>
      <c r="K553" s="434">
        <v>53504</v>
      </c>
      <c r="L553" s="434">
        <v>1.3628120224146714</v>
      </c>
      <c r="M553" s="434">
        <v>608</v>
      </c>
      <c r="N553" s="434">
        <v>63</v>
      </c>
      <c r="O553" s="434">
        <v>38682</v>
      </c>
      <c r="P553" s="456">
        <v>0.98527763627101372</v>
      </c>
      <c r="Q553" s="435">
        <v>614</v>
      </c>
    </row>
    <row r="554" spans="1:17" ht="14.4" customHeight="1" x14ac:dyDescent="0.3">
      <c r="A554" s="430" t="s">
        <v>1262</v>
      </c>
      <c r="B554" s="431" t="s">
        <v>1090</v>
      </c>
      <c r="C554" s="431" t="s">
        <v>1091</v>
      </c>
      <c r="D554" s="431" t="s">
        <v>1180</v>
      </c>
      <c r="E554" s="431" t="s">
        <v>1181</v>
      </c>
      <c r="F554" s="434">
        <v>90</v>
      </c>
      <c r="G554" s="434">
        <v>45540</v>
      </c>
      <c r="H554" s="434">
        <v>1</v>
      </c>
      <c r="I554" s="434">
        <v>506</v>
      </c>
      <c r="J554" s="434">
        <v>6</v>
      </c>
      <c r="K554" s="434">
        <v>3054</v>
      </c>
      <c r="L554" s="434">
        <v>6.7061923583662711E-2</v>
      </c>
      <c r="M554" s="434">
        <v>509</v>
      </c>
      <c r="N554" s="434">
        <v>10</v>
      </c>
      <c r="O554" s="434">
        <v>5120</v>
      </c>
      <c r="P554" s="456">
        <v>0.11242863416776461</v>
      </c>
      <c r="Q554" s="435">
        <v>512</v>
      </c>
    </row>
    <row r="555" spans="1:17" ht="14.4" customHeight="1" x14ac:dyDescent="0.3">
      <c r="A555" s="430" t="s">
        <v>1262</v>
      </c>
      <c r="B555" s="431" t="s">
        <v>1090</v>
      </c>
      <c r="C555" s="431" t="s">
        <v>1091</v>
      </c>
      <c r="D555" s="431" t="s">
        <v>1188</v>
      </c>
      <c r="E555" s="431" t="s">
        <v>1189</v>
      </c>
      <c r="F555" s="434">
        <v>1</v>
      </c>
      <c r="G555" s="434">
        <v>245</v>
      </c>
      <c r="H555" s="434">
        <v>1</v>
      </c>
      <c r="I555" s="434">
        <v>245</v>
      </c>
      <c r="J555" s="434"/>
      <c r="K555" s="434"/>
      <c r="L555" s="434"/>
      <c r="M555" s="434"/>
      <c r="N555" s="434"/>
      <c r="O555" s="434"/>
      <c r="P555" s="456"/>
      <c r="Q555" s="435"/>
    </row>
    <row r="556" spans="1:17" ht="14.4" customHeight="1" x14ac:dyDescent="0.3">
      <c r="A556" s="430" t="s">
        <v>1262</v>
      </c>
      <c r="B556" s="431" t="s">
        <v>1090</v>
      </c>
      <c r="C556" s="431" t="s">
        <v>1091</v>
      </c>
      <c r="D556" s="431" t="s">
        <v>1194</v>
      </c>
      <c r="E556" s="431" t="s">
        <v>1195</v>
      </c>
      <c r="F556" s="434">
        <v>36</v>
      </c>
      <c r="G556" s="434">
        <v>5472</v>
      </c>
      <c r="H556" s="434">
        <v>1</v>
      </c>
      <c r="I556" s="434">
        <v>152</v>
      </c>
      <c r="J556" s="434">
        <v>34</v>
      </c>
      <c r="K556" s="434">
        <v>5168</v>
      </c>
      <c r="L556" s="434">
        <v>0.94444444444444442</v>
      </c>
      <c r="M556" s="434">
        <v>152</v>
      </c>
      <c r="N556" s="434"/>
      <c r="O556" s="434"/>
      <c r="P556" s="456"/>
      <c r="Q556" s="435"/>
    </row>
    <row r="557" spans="1:17" ht="14.4" customHeight="1" x14ac:dyDescent="0.3">
      <c r="A557" s="430" t="s">
        <v>1262</v>
      </c>
      <c r="B557" s="431" t="s">
        <v>1090</v>
      </c>
      <c r="C557" s="431" t="s">
        <v>1091</v>
      </c>
      <c r="D557" s="431" t="s">
        <v>1196</v>
      </c>
      <c r="E557" s="431" t="s">
        <v>1197</v>
      </c>
      <c r="F557" s="434"/>
      <c r="G557" s="434"/>
      <c r="H557" s="434"/>
      <c r="I557" s="434"/>
      <c r="J557" s="434"/>
      <c r="K557" s="434"/>
      <c r="L557" s="434"/>
      <c r="M557" s="434"/>
      <c r="N557" s="434">
        <v>2</v>
      </c>
      <c r="O557" s="434">
        <v>54</v>
      </c>
      <c r="P557" s="456"/>
      <c r="Q557" s="435">
        <v>27</v>
      </c>
    </row>
    <row r="558" spans="1:17" ht="14.4" customHeight="1" x14ac:dyDescent="0.3">
      <c r="A558" s="430" t="s">
        <v>1262</v>
      </c>
      <c r="B558" s="431" t="s">
        <v>1090</v>
      </c>
      <c r="C558" s="431" t="s">
        <v>1091</v>
      </c>
      <c r="D558" s="431" t="s">
        <v>1235</v>
      </c>
      <c r="E558" s="431" t="s">
        <v>1236</v>
      </c>
      <c r="F558" s="434">
        <v>1</v>
      </c>
      <c r="G558" s="434">
        <v>327</v>
      </c>
      <c r="H558" s="434">
        <v>1</v>
      </c>
      <c r="I558" s="434">
        <v>327</v>
      </c>
      <c r="J558" s="434">
        <v>1</v>
      </c>
      <c r="K558" s="434">
        <v>328</v>
      </c>
      <c r="L558" s="434">
        <v>1.0030581039755351</v>
      </c>
      <c r="M558" s="434">
        <v>328</v>
      </c>
      <c r="N558" s="434">
        <v>2</v>
      </c>
      <c r="O558" s="434">
        <v>658</v>
      </c>
      <c r="P558" s="456">
        <v>2.0122324159021407</v>
      </c>
      <c r="Q558" s="435">
        <v>329</v>
      </c>
    </row>
    <row r="559" spans="1:17" ht="14.4" customHeight="1" x14ac:dyDescent="0.3">
      <c r="A559" s="430" t="s">
        <v>1263</v>
      </c>
      <c r="B559" s="431" t="s">
        <v>1090</v>
      </c>
      <c r="C559" s="431" t="s">
        <v>1091</v>
      </c>
      <c r="D559" s="431" t="s">
        <v>1092</v>
      </c>
      <c r="E559" s="431" t="s">
        <v>1093</v>
      </c>
      <c r="F559" s="434">
        <v>235</v>
      </c>
      <c r="G559" s="434">
        <v>37365</v>
      </c>
      <c r="H559" s="434">
        <v>1</v>
      </c>
      <c r="I559" s="434">
        <v>159</v>
      </c>
      <c r="J559" s="434">
        <v>232</v>
      </c>
      <c r="K559" s="434">
        <v>37352</v>
      </c>
      <c r="L559" s="434">
        <v>0.99965208082430079</v>
      </c>
      <c r="M559" s="434">
        <v>161</v>
      </c>
      <c r="N559" s="434">
        <v>241</v>
      </c>
      <c r="O559" s="434">
        <v>41693</v>
      </c>
      <c r="P559" s="456">
        <v>1.1158303224943129</v>
      </c>
      <c r="Q559" s="435">
        <v>173</v>
      </c>
    </row>
    <row r="560" spans="1:17" ht="14.4" customHeight="1" x14ac:dyDescent="0.3">
      <c r="A560" s="430" t="s">
        <v>1263</v>
      </c>
      <c r="B560" s="431" t="s">
        <v>1090</v>
      </c>
      <c r="C560" s="431" t="s">
        <v>1091</v>
      </c>
      <c r="D560" s="431" t="s">
        <v>1106</v>
      </c>
      <c r="E560" s="431" t="s">
        <v>1107</v>
      </c>
      <c r="F560" s="434"/>
      <c r="G560" s="434"/>
      <c r="H560" s="434"/>
      <c r="I560" s="434"/>
      <c r="J560" s="434">
        <v>2</v>
      </c>
      <c r="K560" s="434">
        <v>2338</v>
      </c>
      <c r="L560" s="434"/>
      <c r="M560" s="434">
        <v>1169</v>
      </c>
      <c r="N560" s="434">
        <v>1</v>
      </c>
      <c r="O560" s="434">
        <v>1173</v>
      </c>
      <c r="P560" s="456"/>
      <c r="Q560" s="435">
        <v>1173</v>
      </c>
    </row>
    <row r="561" spans="1:17" ht="14.4" customHeight="1" x14ac:dyDescent="0.3">
      <c r="A561" s="430" t="s">
        <v>1263</v>
      </c>
      <c r="B561" s="431" t="s">
        <v>1090</v>
      </c>
      <c r="C561" s="431" t="s">
        <v>1091</v>
      </c>
      <c r="D561" s="431" t="s">
        <v>1108</v>
      </c>
      <c r="E561" s="431" t="s">
        <v>1109</v>
      </c>
      <c r="F561" s="434">
        <v>25</v>
      </c>
      <c r="G561" s="434">
        <v>975</v>
      </c>
      <c r="H561" s="434">
        <v>1</v>
      </c>
      <c r="I561" s="434">
        <v>39</v>
      </c>
      <c r="J561" s="434">
        <v>18</v>
      </c>
      <c r="K561" s="434">
        <v>720</v>
      </c>
      <c r="L561" s="434">
        <v>0.7384615384615385</v>
      </c>
      <c r="M561" s="434">
        <v>40</v>
      </c>
      <c r="N561" s="434">
        <v>12</v>
      </c>
      <c r="O561" s="434">
        <v>492</v>
      </c>
      <c r="P561" s="456">
        <v>0.50461538461538458</v>
      </c>
      <c r="Q561" s="435">
        <v>41</v>
      </c>
    </row>
    <row r="562" spans="1:17" ht="14.4" customHeight="1" x14ac:dyDescent="0.3">
      <c r="A562" s="430" t="s">
        <v>1263</v>
      </c>
      <c r="B562" s="431" t="s">
        <v>1090</v>
      </c>
      <c r="C562" s="431" t="s">
        <v>1091</v>
      </c>
      <c r="D562" s="431" t="s">
        <v>1110</v>
      </c>
      <c r="E562" s="431" t="s">
        <v>1111</v>
      </c>
      <c r="F562" s="434">
        <v>3</v>
      </c>
      <c r="G562" s="434">
        <v>1146</v>
      </c>
      <c r="H562" s="434">
        <v>1</v>
      </c>
      <c r="I562" s="434">
        <v>382</v>
      </c>
      <c r="J562" s="434">
        <v>5</v>
      </c>
      <c r="K562" s="434">
        <v>1915</v>
      </c>
      <c r="L562" s="434">
        <v>1.6710296684118673</v>
      </c>
      <c r="M562" s="434">
        <v>383</v>
      </c>
      <c r="N562" s="434">
        <v>4</v>
      </c>
      <c r="O562" s="434">
        <v>1536</v>
      </c>
      <c r="P562" s="456">
        <v>1.3403141361256545</v>
      </c>
      <c r="Q562" s="435">
        <v>384</v>
      </c>
    </row>
    <row r="563" spans="1:17" ht="14.4" customHeight="1" x14ac:dyDescent="0.3">
      <c r="A563" s="430" t="s">
        <v>1263</v>
      </c>
      <c r="B563" s="431" t="s">
        <v>1090</v>
      </c>
      <c r="C563" s="431" t="s">
        <v>1091</v>
      </c>
      <c r="D563" s="431" t="s">
        <v>1116</v>
      </c>
      <c r="E563" s="431" t="s">
        <v>1117</v>
      </c>
      <c r="F563" s="434"/>
      <c r="G563" s="434"/>
      <c r="H563" s="434"/>
      <c r="I563" s="434"/>
      <c r="J563" s="434">
        <v>3</v>
      </c>
      <c r="K563" s="434">
        <v>1335</v>
      </c>
      <c r="L563" s="434"/>
      <c r="M563" s="434">
        <v>445</v>
      </c>
      <c r="N563" s="434"/>
      <c r="O563" s="434"/>
      <c r="P563" s="456"/>
      <c r="Q563" s="435"/>
    </row>
    <row r="564" spans="1:17" ht="14.4" customHeight="1" x14ac:dyDescent="0.3">
      <c r="A564" s="430" t="s">
        <v>1263</v>
      </c>
      <c r="B564" s="431" t="s">
        <v>1090</v>
      </c>
      <c r="C564" s="431" t="s">
        <v>1091</v>
      </c>
      <c r="D564" s="431" t="s">
        <v>1118</v>
      </c>
      <c r="E564" s="431" t="s">
        <v>1119</v>
      </c>
      <c r="F564" s="434">
        <v>111</v>
      </c>
      <c r="G564" s="434">
        <v>4551</v>
      </c>
      <c r="H564" s="434">
        <v>1</v>
      </c>
      <c r="I564" s="434">
        <v>41</v>
      </c>
      <c r="J564" s="434">
        <v>43</v>
      </c>
      <c r="K564" s="434">
        <v>1763</v>
      </c>
      <c r="L564" s="434">
        <v>0.38738738738738737</v>
      </c>
      <c r="M564" s="434">
        <v>41</v>
      </c>
      <c r="N564" s="434">
        <v>22</v>
      </c>
      <c r="O564" s="434">
        <v>924</v>
      </c>
      <c r="P564" s="456">
        <v>0.2030323005932762</v>
      </c>
      <c r="Q564" s="435">
        <v>42</v>
      </c>
    </row>
    <row r="565" spans="1:17" ht="14.4" customHeight="1" x14ac:dyDescent="0.3">
      <c r="A565" s="430" t="s">
        <v>1263</v>
      </c>
      <c r="B565" s="431" t="s">
        <v>1090</v>
      </c>
      <c r="C565" s="431" t="s">
        <v>1091</v>
      </c>
      <c r="D565" s="431" t="s">
        <v>1120</v>
      </c>
      <c r="E565" s="431" t="s">
        <v>1121</v>
      </c>
      <c r="F565" s="434">
        <v>13</v>
      </c>
      <c r="G565" s="434">
        <v>6370</v>
      </c>
      <c r="H565" s="434">
        <v>1</v>
      </c>
      <c r="I565" s="434">
        <v>490</v>
      </c>
      <c r="J565" s="434">
        <v>13</v>
      </c>
      <c r="K565" s="434">
        <v>6383</v>
      </c>
      <c r="L565" s="434">
        <v>1.0020408163265306</v>
      </c>
      <c r="M565" s="434">
        <v>491</v>
      </c>
      <c r="N565" s="434">
        <v>11</v>
      </c>
      <c r="O565" s="434">
        <v>5412</v>
      </c>
      <c r="P565" s="456">
        <v>0.84960753532182098</v>
      </c>
      <c r="Q565" s="435">
        <v>492</v>
      </c>
    </row>
    <row r="566" spans="1:17" ht="14.4" customHeight="1" x14ac:dyDescent="0.3">
      <c r="A566" s="430" t="s">
        <v>1263</v>
      </c>
      <c r="B566" s="431" t="s">
        <v>1090</v>
      </c>
      <c r="C566" s="431" t="s">
        <v>1091</v>
      </c>
      <c r="D566" s="431" t="s">
        <v>1122</v>
      </c>
      <c r="E566" s="431" t="s">
        <v>1123</v>
      </c>
      <c r="F566" s="434"/>
      <c r="G566" s="434"/>
      <c r="H566" s="434"/>
      <c r="I566" s="434"/>
      <c r="J566" s="434">
        <v>5</v>
      </c>
      <c r="K566" s="434">
        <v>155</v>
      </c>
      <c r="L566" s="434"/>
      <c r="M566" s="434">
        <v>31</v>
      </c>
      <c r="N566" s="434">
        <v>4</v>
      </c>
      <c r="O566" s="434">
        <v>124</v>
      </c>
      <c r="P566" s="456"/>
      <c r="Q566" s="435">
        <v>31</v>
      </c>
    </row>
    <row r="567" spans="1:17" ht="14.4" customHeight="1" x14ac:dyDescent="0.3">
      <c r="A567" s="430" t="s">
        <v>1263</v>
      </c>
      <c r="B567" s="431" t="s">
        <v>1090</v>
      </c>
      <c r="C567" s="431" t="s">
        <v>1091</v>
      </c>
      <c r="D567" s="431" t="s">
        <v>1136</v>
      </c>
      <c r="E567" s="431" t="s">
        <v>1137</v>
      </c>
      <c r="F567" s="434">
        <v>147</v>
      </c>
      <c r="G567" s="434">
        <v>2352</v>
      </c>
      <c r="H567" s="434">
        <v>1</v>
      </c>
      <c r="I567" s="434">
        <v>16</v>
      </c>
      <c r="J567" s="434">
        <v>84</v>
      </c>
      <c r="K567" s="434">
        <v>1344</v>
      </c>
      <c r="L567" s="434">
        <v>0.5714285714285714</v>
      </c>
      <c r="M567" s="434">
        <v>16</v>
      </c>
      <c r="N567" s="434">
        <v>53</v>
      </c>
      <c r="O567" s="434">
        <v>901</v>
      </c>
      <c r="P567" s="456">
        <v>0.383078231292517</v>
      </c>
      <c r="Q567" s="435">
        <v>17</v>
      </c>
    </row>
    <row r="568" spans="1:17" ht="14.4" customHeight="1" x14ac:dyDescent="0.3">
      <c r="A568" s="430" t="s">
        <v>1263</v>
      </c>
      <c r="B568" s="431" t="s">
        <v>1090</v>
      </c>
      <c r="C568" s="431" t="s">
        <v>1091</v>
      </c>
      <c r="D568" s="431" t="s">
        <v>1138</v>
      </c>
      <c r="E568" s="431" t="s">
        <v>1139</v>
      </c>
      <c r="F568" s="434">
        <v>1</v>
      </c>
      <c r="G568" s="434">
        <v>133</v>
      </c>
      <c r="H568" s="434">
        <v>1</v>
      </c>
      <c r="I568" s="434">
        <v>133</v>
      </c>
      <c r="J568" s="434">
        <v>3</v>
      </c>
      <c r="K568" s="434">
        <v>408</v>
      </c>
      <c r="L568" s="434">
        <v>3.0676691729323307</v>
      </c>
      <c r="M568" s="434">
        <v>136</v>
      </c>
      <c r="N568" s="434"/>
      <c r="O568" s="434"/>
      <c r="P568" s="456"/>
      <c r="Q568" s="435"/>
    </row>
    <row r="569" spans="1:17" ht="14.4" customHeight="1" x14ac:dyDescent="0.3">
      <c r="A569" s="430" t="s">
        <v>1263</v>
      </c>
      <c r="B569" s="431" t="s">
        <v>1090</v>
      </c>
      <c r="C569" s="431" t="s">
        <v>1091</v>
      </c>
      <c r="D569" s="431" t="s">
        <v>1140</v>
      </c>
      <c r="E569" s="431" t="s">
        <v>1141</v>
      </c>
      <c r="F569" s="434">
        <v>7</v>
      </c>
      <c r="G569" s="434">
        <v>714</v>
      </c>
      <c r="H569" s="434">
        <v>1</v>
      </c>
      <c r="I569" s="434">
        <v>102</v>
      </c>
      <c r="J569" s="434">
        <v>12</v>
      </c>
      <c r="K569" s="434">
        <v>1236</v>
      </c>
      <c r="L569" s="434">
        <v>1.73109243697479</v>
      </c>
      <c r="M569" s="434">
        <v>103</v>
      </c>
      <c r="N569" s="434">
        <v>1</v>
      </c>
      <c r="O569" s="434">
        <v>103</v>
      </c>
      <c r="P569" s="456">
        <v>0.14425770308123248</v>
      </c>
      <c r="Q569" s="435">
        <v>103</v>
      </c>
    </row>
    <row r="570" spans="1:17" ht="14.4" customHeight="1" x14ac:dyDescent="0.3">
      <c r="A570" s="430" t="s">
        <v>1263</v>
      </c>
      <c r="B570" s="431" t="s">
        <v>1090</v>
      </c>
      <c r="C570" s="431" t="s">
        <v>1091</v>
      </c>
      <c r="D570" s="431" t="s">
        <v>1146</v>
      </c>
      <c r="E570" s="431" t="s">
        <v>1147</v>
      </c>
      <c r="F570" s="434">
        <v>137</v>
      </c>
      <c r="G570" s="434">
        <v>15481</v>
      </c>
      <c r="H570" s="434">
        <v>1</v>
      </c>
      <c r="I570" s="434">
        <v>113</v>
      </c>
      <c r="J570" s="434">
        <v>168</v>
      </c>
      <c r="K570" s="434">
        <v>19488</v>
      </c>
      <c r="L570" s="434">
        <v>1.2588334086945288</v>
      </c>
      <c r="M570" s="434">
        <v>116</v>
      </c>
      <c r="N570" s="434">
        <v>162</v>
      </c>
      <c r="O570" s="434">
        <v>18954</v>
      </c>
      <c r="P570" s="456">
        <v>1.2243395129513597</v>
      </c>
      <c r="Q570" s="435">
        <v>117</v>
      </c>
    </row>
    <row r="571" spans="1:17" ht="14.4" customHeight="1" x14ac:dyDescent="0.3">
      <c r="A571" s="430" t="s">
        <v>1263</v>
      </c>
      <c r="B571" s="431" t="s">
        <v>1090</v>
      </c>
      <c r="C571" s="431" t="s">
        <v>1091</v>
      </c>
      <c r="D571" s="431" t="s">
        <v>1148</v>
      </c>
      <c r="E571" s="431" t="s">
        <v>1149</v>
      </c>
      <c r="F571" s="434">
        <v>43</v>
      </c>
      <c r="G571" s="434">
        <v>3612</v>
      </c>
      <c r="H571" s="434">
        <v>1</v>
      </c>
      <c r="I571" s="434">
        <v>84</v>
      </c>
      <c r="J571" s="434">
        <v>55</v>
      </c>
      <c r="K571" s="434">
        <v>4675</v>
      </c>
      <c r="L571" s="434">
        <v>1.2942967884828349</v>
      </c>
      <c r="M571" s="434">
        <v>85</v>
      </c>
      <c r="N571" s="434">
        <v>44</v>
      </c>
      <c r="O571" s="434">
        <v>4004</v>
      </c>
      <c r="P571" s="456">
        <v>1.1085271317829457</v>
      </c>
      <c r="Q571" s="435">
        <v>91</v>
      </c>
    </row>
    <row r="572" spans="1:17" ht="14.4" customHeight="1" x14ac:dyDescent="0.3">
      <c r="A572" s="430" t="s">
        <v>1263</v>
      </c>
      <c r="B572" s="431" t="s">
        <v>1090</v>
      </c>
      <c r="C572" s="431" t="s">
        <v>1091</v>
      </c>
      <c r="D572" s="431" t="s">
        <v>1150</v>
      </c>
      <c r="E572" s="431" t="s">
        <v>1151</v>
      </c>
      <c r="F572" s="434"/>
      <c r="G572" s="434"/>
      <c r="H572" s="434"/>
      <c r="I572" s="434"/>
      <c r="J572" s="434">
        <v>2</v>
      </c>
      <c r="K572" s="434">
        <v>196</v>
      </c>
      <c r="L572" s="434"/>
      <c r="M572" s="434">
        <v>98</v>
      </c>
      <c r="N572" s="434">
        <v>2</v>
      </c>
      <c r="O572" s="434">
        <v>198</v>
      </c>
      <c r="P572" s="456"/>
      <c r="Q572" s="435">
        <v>99</v>
      </c>
    </row>
    <row r="573" spans="1:17" ht="14.4" customHeight="1" x14ac:dyDescent="0.3">
      <c r="A573" s="430" t="s">
        <v>1263</v>
      </c>
      <c r="B573" s="431" t="s">
        <v>1090</v>
      </c>
      <c r="C573" s="431" t="s">
        <v>1091</v>
      </c>
      <c r="D573" s="431" t="s">
        <v>1152</v>
      </c>
      <c r="E573" s="431" t="s">
        <v>1153</v>
      </c>
      <c r="F573" s="434">
        <v>7</v>
      </c>
      <c r="G573" s="434">
        <v>147</v>
      </c>
      <c r="H573" s="434">
        <v>1</v>
      </c>
      <c r="I573" s="434">
        <v>21</v>
      </c>
      <c r="J573" s="434">
        <v>23</v>
      </c>
      <c r="K573" s="434">
        <v>483</v>
      </c>
      <c r="L573" s="434">
        <v>3.2857142857142856</v>
      </c>
      <c r="M573" s="434">
        <v>21</v>
      </c>
      <c r="N573" s="434">
        <v>11</v>
      </c>
      <c r="O573" s="434">
        <v>231</v>
      </c>
      <c r="P573" s="456">
        <v>1.5714285714285714</v>
      </c>
      <c r="Q573" s="435">
        <v>21</v>
      </c>
    </row>
    <row r="574" spans="1:17" ht="14.4" customHeight="1" x14ac:dyDescent="0.3">
      <c r="A574" s="430" t="s">
        <v>1263</v>
      </c>
      <c r="B574" s="431" t="s">
        <v>1090</v>
      </c>
      <c r="C574" s="431" t="s">
        <v>1091</v>
      </c>
      <c r="D574" s="431" t="s">
        <v>1154</v>
      </c>
      <c r="E574" s="431" t="s">
        <v>1155</v>
      </c>
      <c r="F574" s="434">
        <v>29</v>
      </c>
      <c r="G574" s="434">
        <v>14094</v>
      </c>
      <c r="H574" s="434">
        <v>1</v>
      </c>
      <c r="I574" s="434">
        <v>486</v>
      </c>
      <c r="J574" s="434">
        <v>51</v>
      </c>
      <c r="K574" s="434">
        <v>24837</v>
      </c>
      <c r="L574" s="434">
        <v>1.7622392507449978</v>
      </c>
      <c r="M574" s="434">
        <v>487</v>
      </c>
      <c r="N574" s="434">
        <v>31</v>
      </c>
      <c r="O574" s="434">
        <v>15128</v>
      </c>
      <c r="P574" s="456">
        <v>1.0733645522917554</v>
      </c>
      <c r="Q574" s="435">
        <v>488</v>
      </c>
    </row>
    <row r="575" spans="1:17" ht="14.4" customHeight="1" x14ac:dyDescent="0.3">
      <c r="A575" s="430" t="s">
        <v>1263</v>
      </c>
      <c r="B575" s="431" t="s">
        <v>1090</v>
      </c>
      <c r="C575" s="431" t="s">
        <v>1091</v>
      </c>
      <c r="D575" s="431" t="s">
        <v>1162</v>
      </c>
      <c r="E575" s="431" t="s">
        <v>1163</v>
      </c>
      <c r="F575" s="434">
        <v>18</v>
      </c>
      <c r="G575" s="434">
        <v>720</v>
      </c>
      <c r="H575" s="434">
        <v>1</v>
      </c>
      <c r="I575" s="434">
        <v>40</v>
      </c>
      <c r="J575" s="434">
        <v>40</v>
      </c>
      <c r="K575" s="434">
        <v>1640</v>
      </c>
      <c r="L575" s="434">
        <v>2.2777777777777777</v>
      </c>
      <c r="M575" s="434">
        <v>41</v>
      </c>
      <c r="N575" s="434">
        <v>23</v>
      </c>
      <c r="O575" s="434">
        <v>943</v>
      </c>
      <c r="P575" s="456">
        <v>1.3097222222222222</v>
      </c>
      <c r="Q575" s="435">
        <v>41</v>
      </c>
    </row>
    <row r="576" spans="1:17" ht="14.4" customHeight="1" x14ac:dyDescent="0.3">
      <c r="A576" s="430" t="s">
        <v>1263</v>
      </c>
      <c r="B576" s="431" t="s">
        <v>1090</v>
      </c>
      <c r="C576" s="431" t="s">
        <v>1091</v>
      </c>
      <c r="D576" s="431" t="s">
        <v>1174</v>
      </c>
      <c r="E576" s="431" t="s">
        <v>1175</v>
      </c>
      <c r="F576" s="434">
        <v>1</v>
      </c>
      <c r="G576" s="434">
        <v>2029</v>
      </c>
      <c r="H576" s="434">
        <v>1</v>
      </c>
      <c r="I576" s="434">
        <v>2029</v>
      </c>
      <c r="J576" s="434"/>
      <c r="K576" s="434"/>
      <c r="L576" s="434"/>
      <c r="M576" s="434"/>
      <c r="N576" s="434"/>
      <c r="O576" s="434"/>
      <c r="P576" s="456"/>
      <c r="Q576" s="435"/>
    </row>
    <row r="577" spans="1:17" ht="14.4" customHeight="1" x14ac:dyDescent="0.3">
      <c r="A577" s="430" t="s">
        <v>1263</v>
      </c>
      <c r="B577" s="431" t="s">
        <v>1090</v>
      </c>
      <c r="C577" s="431" t="s">
        <v>1091</v>
      </c>
      <c r="D577" s="431" t="s">
        <v>1176</v>
      </c>
      <c r="E577" s="431" t="s">
        <v>1177</v>
      </c>
      <c r="F577" s="434">
        <v>1</v>
      </c>
      <c r="G577" s="434">
        <v>604</v>
      </c>
      <c r="H577" s="434">
        <v>1</v>
      </c>
      <c r="I577" s="434">
        <v>604</v>
      </c>
      <c r="J577" s="434">
        <v>5</v>
      </c>
      <c r="K577" s="434">
        <v>3040</v>
      </c>
      <c r="L577" s="434">
        <v>5.0331125827814569</v>
      </c>
      <c r="M577" s="434">
        <v>608</v>
      </c>
      <c r="N577" s="434">
        <v>4</v>
      </c>
      <c r="O577" s="434">
        <v>2456</v>
      </c>
      <c r="P577" s="456">
        <v>4.0662251655629138</v>
      </c>
      <c r="Q577" s="435">
        <v>614</v>
      </c>
    </row>
    <row r="578" spans="1:17" ht="14.4" customHeight="1" x14ac:dyDescent="0.3">
      <c r="A578" s="430" t="s">
        <v>1263</v>
      </c>
      <c r="B578" s="431" t="s">
        <v>1090</v>
      </c>
      <c r="C578" s="431" t="s">
        <v>1091</v>
      </c>
      <c r="D578" s="431" t="s">
        <v>1178</v>
      </c>
      <c r="E578" s="431" t="s">
        <v>1179</v>
      </c>
      <c r="F578" s="434"/>
      <c r="G578" s="434"/>
      <c r="H578" s="434"/>
      <c r="I578" s="434"/>
      <c r="J578" s="434">
        <v>1</v>
      </c>
      <c r="K578" s="434">
        <v>962</v>
      </c>
      <c r="L578" s="434"/>
      <c r="M578" s="434">
        <v>962</v>
      </c>
      <c r="N578" s="434">
        <v>1</v>
      </c>
      <c r="O578" s="434">
        <v>963</v>
      </c>
      <c r="P578" s="456"/>
      <c r="Q578" s="435">
        <v>963</v>
      </c>
    </row>
    <row r="579" spans="1:17" ht="14.4" customHeight="1" x14ac:dyDescent="0.3">
      <c r="A579" s="430" t="s">
        <v>1263</v>
      </c>
      <c r="B579" s="431" t="s">
        <v>1090</v>
      </c>
      <c r="C579" s="431" t="s">
        <v>1091</v>
      </c>
      <c r="D579" s="431" t="s">
        <v>1180</v>
      </c>
      <c r="E579" s="431" t="s">
        <v>1181</v>
      </c>
      <c r="F579" s="434">
        <v>4</v>
      </c>
      <c r="G579" s="434">
        <v>2024</v>
      </c>
      <c r="H579" s="434">
        <v>1</v>
      </c>
      <c r="I579" s="434">
        <v>506</v>
      </c>
      <c r="J579" s="434"/>
      <c r="K579" s="434"/>
      <c r="L579" s="434"/>
      <c r="M579" s="434"/>
      <c r="N579" s="434"/>
      <c r="O579" s="434"/>
      <c r="P579" s="456"/>
      <c r="Q579" s="435"/>
    </row>
    <row r="580" spans="1:17" ht="14.4" customHeight="1" x14ac:dyDescent="0.3">
      <c r="A580" s="430" t="s">
        <v>1264</v>
      </c>
      <c r="B580" s="431" t="s">
        <v>1090</v>
      </c>
      <c r="C580" s="431" t="s">
        <v>1091</v>
      </c>
      <c r="D580" s="431" t="s">
        <v>1092</v>
      </c>
      <c r="E580" s="431" t="s">
        <v>1093</v>
      </c>
      <c r="F580" s="434">
        <v>476</v>
      </c>
      <c r="G580" s="434">
        <v>75684</v>
      </c>
      <c r="H580" s="434">
        <v>1</v>
      </c>
      <c r="I580" s="434">
        <v>159</v>
      </c>
      <c r="J580" s="434">
        <v>545</v>
      </c>
      <c r="K580" s="434">
        <v>87745</v>
      </c>
      <c r="L580" s="434">
        <v>1.1593599704032556</v>
      </c>
      <c r="M580" s="434">
        <v>161</v>
      </c>
      <c r="N580" s="434">
        <v>502</v>
      </c>
      <c r="O580" s="434">
        <v>86846</v>
      </c>
      <c r="P580" s="456">
        <v>1.1474816341630991</v>
      </c>
      <c r="Q580" s="435">
        <v>173</v>
      </c>
    </row>
    <row r="581" spans="1:17" ht="14.4" customHeight="1" x14ac:dyDescent="0.3">
      <c r="A581" s="430" t="s">
        <v>1264</v>
      </c>
      <c r="B581" s="431" t="s">
        <v>1090</v>
      </c>
      <c r="C581" s="431" t="s">
        <v>1091</v>
      </c>
      <c r="D581" s="431" t="s">
        <v>1106</v>
      </c>
      <c r="E581" s="431" t="s">
        <v>1107</v>
      </c>
      <c r="F581" s="434"/>
      <c r="G581" s="434"/>
      <c r="H581" s="434"/>
      <c r="I581" s="434"/>
      <c r="J581" s="434">
        <v>2</v>
      </c>
      <c r="K581" s="434">
        <v>2338</v>
      </c>
      <c r="L581" s="434"/>
      <c r="M581" s="434">
        <v>1169</v>
      </c>
      <c r="N581" s="434">
        <v>10</v>
      </c>
      <c r="O581" s="434">
        <v>11730</v>
      </c>
      <c r="P581" s="456"/>
      <c r="Q581" s="435">
        <v>1173</v>
      </c>
    </row>
    <row r="582" spans="1:17" ht="14.4" customHeight="1" x14ac:dyDescent="0.3">
      <c r="A582" s="430" t="s">
        <v>1264</v>
      </c>
      <c r="B582" s="431" t="s">
        <v>1090</v>
      </c>
      <c r="C582" s="431" t="s">
        <v>1091</v>
      </c>
      <c r="D582" s="431" t="s">
        <v>1108</v>
      </c>
      <c r="E582" s="431" t="s">
        <v>1109</v>
      </c>
      <c r="F582" s="434">
        <v>102</v>
      </c>
      <c r="G582" s="434">
        <v>3978</v>
      </c>
      <c r="H582" s="434">
        <v>1</v>
      </c>
      <c r="I582" s="434">
        <v>39</v>
      </c>
      <c r="J582" s="434">
        <v>48</v>
      </c>
      <c r="K582" s="434">
        <v>1920</v>
      </c>
      <c r="L582" s="434">
        <v>0.48265460030165913</v>
      </c>
      <c r="M582" s="434">
        <v>40</v>
      </c>
      <c r="N582" s="434">
        <v>38</v>
      </c>
      <c r="O582" s="434">
        <v>1558</v>
      </c>
      <c r="P582" s="456">
        <v>0.39165409753645047</v>
      </c>
      <c r="Q582" s="435">
        <v>41</v>
      </c>
    </row>
    <row r="583" spans="1:17" ht="14.4" customHeight="1" x14ac:dyDescent="0.3">
      <c r="A583" s="430" t="s">
        <v>1264</v>
      </c>
      <c r="B583" s="431" t="s">
        <v>1090</v>
      </c>
      <c r="C583" s="431" t="s">
        <v>1091</v>
      </c>
      <c r="D583" s="431" t="s">
        <v>1110</v>
      </c>
      <c r="E583" s="431" t="s">
        <v>1111</v>
      </c>
      <c r="F583" s="434">
        <v>10</v>
      </c>
      <c r="G583" s="434">
        <v>3820</v>
      </c>
      <c r="H583" s="434">
        <v>1</v>
      </c>
      <c r="I583" s="434">
        <v>382</v>
      </c>
      <c r="J583" s="434">
        <v>4</v>
      </c>
      <c r="K583" s="434">
        <v>1532</v>
      </c>
      <c r="L583" s="434">
        <v>0.40104712041884816</v>
      </c>
      <c r="M583" s="434">
        <v>383</v>
      </c>
      <c r="N583" s="434">
        <v>1</v>
      </c>
      <c r="O583" s="434">
        <v>384</v>
      </c>
      <c r="P583" s="456">
        <v>0.10052356020942409</v>
      </c>
      <c r="Q583" s="435">
        <v>384</v>
      </c>
    </row>
    <row r="584" spans="1:17" ht="14.4" customHeight="1" x14ac:dyDescent="0.3">
      <c r="A584" s="430" t="s">
        <v>1264</v>
      </c>
      <c r="B584" s="431" t="s">
        <v>1090</v>
      </c>
      <c r="C584" s="431" t="s">
        <v>1091</v>
      </c>
      <c r="D584" s="431" t="s">
        <v>1112</v>
      </c>
      <c r="E584" s="431" t="s">
        <v>1113</v>
      </c>
      <c r="F584" s="434">
        <v>11</v>
      </c>
      <c r="G584" s="434">
        <v>407</v>
      </c>
      <c r="H584" s="434">
        <v>1</v>
      </c>
      <c r="I584" s="434">
        <v>37</v>
      </c>
      <c r="J584" s="434">
        <v>29</v>
      </c>
      <c r="K584" s="434">
        <v>1073</v>
      </c>
      <c r="L584" s="434">
        <v>2.6363636363636362</v>
      </c>
      <c r="M584" s="434">
        <v>37</v>
      </c>
      <c r="N584" s="434">
        <v>9</v>
      </c>
      <c r="O584" s="434">
        <v>333</v>
      </c>
      <c r="P584" s="456">
        <v>0.81818181818181823</v>
      </c>
      <c r="Q584" s="435">
        <v>37</v>
      </c>
    </row>
    <row r="585" spans="1:17" ht="14.4" customHeight="1" x14ac:dyDescent="0.3">
      <c r="A585" s="430" t="s">
        <v>1264</v>
      </c>
      <c r="B585" s="431" t="s">
        <v>1090</v>
      </c>
      <c r="C585" s="431" t="s">
        <v>1091</v>
      </c>
      <c r="D585" s="431" t="s">
        <v>1116</v>
      </c>
      <c r="E585" s="431" t="s">
        <v>1117</v>
      </c>
      <c r="F585" s="434">
        <v>15</v>
      </c>
      <c r="G585" s="434">
        <v>6660</v>
      </c>
      <c r="H585" s="434">
        <v>1</v>
      </c>
      <c r="I585" s="434">
        <v>444</v>
      </c>
      <c r="J585" s="434">
        <v>6</v>
      </c>
      <c r="K585" s="434">
        <v>2670</v>
      </c>
      <c r="L585" s="434">
        <v>0.40090090090090091</v>
      </c>
      <c r="M585" s="434">
        <v>445</v>
      </c>
      <c r="N585" s="434">
        <v>3</v>
      </c>
      <c r="O585" s="434">
        <v>1338</v>
      </c>
      <c r="P585" s="456">
        <v>0.2009009009009009</v>
      </c>
      <c r="Q585" s="435">
        <v>446</v>
      </c>
    </row>
    <row r="586" spans="1:17" ht="14.4" customHeight="1" x14ac:dyDescent="0.3">
      <c r="A586" s="430" t="s">
        <v>1264</v>
      </c>
      <c r="B586" s="431" t="s">
        <v>1090</v>
      </c>
      <c r="C586" s="431" t="s">
        <v>1091</v>
      </c>
      <c r="D586" s="431" t="s">
        <v>1118</v>
      </c>
      <c r="E586" s="431" t="s">
        <v>1119</v>
      </c>
      <c r="F586" s="434">
        <v>3</v>
      </c>
      <c r="G586" s="434">
        <v>123</v>
      </c>
      <c r="H586" s="434">
        <v>1</v>
      </c>
      <c r="I586" s="434">
        <v>41</v>
      </c>
      <c r="J586" s="434">
        <v>1</v>
      </c>
      <c r="K586" s="434">
        <v>41</v>
      </c>
      <c r="L586" s="434">
        <v>0.33333333333333331</v>
      </c>
      <c r="M586" s="434">
        <v>41</v>
      </c>
      <c r="N586" s="434">
        <v>1</v>
      </c>
      <c r="O586" s="434">
        <v>42</v>
      </c>
      <c r="P586" s="456">
        <v>0.34146341463414637</v>
      </c>
      <c r="Q586" s="435">
        <v>42</v>
      </c>
    </row>
    <row r="587" spans="1:17" ht="14.4" customHeight="1" x14ac:dyDescent="0.3">
      <c r="A587" s="430" t="s">
        <v>1264</v>
      </c>
      <c r="B587" s="431" t="s">
        <v>1090</v>
      </c>
      <c r="C587" s="431" t="s">
        <v>1091</v>
      </c>
      <c r="D587" s="431" t="s">
        <v>1120</v>
      </c>
      <c r="E587" s="431" t="s">
        <v>1121</v>
      </c>
      <c r="F587" s="434">
        <v>11</v>
      </c>
      <c r="G587" s="434">
        <v>5390</v>
      </c>
      <c r="H587" s="434">
        <v>1</v>
      </c>
      <c r="I587" s="434">
        <v>490</v>
      </c>
      <c r="J587" s="434">
        <v>5</v>
      </c>
      <c r="K587" s="434">
        <v>2455</v>
      </c>
      <c r="L587" s="434">
        <v>0.45547309833024119</v>
      </c>
      <c r="M587" s="434">
        <v>491</v>
      </c>
      <c r="N587" s="434">
        <v>4</v>
      </c>
      <c r="O587" s="434">
        <v>1968</v>
      </c>
      <c r="P587" s="456">
        <v>0.36512059369202227</v>
      </c>
      <c r="Q587" s="435">
        <v>492</v>
      </c>
    </row>
    <row r="588" spans="1:17" ht="14.4" customHeight="1" x14ac:dyDescent="0.3">
      <c r="A588" s="430" t="s">
        <v>1264</v>
      </c>
      <c r="B588" s="431" t="s">
        <v>1090</v>
      </c>
      <c r="C588" s="431" t="s">
        <v>1091</v>
      </c>
      <c r="D588" s="431" t="s">
        <v>1122</v>
      </c>
      <c r="E588" s="431" t="s">
        <v>1123</v>
      </c>
      <c r="F588" s="434">
        <v>9</v>
      </c>
      <c r="G588" s="434">
        <v>279</v>
      </c>
      <c r="H588" s="434">
        <v>1</v>
      </c>
      <c r="I588" s="434">
        <v>31</v>
      </c>
      <c r="J588" s="434">
        <v>12</v>
      </c>
      <c r="K588" s="434">
        <v>372</v>
      </c>
      <c r="L588" s="434">
        <v>1.3333333333333333</v>
      </c>
      <c r="M588" s="434">
        <v>31</v>
      </c>
      <c r="N588" s="434">
        <v>6</v>
      </c>
      <c r="O588" s="434">
        <v>186</v>
      </c>
      <c r="P588" s="456">
        <v>0.66666666666666663</v>
      </c>
      <c r="Q588" s="435">
        <v>31</v>
      </c>
    </row>
    <row r="589" spans="1:17" ht="14.4" customHeight="1" x14ac:dyDescent="0.3">
      <c r="A589" s="430" t="s">
        <v>1264</v>
      </c>
      <c r="B589" s="431" t="s">
        <v>1090</v>
      </c>
      <c r="C589" s="431" t="s">
        <v>1091</v>
      </c>
      <c r="D589" s="431" t="s">
        <v>1124</v>
      </c>
      <c r="E589" s="431" t="s">
        <v>1125</v>
      </c>
      <c r="F589" s="434"/>
      <c r="G589" s="434"/>
      <c r="H589" s="434"/>
      <c r="I589" s="434"/>
      <c r="J589" s="434">
        <v>3</v>
      </c>
      <c r="K589" s="434">
        <v>621</v>
      </c>
      <c r="L589" s="434"/>
      <c r="M589" s="434">
        <v>207</v>
      </c>
      <c r="N589" s="434">
        <v>2</v>
      </c>
      <c r="O589" s="434">
        <v>416</v>
      </c>
      <c r="P589" s="456"/>
      <c r="Q589" s="435">
        <v>208</v>
      </c>
    </row>
    <row r="590" spans="1:17" ht="14.4" customHeight="1" x14ac:dyDescent="0.3">
      <c r="A590" s="430" t="s">
        <v>1264</v>
      </c>
      <c r="B590" s="431" t="s">
        <v>1090</v>
      </c>
      <c r="C590" s="431" t="s">
        <v>1091</v>
      </c>
      <c r="D590" s="431" t="s">
        <v>1126</v>
      </c>
      <c r="E590" s="431" t="s">
        <v>1127</v>
      </c>
      <c r="F590" s="434"/>
      <c r="G590" s="434"/>
      <c r="H590" s="434"/>
      <c r="I590" s="434"/>
      <c r="J590" s="434">
        <v>3</v>
      </c>
      <c r="K590" s="434">
        <v>1140</v>
      </c>
      <c r="L590" s="434"/>
      <c r="M590" s="434">
        <v>380</v>
      </c>
      <c r="N590" s="434">
        <v>2</v>
      </c>
      <c r="O590" s="434">
        <v>768</v>
      </c>
      <c r="P590" s="456"/>
      <c r="Q590" s="435">
        <v>384</v>
      </c>
    </row>
    <row r="591" spans="1:17" ht="14.4" customHeight="1" x14ac:dyDescent="0.3">
      <c r="A591" s="430" t="s">
        <v>1264</v>
      </c>
      <c r="B591" s="431" t="s">
        <v>1090</v>
      </c>
      <c r="C591" s="431" t="s">
        <v>1091</v>
      </c>
      <c r="D591" s="431" t="s">
        <v>1136</v>
      </c>
      <c r="E591" s="431" t="s">
        <v>1137</v>
      </c>
      <c r="F591" s="434">
        <v>41</v>
      </c>
      <c r="G591" s="434">
        <v>656</v>
      </c>
      <c r="H591" s="434">
        <v>1</v>
      </c>
      <c r="I591" s="434">
        <v>16</v>
      </c>
      <c r="J591" s="434">
        <v>36</v>
      </c>
      <c r="K591" s="434">
        <v>576</v>
      </c>
      <c r="L591" s="434">
        <v>0.87804878048780488</v>
      </c>
      <c r="M591" s="434">
        <v>16</v>
      </c>
      <c r="N591" s="434">
        <v>21</v>
      </c>
      <c r="O591" s="434">
        <v>357</v>
      </c>
      <c r="P591" s="456">
        <v>0.54420731707317072</v>
      </c>
      <c r="Q591" s="435">
        <v>17</v>
      </c>
    </row>
    <row r="592" spans="1:17" ht="14.4" customHeight="1" x14ac:dyDescent="0.3">
      <c r="A592" s="430" t="s">
        <v>1264</v>
      </c>
      <c r="B592" s="431" t="s">
        <v>1090</v>
      </c>
      <c r="C592" s="431" t="s">
        <v>1091</v>
      </c>
      <c r="D592" s="431" t="s">
        <v>1138</v>
      </c>
      <c r="E592" s="431" t="s">
        <v>1139</v>
      </c>
      <c r="F592" s="434">
        <v>2</v>
      </c>
      <c r="G592" s="434">
        <v>266</v>
      </c>
      <c r="H592" s="434">
        <v>1</v>
      </c>
      <c r="I592" s="434">
        <v>133</v>
      </c>
      <c r="J592" s="434">
        <v>2</v>
      </c>
      <c r="K592" s="434">
        <v>272</v>
      </c>
      <c r="L592" s="434">
        <v>1.0225563909774436</v>
      </c>
      <c r="M592" s="434">
        <v>136</v>
      </c>
      <c r="N592" s="434">
        <v>1</v>
      </c>
      <c r="O592" s="434">
        <v>139</v>
      </c>
      <c r="P592" s="456">
        <v>0.52255639097744366</v>
      </c>
      <c r="Q592" s="435">
        <v>139</v>
      </c>
    </row>
    <row r="593" spans="1:17" ht="14.4" customHeight="1" x14ac:dyDescent="0.3">
      <c r="A593" s="430" t="s">
        <v>1264</v>
      </c>
      <c r="B593" s="431" t="s">
        <v>1090</v>
      </c>
      <c r="C593" s="431" t="s">
        <v>1091</v>
      </c>
      <c r="D593" s="431" t="s">
        <v>1140</v>
      </c>
      <c r="E593" s="431" t="s">
        <v>1141</v>
      </c>
      <c r="F593" s="434">
        <v>29</v>
      </c>
      <c r="G593" s="434">
        <v>2958</v>
      </c>
      <c r="H593" s="434">
        <v>1</v>
      </c>
      <c r="I593" s="434">
        <v>102</v>
      </c>
      <c r="J593" s="434">
        <v>57</v>
      </c>
      <c r="K593" s="434">
        <v>5871</v>
      </c>
      <c r="L593" s="434">
        <v>1.984787018255578</v>
      </c>
      <c r="M593" s="434">
        <v>103</v>
      </c>
      <c r="N593" s="434">
        <v>4</v>
      </c>
      <c r="O593" s="434">
        <v>412</v>
      </c>
      <c r="P593" s="456">
        <v>0.13928329952670723</v>
      </c>
      <c r="Q593" s="435">
        <v>103</v>
      </c>
    </row>
    <row r="594" spans="1:17" ht="14.4" customHeight="1" x14ac:dyDescent="0.3">
      <c r="A594" s="430" t="s">
        <v>1264</v>
      </c>
      <c r="B594" s="431" t="s">
        <v>1090</v>
      </c>
      <c r="C594" s="431" t="s">
        <v>1091</v>
      </c>
      <c r="D594" s="431" t="s">
        <v>1146</v>
      </c>
      <c r="E594" s="431" t="s">
        <v>1147</v>
      </c>
      <c r="F594" s="434">
        <v>307</v>
      </c>
      <c r="G594" s="434">
        <v>34691</v>
      </c>
      <c r="H594" s="434">
        <v>1</v>
      </c>
      <c r="I594" s="434">
        <v>113</v>
      </c>
      <c r="J594" s="434">
        <v>378</v>
      </c>
      <c r="K594" s="434">
        <v>43848</v>
      </c>
      <c r="L594" s="434">
        <v>1.2639589518895391</v>
      </c>
      <c r="M594" s="434">
        <v>116</v>
      </c>
      <c r="N594" s="434">
        <v>358</v>
      </c>
      <c r="O594" s="434">
        <v>41886</v>
      </c>
      <c r="P594" s="456">
        <v>1.2074024963246952</v>
      </c>
      <c r="Q594" s="435">
        <v>117</v>
      </c>
    </row>
    <row r="595" spans="1:17" ht="14.4" customHeight="1" x14ac:dyDescent="0.3">
      <c r="A595" s="430" t="s">
        <v>1264</v>
      </c>
      <c r="B595" s="431" t="s">
        <v>1090</v>
      </c>
      <c r="C595" s="431" t="s">
        <v>1091</v>
      </c>
      <c r="D595" s="431" t="s">
        <v>1148</v>
      </c>
      <c r="E595" s="431" t="s">
        <v>1149</v>
      </c>
      <c r="F595" s="434">
        <v>192</v>
      </c>
      <c r="G595" s="434">
        <v>16128</v>
      </c>
      <c r="H595" s="434">
        <v>1</v>
      </c>
      <c r="I595" s="434">
        <v>84</v>
      </c>
      <c r="J595" s="434">
        <v>228</v>
      </c>
      <c r="K595" s="434">
        <v>19380</v>
      </c>
      <c r="L595" s="434">
        <v>1.2016369047619047</v>
      </c>
      <c r="M595" s="434">
        <v>85</v>
      </c>
      <c r="N595" s="434">
        <v>211</v>
      </c>
      <c r="O595" s="434">
        <v>19201</v>
      </c>
      <c r="P595" s="456">
        <v>1.1905381944444444</v>
      </c>
      <c r="Q595" s="435">
        <v>91</v>
      </c>
    </row>
    <row r="596" spans="1:17" ht="14.4" customHeight="1" x14ac:dyDescent="0.3">
      <c r="A596" s="430" t="s">
        <v>1264</v>
      </c>
      <c r="B596" s="431" t="s">
        <v>1090</v>
      </c>
      <c r="C596" s="431" t="s">
        <v>1091</v>
      </c>
      <c r="D596" s="431" t="s">
        <v>1150</v>
      </c>
      <c r="E596" s="431" t="s">
        <v>1151</v>
      </c>
      <c r="F596" s="434"/>
      <c r="G596" s="434"/>
      <c r="H596" s="434"/>
      <c r="I596" s="434"/>
      <c r="J596" s="434">
        <v>3</v>
      </c>
      <c r="K596" s="434">
        <v>294</v>
      </c>
      <c r="L596" s="434"/>
      <c r="M596" s="434">
        <v>98</v>
      </c>
      <c r="N596" s="434"/>
      <c r="O596" s="434"/>
      <c r="P596" s="456"/>
      <c r="Q596" s="435"/>
    </row>
    <row r="597" spans="1:17" ht="14.4" customHeight="1" x14ac:dyDescent="0.3">
      <c r="A597" s="430" t="s">
        <v>1264</v>
      </c>
      <c r="B597" s="431" t="s">
        <v>1090</v>
      </c>
      <c r="C597" s="431" t="s">
        <v>1091</v>
      </c>
      <c r="D597" s="431" t="s">
        <v>1152</v>
      </c>
      <c r="E597" s="431" t="s">
        <v>1153</v>
      </c>
      <c r="F597" s="434">
        <v>19</v>
      </c>
      <c r="G597" s="434">
        <v>399</v>
      </c>
      <c r="H597" s="434">
        <v>1</v>
      </c>
      <c r="I597" s="434">
        <v>21</v>
      </c>
      <c r="J597" s="434">
        <v>76</v>
      </c>
      <c r="K597" s="434">
        <v>1596</v>
      </c>
      <c r="L597" s="434">
        <v>4</v>
      </c>
      <c r="M597" s="434">
        <v>21</v>
      </c>
      <c r="N597" s="434">
        <v>24</v>
      </c>
      <c r="O597" s="434">
        <v>504</v>
      </c>
      <c r="P597" s="456">
        <v>1.263157894736842</v>
      </c>
      <c r="Q597" s="435">
        <v>21</v>
      </c>
    </row>
    <row r="598" spans="1:17" ht="14.4" customHeight="1" x14ac:dyDescent="0.3">
      <c r="A598" s="430" t="s">
        <v>1264</v>
      </c>
      <c r="B598" s="431" t="s">
        <v>1090</v>
      </c>
      <c r="C598" s="431" t="s">
        <v>1091</v>
      </c>
      <c r="D598" s="431" t="s">
        <v>1154</v>
      </c>
      <c r="E598" s="431" t="s">
        <v>1155</v>
      </c>
      <c r="F598" s="434">
        <v>25</v>
      </c>
      <c r="G598" s="434">
        <v>12150</v>
      </c>
      <c r="H598" s="434">
        <v>1</v>
      </c>
      <c r="I598" s="434">
        <v>486</v>
      </c>
      <c r="J598" s="434">
        <v>40</v>
      </c>
      <c r="K598" s="434">
        <v>19480</v>
      </c>
      <c r="L598" s="434">
        <v>1.6032921810699587</v>
      </c>
      <c r="M598" s="434">
        <v>487</v>
      </c>
      <c r="N598" s="434">
        <v>27</v>
      </c>
      <c r="O598" s="434">
        <v>13176</v>
      </c>
      <c r="P598" s="456">
        <v>1.0844444444444445</v>
      </c>
      <c r="Q598" s="435">
        <v>488</v>
      </c>
    </row>
    <row r="599" spans="1:17" ht="14.4" customHeight="1" x14ac:dyDescent="0.3">
      <c r="A599" s="430" t="s">
        <v>1264</v>
      </c>
      <c r="B599" s="431" t="s">
        <v>1090</v>
      </c>
      <c r="C599" s="431" t="s">
        <v>1091</v>
      </c>
      <c r="D599" s="431" t="s">
        <v>1162</v>
      </c>
      <c r="E599" s="431" t="s">
        <v>1163</v>
      </c>
      <c r="F599" s="434">
        <v>45</v>
      </c>
      <c r="G599" s="434">
        <v>1800</v>
      </c>
      <c r="H599" s="434">
        <v>1</v>
      </c>
      <c r="I599" s="434">
        <v>40</v>
      </c>
      <c r="J599" s="434">
        <v>76</v>
      </c>
      <c r="K599" s="434">
        <v>3116</v>
      </c>
      <c r="L599" s="434">
        <v>1.731111111111111</v>
      </c>
      <c r="M599" s="434">
        <v>41</v>
      </c>
      <c r="N599" s="434">
        <v>41</v>
      </c>
      <c r="O599" s="434">
        <v>1681</v>
      </c>
      <c r="P599" s="456">
        <v>0.93388888888888888</v>
      </c>
      <c r="Q599" s="435">
        <v>41</v>
      </c>
    </row>
    <row r="600" spans="1:17" ht="14.4" customHeight="1" x14ac:dyDescent="0.3">
      <c r="A600" s="430" t="s">
        <v>1264</v>
      </c>
      <c r="B600" s="431" t="s">
        <v>1090</v>
      </c>
      <c r="C600" s="431" t="s">
        <v>1091</v>
      </c>
      <c r="D600" s="431" t="s">
        <v>1170</v>
      </c>
      <c r="E600" s="431" t="s">
        <v>1171</v>
      </c>
      <c r="F600" s="434"/>
      <c r="G600" s="434"/>
      <c r="H600" s="434"/>
      <c r="I600" s="434"/>
      <c r="J600" s="434">
        <v>4</v>
      </c>
      <c r="K600" s="434">
        <v>876</v>
      </c>
      <c r="L600" s="434"/>
      <c r="M600" s="434">
        <v>219</v>
      </c>
      <c r="N600" s="434"/>
      <c r="O600" s="434"/>
      <c r="P600" s="456"/>
      <c r="Q600" s="435"/>
    </row>
    <row r="601" spans="1:17" ht="14.4" customHeight="1" x14ac:dyDescent="0.3">
      <c r="A601" s="430" t="s">
        <v>1264</v>
      </c>
      <c r="B601" s="431" t="s">
        <v>1090</v>
      </c>
      <c r="C601" s="431" t="s">
        <v>1091</v>
      </c>
      <c r="D601" s="431" t="s">
        <v>1174</v>
      </c>
      <c r="E601" s="431" t="s">
        <v>1175</v>
      </c>
      <c r="F601" s="434"/>
      <c r="G601" s="434"/>
      <c r="H601" s="434"/>
      <c r="I601" s="434"/>
      <c r="J601" s="434">
        <v>1</v>
      </c>
      <c r="K601" s="434">
        <v>2072</v>
      </c>
      <c r="L601" s="434"/>
      <c r="M601" s="434">
        <v>2072</v>
      </c>
      <c r="N601" s="434"/>
      <c r="O601" s="434"/>
      <c r="P601" s="456"/>
      <c r="Q601" s="435"/>
    </row>
    <row r="602" spans="1:17" ht="14.4" customHeight="1" x14ac:dyDescent="0.3">
      <c r="A602" s="430" t="s">
        <v>1264</v>
      </c>
      <c r="B602" s="431" t="s">
        <v>1090</v>
      </c>
      <c r="C602" s="431" t="s">
        <v>1091</v>
      </c>
      <c r="D602" s="431" t="s">
        <v>1176</v>
      </c>
      <c r="E602" s="431" t="s">
        <v>1177</v>
      </c>
      <c r="F602" s="434">
        <v>9</v>
      </c>
      <c r="G602" s="434">
        <v>5436</v>
      </c>
      <c r="H602" s="434">
        <v>1</v>
      </c>
      <c r="I602" s="434">
        <v>604</v>
      </c>
      <c r="J602" s="434">
        <v>5</v>
      </c>
      <c r="K602" s="434">
        <v>3040</v>
      </c>
      <c r="L602" s="434">
        <v>0.55923473142016189</v>
      </c>
      <c r="M602" s="434">
        <v>608</v>
      </c>
      <c r="N602" s="434">
        <v>4</v>
      </c>
      <c r="O602" s="434">
        <v>2456</v>
      </c>
      <c r="P602" s="456">
        <v>0.4518027961736571</v>
      </c>
      <c r="Q602" s="435">
        <v>614</v>
      </c>
    </row>
    <row r="603" spans="1:17" ht="14.4" customHeight="1" x14ac:dyDescent="0.3">
      <c r="A603" s="430" t="s">
        <v>1264</v>
      </c>
      <c r="B603" s="431" t="s">
        <v>1090</v>
      </c>
      <c r="C603" s="431" t="s">
        <v>1091</v>
      </c>
      <c r="D603" s="431" t="s">
        <v>1180</v>
      </c>
      <c r="E603" s="431" t="s">
        <v>1181</v>
      </c>
      <c r="F603" s="434">
        <v>27</v>
      </c>
      <c r="G603" s="434">
        <v>13662</v>
      </c>
      <c r="H603" s="434">
        <v>1</v>
      </c>
      <c r="I603" s="434">
        <v>506</v>
      </c>
      <c r="J603" s="434"/>
      <c r="K603" s="434"/>
      <c r="L603" s="434"/>
      <c r="M603" s="434"/>
      <c r="N603" s="434"/>
      <c r="O603" s="434"/>
      <c r="P603" s="456"/>
      <c r="Q603" s="435"/>
    </row>
    <row r="604" spans="1:17" ht="14.4" customHeight="1" thickBot="1" x14ac:dyDescent="0.35">
      <c r="A604" s="436" t="s">
        <v>1264</v>
      </c>
      <c r="B604" s="437" t="s">
        <v>1090</v>
      </c>
      <c r="C604" s="437" t="s">
        <v>1091</v>
      </c>
      <c r="D604" s="437" t="s">
        <v>1235</v>
      </c>
      <c r="E604" s="437" t="s">
        <v>1236</v>
      </c>
      <c r="F604" s="440"/>
      <c r="G604" s="440"/>
      <c r="H604" s="440"/>
      <c r="I604" s="440"/>
      <c r="J604" s="440"/>
      <c r="K604" s="440"/>
      <c r="L604" s="440"/>
      <c r="M604" s="440"/>
      <c r="N604" s="440">
        <v>2</v>
      </c>
      <c r="O604" s="440">
        <v>658</v>
      </c>
      <c r="P604" s="448"/>
      <c r="Q604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2016-04-27T14:23:47Z</dcterms:modified>
</cp:coreProperties>
</file>