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J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<sst xmlns="http://schemas.openxmlformats.org/spreadsheetml/2006/main" count="8084" uniqueCount="1486">
  <si>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</si>
  <si>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</si>
  <si>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</si>
  <si>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</si>
  <si>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</si>
  <si>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</si>
  <si>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</si>
  <si>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</si>
  <si>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</si>
  <si>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</si>
  <si>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</si>
  <si>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</si>
  <si>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</si>
  <si>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</si>
  <si>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</si>
  <si>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</si>
  <si>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</si>
  <si>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</si>
  <si>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</si>
  <si>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</si>
  <si>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</si>
  <si>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</si>
  <si>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</si>
  <si>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</si>
  <si>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</si>
  <si>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</si>
  <si>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</si>
  <si>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</si>
  <si>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</si>
  <si>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</si>
  <si>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</si>
  <si>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</si>
  <si>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</si>
  <si>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</si>
  <si>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</si>
  <si>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</si>
  <si>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</si>
  <si>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</si>
  <si>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</si>
  <si>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</si>
  <si>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</si>
  <si>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</si>
  <si>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</si>
  <si>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</si>
  <si>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</si>
  <si>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</si>
  <si>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</si>
  <si>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</si>
  <si>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</si>
  <si>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</si>
  <si>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</si>
  <si>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</si>
  <si>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</si>
  <si>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</si>
  <si>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</si>
  <si>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</si>
  <si>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</si>
  <si>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</si>
  <si>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</si>
  <si>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</si>
  <si>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</si>
  <si>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</si>
  <si>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</si>
  <si>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</si>
  <si>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</si>
  <si>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</si>
  <si>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</si>
  <si>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</si>
  <si>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</si>
  <si>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</si>
  <si>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</si>
  <si>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</si>
  <si>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</si>
  <si>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</si>
  <si>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</si>
  <si>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</si>
  <si>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</si>
  <si>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</si>
  <si>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</si>
  <si>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</si>
  <si>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</si>
  <si>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</si>
  <si>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</si>
  <si>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</si>
  <si>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</si>
  <si>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</si>
  <si>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</si>
  <si>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</si>
  <si>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</si>
  <si>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</si>
  <si>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</si>
  <si>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</si>
  <si>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</si>
  <si>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</si>
  <si>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</si>
  <si>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</si>
  <si>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</si>
  <si>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</si>
  <si>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</si>
  <si>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</si>
  <si>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</si>
  <si>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</si>
  <si>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</si>
  <si>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</si>
  <si>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</si>
  <si>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</si>
  <si>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</si>
  <si>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</si>
  <si>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</si>
  <si>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</si>
  <si>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</si>
  <si>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</si>
  <si>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</si>
  <si>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</si>
  <si>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</si>
  <si>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</si>
  <si>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</si>
  <si>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</si>
  <si>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</si>
  <si>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</si>
  <si>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</si>
  <si>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</si>
  <si>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</si>
  <si>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</si>
  <si>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</si>
  <si>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</si>
  <si>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</si>
  <si>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</si>
  <si>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</si>
  <si>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</si>
  <si>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</si>
  <si>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</si>
  <si>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</si>
  <si>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</si>
  <si>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</si>
  <si>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</si>
  <si>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</si>
  <si>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</si>
  <si>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</si>
  <si>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</si>
  <si>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</si>
  <si>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</si>
  <si>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</si>
  <si>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</si>
  <si>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</si>
  <si>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</si>
  <si>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</si>
  <si>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</si>
  <si>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</si>
  <si>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</si>
  <si>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</si>
  <si>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</si>
  <si>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</si>
  <si>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</si>
  <si>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</si>
  <si>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</si>
  <si>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</si>
  <si>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</si>
  <si>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</si>
  <si>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</si>
  <si>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</si>
  <si>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</si>
  <si>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</si>
  <si>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</si>
  <si>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</si>
  <si>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</si>
  <si>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</si>
  <si>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</si>
  <si>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</si>
  <si>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</si>
  <si>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</si>
  <si>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</si>
  <si>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</si>
  <si>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</si>
  <si>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</si>
  <si>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</si>
  <si>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</si>
  <si>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</si>
  <si>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</si>
  <si>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</si>
  <si>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</si>
  <si>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</si>
  <si>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</si>
  <si>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</si>
  <si>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</si>
  <si>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</si>
  <si>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</si>
  <si>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</si>
  <si>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</si>
  <si>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</si>
  <si>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</si>
  <si>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</si>
  <si>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</si>
  <si>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</si>
  <si>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</si>
  <si>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</si>
  <si>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</si>
  <si>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</si>
  <si>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</si>
  <si>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</si>
  <si>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</si>
  <si>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</si>
  <si>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</si>
  <si>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</si>
  <si>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</si>
  <si>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</si>
  <si>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</si>
  <si>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</si>
  <si>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</si>
  <si>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</si>
  <si>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</si>
  <si>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</si>
  <si>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</si>
  <si>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</si>
  <si>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</si>
  <si>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</si>
  <si>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</si>
  <si>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</si>
  <si>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</si>
  <si>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</si>
  <si>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</si>
  <si>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</si>
  <si>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</si>
  <si>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</si>
  <si>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</si>
  <si>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</si>
  <si>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</si>
  <si>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</si>
  <si>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</si>
  <si>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</si>
  <si>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</si>
  <si>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</si>
  <si>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</si>
  <si>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</si>
  <si>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</si>
  <si>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</si>
  <si>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</si>
  <si>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</si>
  <si>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</si>
  <si>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</si>
  <si>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</si>
  <si>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</si>
  <si>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</si>
  <si>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</si>
  <si>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</si>
  <si>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</si>
  <si>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</si>
  <si>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</si>
  <si>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</si>
  <si>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</si>
  <si>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</si>
  <si>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</si>
  <si>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</si>
  <si>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</si>
  <si>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</si>
  <si>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</si>
  <si>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</si>
  <si>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</si>
  <si>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--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</si>
  <si>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</si>
  <si>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</si>
  <si>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</si>
  <si>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</si>
  <si>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</si>
  <si>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</si>
  <si>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</si>
  <si>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</si>
  <si>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</si>
  <si>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</si>
  <si>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</si>
  <si>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</si>
  <si>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</si>
  <si>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</si>
  <si>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</si>
  <si>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</si>
  <si>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</si>
  <si>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</si>
  <si>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</si>
  <si>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</si>
  <si>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</si>
  <si>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</si>
  <si>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</si>
  <si>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</si>
  <si>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</si>
  <si>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</si>
  <si>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</si>
  <si>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</si>
  <si>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</si>
  <si>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</si>
  <si>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</si>
  <si>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</si>
  <si>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</si>
  <si>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</si>
  <si>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</si>
  <si>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</si>
  <si>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</si>
  <si>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</si>
  <si>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</si>
  <si>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</si>
  <si>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</si>
  <si>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</si>
  <si>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</si>
  <si>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</si>
  <si>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</si>
  <si>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</si>
  <si>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</si>
  <si>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</si>
  <si>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</si>
  <si>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</si>
  <si>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</si>
  <si>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</si>
  <si>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</si>
  <si>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</si>
  <si>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</si>
  <si>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</si>
  <si>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</si>
  <si>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</si>
  <si>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</si>
  <si>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</si>
  <si>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</si>
  <si>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</si>
  <si>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</si>
  <si>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</si>
  <si>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</si>
  <si>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</si>
  <si>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</si>
  <si>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</si>
  <si>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</si>
  <si>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</si>
  <si>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</si>
  <si>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</si>
  <si>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</si>
  <si>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</si>
  <si>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</si>
  <si>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</si>
  <si>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</si>
  <si>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</si>
  <si>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</si>
  <si>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</si>
  <si>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</si>
  <si>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</si>
  <si>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</si>
  <si>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</si>
  <si>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</si>
  <si>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</si>
  <si>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</si>
  <si>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</si>
  <si>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</si>
  <si>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</si>
  <si>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</si>
  <si>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</si>
  <si>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</si>
  <si>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</si>
  <si>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</si>
  <si>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</si>
  <si>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</si>
  <si>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</si>
  <si>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</si>
  <si>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</si>
  <si>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</si>
  <si>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</si>
  <si>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</si>
  <si>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</si>
  <si>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</si>
  <si>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</si>
  <si>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</si>
  <si>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</si>
  <si>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</si>
  <si>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</si>
  <si>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</si>
  <si>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</si>
  <si>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</si>
  <si>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</si>
  <si>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</si>
  <si>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</si>
  <si>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</si>
  <si>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</si>
  <si>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</si>
  <si>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</si>
  <si>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</si>
  <si>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</si>
  <si>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</si>
  <si>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</si>
  <si>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</si>
  <si>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</si>
  <si>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</si>
  <si>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</si>
  <si>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</si>
  <si>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</si>
  <si>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</si>
  <si>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</si>
  <si>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</si>
  <si>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</si>
  <si>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</si>
  <si>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</si>
  <si>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</si>
  <si>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</si>
  <si>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</si>
  <si>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</si>
  <si>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</si>
  <si>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</si>
  <si>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</si>
  <si>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</si>
  <si>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</si>
  <si>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</si>
  <si>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</si>
  <si>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</si>
  <si>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</si>
  <si>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</si>
  <si>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</si>
  <si>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</si>
  <si>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</si>
  <si>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</si>
  <si>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</si>
  <si>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</si>
  <si>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</si>
  <si>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</si>
  <si>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</si>
  <si>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</si>
  <si>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</si>
  <si>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</si>
  <si>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</si>
  <si>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</si>
  <si>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</si>
  <si>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</si>
  <si>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</si>
  <si>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</si>
  <si>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</si>
  <si>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</si>
  <si>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</si>
  <si>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</si>
  <si>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</si>
  <si>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</si>
  <si>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</si>
  <si>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</si>
  <si>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</si>
  <si>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</si>
  <si>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</si>
  <si>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</si>
  <si>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</si>
  <si>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</si>
  <si>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</si>
  <si>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</si>
  <si>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</si>
  <si>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</si>
  <si>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</si>
  <si>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</si>
  <si>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</si>
  <si>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</si>
  <si>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</si>
  <si>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</si>
  <si>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</si>
  <si>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</si>
  <si>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</si>
  <si>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</si>
  <si>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</si>
  <si>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</si>
  <si>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</si>
  <si>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</si>
  <si>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</si>
  <si>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</si>
  <si>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</si>
  <si>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</si>
  <si>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</si>
  <si>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</si>
  <si>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</si>
  <si>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</si>
  <si>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</si>
  <si>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</si>
  <si>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</si>
  <si>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</si>
  <si>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</si>
  <si>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</si>
  <si>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</si>
  <si>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</si>
  <si>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</si>
  <si>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</si>
  <si>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</si>
  <si>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</si>
  <si>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</si>
  <si>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</si>
  <si>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</si>
  <si>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</si>
  <si>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</si>
  <si>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</si>
  <si>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</si>
  <si>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</si>
  <si>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</si>
  <si>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</si>
  <si>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</si>
  <si>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</si>
  <si>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</si>
  <si>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</si>
  <si>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</si>
  <si>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</si>
  <si>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</si>
  <si>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187199</t>
  </si>
  <si>
    <t>87199</t>
  </si>
  <si>
    <t>MAXIPIME 1GM</t>
  </si>
  <si>
    <t>INJ SIC 1X1GM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</si>
  <si>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</si>
  <si>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</si>
  <si>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</si>
  <si>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</si>
  <si>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</si>
  <si>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</si>
  <si>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</si>
  <si>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</si>
  <si>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</si>
  <si>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</si>
  <si>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</si>
  <si>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</si>
  <si>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</si>
  <si>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</si>
  <si>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</si>
  <si>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</si>
  <si>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</si>
  <si>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</si>
  <si>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</si>
  <si>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</si>
  <si>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</si>
  <si>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</si>
  <si>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</si>
  <si>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</si>
  <si>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</si>
  <si>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</si>
  <si>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J01CR02 - Amoxicilin a enzymový inhibitor</t>
  </si>
  <si>
    <t>J01AA12 - Tigecyklin</t>
  </si>
  <si>
    <t>J01CF04 - Oxacilin</t>
  </si>
  <si>
    <t>J01AA12</t>
  </si>
  <si>
    <t>INF PLV SOL 10X50MG</t>
  </si>
  <si>
    <t>J01CF04</t>
  </si>
  <si>
    <t>PROSTAPHLIN 1000 MG</t>
  </si>
  <si>
    <t>INJ PLV SOL 1X1000MG</t>
  </si>
  <si>
    <t>J01CR02</t>
  </si>
  <si>
    <t>AMOKSIKLAV 1 G</t>
  </si>
  <si>
    <t>TBL FLM 14X875MG/125MG</t>
  </si>
  <si>
    <t>J01DC02</t>
  </si>
  <si>
    <t>INJ+INF PLV SOL 10X1500MG</t>
  </si>
  <si>
    <t>XORIMAX 500 MG POTAHOVANÉ TABLETY</t>
  </si>
  <si>
    <t>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</si>
  <si>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</si>
  <si>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</si>
  <si>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</si>
  <si>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</si>
  <si>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</si>
  <si>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</si>
  <si>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</si>
  <si>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</si>
  <si>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</si>
  <si>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</si>
  <si>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</si>
  <si>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</si>
  <si>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</si>
  <si>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</si>
  <si>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</si>
  <si>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</si>
  <si>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</si>
  <si>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</si>
  <si>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</si>
  <si>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</si>
  <si>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</si>
  <si>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</si>
  <si>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</si>
  <si>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</si>
  <si>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</si>
  <si>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</si>
  <si>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</si>
  <si>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</si>
  <si>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</si>
  <si>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</si>
  <si>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</si>
  <si>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</si>
  <si>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</si>
  <si>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</si>
  <si>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</si>
  <si>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</si>
  <si>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</si>
  <si>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</si>
  <si>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</si>
  <si>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</si>
  <si>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</si>
  <si>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</si>
  <si>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</si>
  <si>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</si>
  <si>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</si>
  <si>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</si>
  <si>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</si>
  <si>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</si>
  <si>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</si>
  <si>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</si>
  <si>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</si>
  <si>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</si>
  <si>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</si>
  <si>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</si>
  <si>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</si>
  <si>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</si>
  <si>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</si>
  <si>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</si>
  <si>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</si>
  <si>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</si>
  <si>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</si>
  <si>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</si>
  <si>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</si>
  <si>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</si>
  <si>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</si>
  <si>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</si>
  <si>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</si>
  <si>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</si>
  <si>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</si>
  <si>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</si>
  <si>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</si>
  <si>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</si>
  <si>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</si>
  <si>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</si>
  <si>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</si>
  <si>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</si>
  <si>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</si>
  <si>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</si>
  <si>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</si>
  <si>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</si>
  <si>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</si>
  <si>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</si>
  <si>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</si>
  <si>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</si>
  <si>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</si>
  <si>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</si>
  <si>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</si>
  <si>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</si>
  <si>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</si>
  <si>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</si>
  <si>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</si>
  <si>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</si>
  <si>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</si>
  <si>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</si>
  <si>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</si>
  <si>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</si>
  <si>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</si>
  <si>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</si>
  <si>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</si>
  <si>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</si>
  <si>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</si>
  <si>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</si>
  <si>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</si>
  <si>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</si>
  <si>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</si>
  <si>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</si>
  <si>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</si>
  <si>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</si>
  <si>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</si>
  <si>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</si>
  <si>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</si>
  <si>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</si>
  <si>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</si>
  <si>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</si>
  <si>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</si>
  <si>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</si>
  <si>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</si>
  <si>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</si>
  <si>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</si>
  <si>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</si>
  <si>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</si>
  <si>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</si>
  <si>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</si>
  <si>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</si>
  <si>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</si>
  <si>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</si>
  <si>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</si>
  <si>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</si>
  <si>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</si>
  <si>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</si>
  <si>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</si>
  <si>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</si>
  <si>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</si>
  <si>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</si>
  <si>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</si>
  <si>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</si>
  <si>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</si>
  <si>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</si>
  <si>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</si>
  <si>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</si>
  <si>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</si>
  <si>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</si>
  <si>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</si>
  <si>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</si>
  <si>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</si>
  <si>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</si>
  <si>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</si>
  <si>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</si>
  <si>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</si>
  <si>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</si>
  <si>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</si>
  <si>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</si>
  <si>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</si>
  <si>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</si>
  <si>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</si>
  <si>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</si>
  <si>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</si>
  <si>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</si>
  <si>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</si>
  <si>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</si>
  <si>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</si>
  <si>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</si>
  <si>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</si>
  <si>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</si>
  <si>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</si>
  <si>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</si>
  <si>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</si>
  <si>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</si>
  <si>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</si>
  <si>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</si>
  <si>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</si>
  <si>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</si>
  <si>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</si>
  <si>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</si>
  <si>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</si>
  <si>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</si>
  <si>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</si>
  <si>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</si>
  <si>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</si>
  <si>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</si>
  <si>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</si>
  <si>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</si>
  <si>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</si>
  <si>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</si>
  <si>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</si>
  <si>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</si>
  <si>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</si>
  <si>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</si>
  <si>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</si>
  <si>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</si>
  <si>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</si>
  <si>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</si>
  <si>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</si>
  <si>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</si>
  <si>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</si>
  <si>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</si>
  <si>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</si>
  <si>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</si>
  <si>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</si>
  <si>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</si>
  <si>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</si>
  <si>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</si>
  <si>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</si>
  <si>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</si>
  <si>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</si>
  <si>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</si>
  <si>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</si>
  <si>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</si>
  <si>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</si>
  <si>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</si>
  <si>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</si>
  <si>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</si>
  <si>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</si>
  <si>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</si>
  <si>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</si>
  <si>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</si>
  <si>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</si>
  <si>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</si>
  <si>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</si>
  <si>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</si>
  <si>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</si>
  <si>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</si>
  <si>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</si>
  <si>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</si>
  <si>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</si>
  <si>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</si>
  <si>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</si>
  <si>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</si>
  <si>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</si>
  <si>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</si>
  <si>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</si>
  <si>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</si>
  <si>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</si>
  <si>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</si>
  <si>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</si>
  <si>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</si>
  <si>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</si>
  <si>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</si>
  <si>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</si>
  <si>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</si>
  <si>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</si>
  <si>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</si>
  <si>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</si>
  <si>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</si>
  <si>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</si>
  <si>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</si>
  <si>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</si>
  <si>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</si>
  <si>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</si>
  <si>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</si>
  <si>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</si>
  <si>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</si>
  <si>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</si>
  <si>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</si>
  <si>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</si>
  <si>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</si>
  <si>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</si>
  <si>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</si>
  <si>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</si>
  <si>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</si>
  <si>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</si>
  <si>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</si>
  <si>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</si>
  <si>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</si>
  <si>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</si>
  <si>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</si>
  <si>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</si>
  <si>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</si>
  <si>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</si>
  <si>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</si>
  <si>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</si>
  <si>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</si>
  <si>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</si>
  <si>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</si>
  <si>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</si>
  <si>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</si>
  <si>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</si>
  <si>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</si>
  <si>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</si>
  <si>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</si>
  <si>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</si>
  <si>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</si>
  <si>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</si>
  <si>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</si>
  <si>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</si>
  <si>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</si>
  <si>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</si>
  <si>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</si>
  <si>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</si>
  <si>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</si>
  <si>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</si>
  <si>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</si>
  <si>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</si>
  <si>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</si>
  <si>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</si>
  <si>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</si>
  <si>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</si>
  <si>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</si>
  <si>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</si>
  <si>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</si>
  <si>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</si>
  <si>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</si>
  <si>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</si>
  <si>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</si>
  <si>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</si>
  <si>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</si>
  <si>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</si>
  <si>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</si>
  <si>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</si>
  <si>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</si>
  <si>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</si>
  <si>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</si>
  <si>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</si>
  <si>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</si>
  <si>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</si>
  <si>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</si>
  <si>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</si>
  <si>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</si>
  <si>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</si>
  <si>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</si>
  <si>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</si>
  <si>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</si>
  <si>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</si>
  <si>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</si>
  <si>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</si>
  <si>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</si>
  <si>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</si>
  <si>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</si>
  <si>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</si>
  <si>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</si>
  <si>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</si>
  <si>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</si>
  <si>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</si>
  <si>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</si>
  <si>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</si>
  <si>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</si>
  <si>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</si>
  <si>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</si>
  <si>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</si>
  <si>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</si>
  <si>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</si>
  <si>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</si>
  <si>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</si>
  <si>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</si>
  <si>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</si>
  <si>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</si>
  <si>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</si>
  <si>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</si>
  <si>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</si>
  <si>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</si>
  <si>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</si>
  <si>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</si>
  <si>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</si>
  <si>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</si>
  <si>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</si>
  <si>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</si>
  <si>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</si>
  <si>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</si>
  <si>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</si>
  <si>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</si>
  <si>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</si>
  <si>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</si>
  <si>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</si>
  <si>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</si>
  <si>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</si>
  <si>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</si>
  <si>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</si>
  <si>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</si>
  <si>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</si>
  <si>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</si>
  <si>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</si>
  <si>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</si>
  <si>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</si>
  <si>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</si>
  <si>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</si>
  <si>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</si>
  <si>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</si>
  <si>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</si>
  <si>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</si>
  <si>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</si>
  <si>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</si>
  <si>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</si>
  <si>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</si>
  <si>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</si>
  <si>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</si>
  <si>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</si>
  <si>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</si>
  <si>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</si>
  <si>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</si>
  <si>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</si>
  <si>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</si>
  <si>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</si>
  <si>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</si>
  <si>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</si>
  <si>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</si>
  <si>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</si>
  <si>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</si>
  <si>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</si>
  <si>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</si>
  <si>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</si>
  <si>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</si>
  <si>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</si>
  <si>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</si>
  <si>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</si>
  <si>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</si>
  <si>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</si>
  <si>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</si>
  <si>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</si>
  <si>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</si>
  <si>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</si>
  <si>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</si>
  <si>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</si>
  <si>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</si>
  <si>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</si>
  <si>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</si>
  <si>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</si>
  <si>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</si>
  <si>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</si>
  <si>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</si>
  <si>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</si>
  <si>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</si>
  <si>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</si>
  <si>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</si>
  <si>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</si>
  <si>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</si>
  <si>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</si>
  <si>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</si>
  <si>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</si>
  <si>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</si>
  <si>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</si>
  <si>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</si>
  <si>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</si>
  <si>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</si>
  <si>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</si>
  <si>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</si>
  <si>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</si>
  <si>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</si>
  <si>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</si>
  <si>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</si>
  <si>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</si>
  <si>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</si>
  <si>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</si>
  <si>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</si>
  <si>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</si>
  <si>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</si>
  <si>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</si>
  <si>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</si>
  <si>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</si>
  <si>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</si>
  <si>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</si>
  <si>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</si>
  <si>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</si>
  <si>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</si>
  <si>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</si>
  <si>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</si>
  <si>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</si>
  <si>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</si>
  <si>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</si>
  <si>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</si>
  <si>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</si>
  <si>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</si>
  <si>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</si>
  <si>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</si>
  <si>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</si>
  <si>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</si>
  <si>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</si>
  <si>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</si>
  <si>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</si>
  <si>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</si>
  <si>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</si>
  <si>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</si>
  <si>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</si>
  <si>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</si>
  <si>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</si>
  <si>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</si>
  <si>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</si>
  <si>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</si>
  <si>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</si>
  <si>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</si>
  <si>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</si>
  <si>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</si>
  <si>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</si>
  <si>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</si>
  <si>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</si>
  <si>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</si>
  <si>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</si>
  <si>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</si>
  <si>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</si>
  <si>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</si>
  <si>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</si>
  <si>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</si>
  <si>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</si>
  <si>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</si>
  <si>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</si>
  <si>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</si>
  <si>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</si>
  <si>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</si>
  <si>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</si>
  <si>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</si>
  <si>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</si>
  <si>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</si>
  <si>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</si>
  <si>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</si>
  <si>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</si>
  <si>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</si>
  <si>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</si>
  <si>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</si>
  <si>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</si>
  <si>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</si>
  <si>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</si>
  <si>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</si>
  <si>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</si>
  <si>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</si>
  <si>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</si>
  <si>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</si>
  <si>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</si>
  <si>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</si>
  <si>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</si>
  <si>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</si>
  <si>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</si>
  <si>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</si>
  <si>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</si>
  <si>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</si>
  <si>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</si>
  <si>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</si>
  <si>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</si>
  <si>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</si>
  <si>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</si>
  <si>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</si>
  <si>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</si>
  <si>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</si>
  <si>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</si>
  <si>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</si>
  <si>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</si>
  <si>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</si>
  <si>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</si>
  <si>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</si>
  <si>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</si>
  <si>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</si>
  <si>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</si>
  <si>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</si>
  <si>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</si>
  <si>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</si>
  <si>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</si>
  <si>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</si>
  <si>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</si>
  <si>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</si>
  <si>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</si>
  <si>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</si>
  <si>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</si>
  <si>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</si>
  <si>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</si>
  <si>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</si>
  <si>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</si>
  <si>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</si>
  <si>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</si>
  <si>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</si>
  <si>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</si>
  <si>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</si>
  <si>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</si>
  <si>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</si>
  <si>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</si>
  <si>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</si>
  <si>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</si>
  <si>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</si>
  <si>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</si>
  <si>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</si>
  <si>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</si>
  <si>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</si>
  <si>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</si>
  <si>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</si>
  <si>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</si>
  <si>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</si>
  <si>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</si>
  <si>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</si>
  <si>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</si>
  <si>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</si>
  <si>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</si>
  <si>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</si>
  <si>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</si>
  <si>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</si>
  <si>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</si>
  <si>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</si>
  <si>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</si>
  <si>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</si>
  <si>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</si>
  <si>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</si>
  <si>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</si>
  <si>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</si>
  <si>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</si>
  <si>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</si>
  <si>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</si>
  <si>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</si>
  <si>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</si>
  <si>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</si>
  <si>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</si>
  <si>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</si>
  <si>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</si>
  <si>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</si>
  <si>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</si>
  <si>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</si>
  <si>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</si>
  <si>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</si>
  <si>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</si>
  <si>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</si>
  <si>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</si>
  <si>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</si>
  <si>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</si>
  <si>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</si>
  <si>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</si>
  <si>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</si>
  <si>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</si>
  <si>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</si>
  <si>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</si>
  <si>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</si>
  <si>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</si>
  <si>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</si>
  <si>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</si>
  <si>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</si>
  <si>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</si>
  <si>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</si>
  <si>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</si>
  <si>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</si>
  <si>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</si>
  <si>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</si>
  <si>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</si>
  <si>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</si>
  <si>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</si>
  <si>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</si>
  <si>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</si>
  <si>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</si>
  <si>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</si>
  <si>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</si>
  <si>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</si>
  <si>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</si>
  <si>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</si>
  <si>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</si>
  <si>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</si>
  <si>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</si>
  <si>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</si>
  <si>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</si>
  <si>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</si>
  <si>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</si>
  <si>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</si>
  <si>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</si>
  <si>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</si>
  <si>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</si>
  <si>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</si>
  <si>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</si>
  <si>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</si>
  <si>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</si>
  <si>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</si>
  <si>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</si>
  <si>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</si>
  <si>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</si>
  <si>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</si>
  <si>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</si>
  <si>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</si>
  <si>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</si>
  <si>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</si>
  <si>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</si>
  <si>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</si>
  <si>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</si>
  <si>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</si>
  <si>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</si>
  <si>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</si>
  <si>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</si>
  <si>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</si>
  <si>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</si>
  <si>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</si>
  <si>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</si>
  <si>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</si>
  <si>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</si>
  <si>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</si>
  <si>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</si>
  <si>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</si>
  <si>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</si>
  <si>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</si>
  <si>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</si>
  <si>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</si>
  <si>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</si>
  <si>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</si>
  <si>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</si>
  <si>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</si>
  <si>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</si>
  <si>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</si>
  <si>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</si>
  <si>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</si>
  <si>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</si>
  <si>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</si>
  <si>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</si>
  <si>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</si>
  <si>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</si>
  <si>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</si>
  <si>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</si>
  <si>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</si>
  <si>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</si>
  <si>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</si>
  <si>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</si>
  <si>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</si>
  <si>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</si>
  <si>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</si>
  <si>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</si>
  <si>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</si>
  <si>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</si>
  <si>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</si>
  <si>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</si>
  <si>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</si>
  <si>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</si>
  <si>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</si>
  <si>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</si>
  <si>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</si>
  <si>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</si>
  <si>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</si>
  <si>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</si>
  <si>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</si>
  <si>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</si>
  <si>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</si>
  <si>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</si>
  <si>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</si>
  <si>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</si>
  <si>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</si>
  <si>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</si>
  <si>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</si>
  <si>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</si>
  <si>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</si>
  <si>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</si>
  <si>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</si>
  <si>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</si>
  <si>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</si>
  <si>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</si>
  <si>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</si>
  <si>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</si>
  <si>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</si>
  <si>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</si>
  <si>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</si>
  <si>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DA160</t>
  </si>
  <si>
    <t>Sabouraud Dextrose agar s CMP (šikmý)</t>
  </si>
  <si>
    <t>DA586</t>
  </si>
  <si>
    <t>Staph Xtra Latex Kit 100t</t>
  </si>
  <si>
    <t>DB103</t>
  </si>
  <si>
    <t>Go agar/Go agar s ATB 1/2p</t>
  </si>
  <si>
    <t>DC754</t>
  </si>
  <si>
    <t>SIRAN ZINECNATY 7H2O P.A.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</si>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</sst>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0.91685119805029625</c:v>
                </c:pt>
                <c:pt idx="1">
                  <c:v>0.98081368859415485</c:v>
                </c:pt>
                <c:pt idx="2">
                  <c:v>1.0075964522838705</c:v>
                </c:pt>
                <c:pt idx="3">
                  <c:v>1.0470755271739771</c:v>
                </c:pt>
                <c:pt idx="4">
                  <c:v>1.0552355529984774</c:v>
                </c:pt>
                <c:pt idx="5">
                  <c:v>1.0202754841335917</c:v>
                </c:pt>
                <c:pt idx="6">
                  <c:v>0.98063029076402519</c:v>
                </c:pt>
                <c:pt idx="7">
                  <c:v>0.9652331153651621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662064"/>
        <c:axId val="-20416680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0.7990928073876451</c:v>
                </c:pt>
                <c:pt idx="1">
                  <c:v>0.7990928073876451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665872"/>
        <c:axId val="-2041666960"/>
      </c:scatterChart>
      <c:catAx>
        <c:axId val="-204166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66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66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662064"/>
        <c:crosses val="autoZero"/>
        <c:crossBetween val="between"/>
      </c:valAx>
      <c:valAx>
        <c:axId val="-2041665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666960"/>
        <c:crosses val="max"/>
        <c:crossBetween val="midCat"/>
      </c:valAx>
      <c:valAx>
        <c:axId val="-2041666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665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541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1299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1302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1307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1428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1485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541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1.0190635786820206E-2</v>
      </c>
      <c r="I3" s="43">
        <f>SUBTOTAL(9,I6:I1048576)</f>
        <v>4.2</v>
      </c>
      <c r="J3" s="43">
        <f>SUBTOTAL(9,J6:J1048576)</f>
        <v>12439.35</v>
      </c>
      <c r="K3" s="44">
        <f>IF(M3=0,0,J3/M3)</f>
        <v>0.98980936421317978</v>
      </c>
      <c r="L3" s="43">
        <f>SUBTOTAL(9,L6:L1048576)</f>
        <v>5.2</v>
      </c>
      <c r="M3" s="45">
        <f>SUBTOTAL(9,M6:M1048576)</f>
        <v>12567.42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402</v>
      </c>
      <c r="B6" s="425" t="s">
        <v>529</v>
      </c>
      <c r="C6" s="425" t="s">
        <v>515</v>
      </c>
      <c r="D6" s="425" t="s">
        <v>516</v>
      </c>
      <c r="E6" s="425" t="s">
        <v>530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402</v>
      </c>
      <c r="B7" s="431" t="s">
        <v>531</v>
      </c>
      <c r="C7" s="431" t="s">
        <v>481</v>
      </c>
      <c r="D7" s="431" t="s">
        <v>532</v>
      </c>
      <c r="E7" s="431" t="s">
        <v>533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402</v>
      </c>
      <c r="B8" s="431" t="s">
        <v>534</v>
      </c>
      <c r="C8" s="431" t="s">
        <v>511</v>
      </c>
      <c r="D8" s="431" t="s">
        <v>535</v>
      </c>
      <c r="E8" s="431" t="s">
        <v>536</v>
      </c>
      <c r="F8" s="434"/>
      <c r="G8" s="434"/>
      <c r="H8" s="456">
        <v>0</v>
      </c>
      <c r="I8" s="434">
        <v>1</v>
      </c>
      <c r="J8" s="434">
        <v>115.94</v>
      </c>
      <c r="K8" s="456">
        <v>1</v>
      </c>
      <c r="L8" s="434">
        <v>1</v>
      </c>
      <c r="M8" s="435">
        <v>115.94</v>
      </c>
    </row>
    <row r="9" spans="1:13" ht="14.4" customHeight="1" x14ac:dyDescent="0.3">
      <c r="A9" s="430" t="s">
        <v>402</v>
      </c>
      <c r="B9" s="431" t="s">
        <v>537</v>
      </c>
      <c r="C9" s="431" t="s">
        <v>500</v>
      </c>
      <c r="D9" s="431" t="s">
        <v>501</v>
      </c>
      <c r="E9" s="431" t="s">
        <v>538</v>
      </c>
      <c r="F9" s="434"/>
      <c r="G9" s="434"/>
      <c r="H9" s="456">
        <v>0</v>
      </c>
      <c r="I9" s="434">
        <v>0.2</v>
      </c>
      <c r="J9" s="434">
        <v>43.56</v>
      </c>
      <c r="K9" s="456">
        <v>1</v>
      </c>
      <c r="L9" s="434">
        <v>0.2</v>
      </c>
      <c r="M9" s="435">
        <v>43.56</v>
      </c>
    </row>
    <row r="10" spans="1:13" ht="14.4" customHeight="1" thickBot="1" x14ac:dyDescent="0.35">
      <c r="A10" s="436" t="s">
        <v>402</v>
      </c>
      <c r="B10" s="437" t="s">
        <v>537</v>
      </c>
      <c r="C10" s="437" t="s">
        <v>485</v>
      </c>
      <c r="D10" s="437" t="s">
        <v>539</v>
      </c>
      <c r="E10" s="437" t="s">
        <v>540</v>
      </c>
      <c r="F10" s="440">
        <v>1</v>
      </c>
      <c r="G10" s="440">
        <v>128.07</v>
      </c>
      <c r="H10" s="448">
        <v>1</v>
      </c>
      <c r="I10" s="440"/>
      <c r="J10" s="440"/>
      <c r="K10" s="448">
        <v>0</v>
      </c>
      <c r="L10" s="440">
        <v>1</v>
      </c>
      <c r="M10" s="441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66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44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542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543</v>
      </c>
      <c r="B7" s="479">
        <v>66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44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244</v>
      </c>
      <c r="C6" s="414">
        <v>11178.59091000001</v>
      </c>
      <c r="D6" s="414">
        <v>12073.74375</v>
      </c>
      <c r="E6" s="414"/>
      <c r="F6" s="414">
        <v>13878.135329999999</v>
      </c>
      <c r="G6" s="414">
        <v>12466.667792150933</v>
      </c>
      <c r="H6" s="414">
        <v>1411.4675378490665</v>
      </c>
      <c r="I6" s="415">
        <v>1.1132193109964583</v>
      </c>
      <c r="J6" s="416" t="s">
        <v>1</v>
      </c>
    </row>
    <row r="7" spans="1:10" ht="14.4" customHeight="1" x14ac:dyDescent="0.3">
      <c r="A7" s="412" t="s">
        <v>397</v>
      </c>
      <c r="B7" s="413" t="s">
        <v>245</v>
      </c>
      <c r="C7" s="414">
        <v>66.938589999999991</v>
      </c>
      <c r="D7" s="414">
        <v>89.493939999999995</v>
      </c>
      <c r="E7" s="414"/>
      <c r="F7" s="414">
        <v>91.515509999999992</v>
      </c>
      <c r="G7" s="414">
        <v>86.474835864320013</v>
      </c>
      <c r="H7" s="414">
        <v>5.0406741356799785</v>
      </c>
      <c r="I7" s="415">
        <v>1.0582906470454463</v>
      </c>
      <c r="J7" s="416" t="s">
        <v>1</v>
      </c>
    </row>
    <row r="8" spans="1:10" ht="14.4" customHeight="1" x14ac:dyDescent="0.3">
      <c r="A8" s="412" t="s">
        <v>397</v>
      </c>
      <c r="B8" s="413" t="s">
        <v>246</v>
      </c>
      <c r="C8" s="414">
        <v>8.5249399999999991</v>
      </c>
      <c r="D8" s="414">
        <v>10.091199999999999</v>
      </c>
      <c r="E8" s="414"/>
      <c r="F8" s="414">
        <v>9.4451499999999999</v>
      </c>
      <c r="G8" s="414">
        <v>13.309500240403999</v>
      </c>
      <c r="H8" s="414">
        <v>-3.8643502404039989</v>
      </c>
      <c r="I8" s="415">
        <v>0.70965474506150961</v>
      </c>
      <c r="J8" s="416" t="s">
        <v>1</v>
      </c>
    </row>
    <row r="9" spans="1:10" ht="14.4" customHeight="1" x14ac:dyDescent="0.3">
      <c r="A9" s="412" t="s">
        <v>397</v>
      </c>
      <c r="B9" s="413" t="s">
        <v>247</v>
      </c>
      <c r="C9" s="414">
        <v>68.695979999999992</v>
      </c>
      <c r="D9" s="414">
        <v>35.107050000000001</v>
      </c>
      <c r="E9" s="414"/>
      <c r="F9" s="414">
        <v>50.214319999999994</v>
      </c>
      <c r="G9" s="414">
        <v>77.846359646633331</v>
      </c>
      <c r="H9" s="414">
        <v>-27.632039646633338</v>
      </c>
      <c r="I9" s="415">
        <v>0.64504390735722272</v>
      </c>
      <c r="J9" s="416" t="s">
        <v>1</v>
      </c>
    </row>
    <row r="10" spans="1:10" ht="14.4" customHeight="1" x14ac:dyDescent="0.3">
      <c r="A10" s="412" t="s">
        <v>397</v>
      </c>
      <c r="B10" s="413" t="s">
        <v>248</v>
      </c>
      <c r="C10" s="414">
        <v>0.55100000000000005</v>
      </c>
      <c r="D10" s="414">
        <v>0.75399999999999989</v>
      </c>
      <c r="E10" s="414"/>
      <c r="F10" s="414">
        <v>0.997</v>
      </c>
      <c r="G10" s="414">
        <v>0.6666667268526667</v>
      </c>
      <c r="H10" s="414">
        <v>0.3303332731473333</v>
      </c>
      <c r="I10" s="415">
        <v>1.4954998649877675</v>
      </c>
      <c r="J10" s="416" t="s">
        <v>1</v>
      </c>
    </row>
    <row r="11" spans="1:10" ht="14.4" customHeight="1" x14ac:dyDescent="0.3">
      <c r="A11" s="412" t="s">
        <v>397</v>
      </c>
      <c r="B11" s="413" t="s">
        <v>249</v>
      </c>
      <c r="C11" s="414">
        <v>17.965999999999998</v>
      </c>
      <c r="D11" s="414">
        <v>12.497999999999999</v>
      </c>
      <c r="E11" s="414"/>
      <c r="F11" s="414">
        <v>11.076000000000001</v>
      </c>
      <c r="G11" s="414">
        <v>20.485030628555332</v>
      </c>
      <c r="H11" s="414">
        <v>-9.4090306285553318</v>
      </c>
      <c r="I11" s="415">
        <v>0.54068750009875455</v>
      </c>
      <c r="J11" s="416" t="s">
        <v>1</v>
      </c>
    </row>
    <row r="12" spans="1:10" ht="14.4" customHeight="1" x14ac:dyDescent="0.3">
      <c r="A12" s="412" t="s">
        <v>397</v>
      </c>
      <c r="B12" s="413" t="s">
        <v>400</v>
      </c>
      <c r="C12" s="414">
        <v>11341.267420000009</v>
      </c>
      <c r="D12" s="414">
        <v>12221.687940000002</v>
      </c>
      <c r="E12" s="414"/>
      <c r="F12" s="414">
        <v>14041.383309999996</v>
      </c>
      <c r="G12" s="414">
        <v>12665.450185257698</v>
      </c>
      <c r="H12" s="414">
        <v>1375.9331247422979</v>
      </c>
      <c r="I12" s="415">
        <v>1.1086367325769322</v>
      </c>
      <c r="J12" s="416" t="s">
        <v>401</v>
      </c>
    </row>
    <row r="14" spans="1:10" ht="14.4" customHeight="1" x14ac:dyDescent="0.3">
      <c r="A14" s="412" t="s">
        <v>397</v>
      </c>
      <c r="B14" s="413" t="s">
        <v>398</v>
      </c>
      <c r="C14" s="414" t="s">
        <v>399</v>
      </c>
      <c r="D14" s="414" t="s">
        <v>399</v>
      </c>
      <c r="E14" s="414"/>
      <c r="F14" s="414" t="s">
        <v>399</v>
      </c>
      <c r="G14" s="414" t="s">
        <v>399</v>
      </c>
      <c r="H14" s="414" t="s">
        <v>399</v>
      </c>
      <c r="I14" s="415" t="s">
        <v>399</v>
      </c>
      <c r="J14" s="416" t="s">
        <v>56</v>
      </c>
    </row>
    <row r="15" spans="1:10" ht="14.4" customHeight="1" x14ac:dyDescent="0.3">
      <c r="A15" s="412" t="s">
        <v>402</v>
      </c>
      <c r="B15" s="413" t="s">
        <v>403</v>
      </c>
      <c r="C15" s="414" t="s">
        <v>399</v>
      </c>
      <c r="D15" s="414" t="s">
        <v>399</v>
      </c>
      <c r="E15" s="414"/>
      <c r="F15" s="414" t="s">
        <v>399</v>
      </c>
      <c r="G15" s="414" t="s">
        <v>399</v>
      </c>
      <c r="H15" s="414" t="s">
        <v>399</v>
      </c>
      <c r="I15" s="415" t="s">
        <v>399</v>
      </c>
      <c r="J15" s="416" t="s">
        <v>0</v>
      </c>
    </row>
    <row r="16" spans="1:10" ht="14.4" customHeight="1" x14ac:dyDescent="0.3">
      <c r="A16" s="412" t="s">
        <v>402</v>
      </c>
      <c r="B16" s="413" t="s">
        <v>244</v>
      </c>
      <c r="C16" s="414">
        <v>11178.59091000001</v>
      </c>
      <c r="D16" s="414">
        <v>12073.74375</v>
      </c>
      <c r="E16" s="414"/>
      <c r="F16" s="414">
        <v>13878.135329999999</v>
      </c>
      <c r="G16" s="414">
        <v>12466.667792150933</v>
      </c>
      <c r="H16" s="414">
        <v>1411.4675378490665</v>
      </c>
      <c r="I16" s="415">
        <v>1.1132193109964583</v>
      </c>
      <c r="J16" s="416" t="s">
        <v>1</v>
      </c>
    </row>
    <row r="17" spans="1:10" ht="14.4" customHeight="1" x14ac:dyDescent="0.3">
      <c r="A17" s="412" t="s">
        <v>402</v>
      </c>
      <c r="B17" s="413" t="s">
        <v>245</v>
      </c>
      <c r="C17" s="414">
        <v>66.938589999999991</v>
      </c>
      <c r="D17" s="414">
        <v>89.493939999999995</v>
      </c>
      <c r="E17" s="414"/>
      <c r="F17" s="414">
        <v>91.515509999999992</v>
      </c>
      <c r="G17" s="414">
        <v>86.474835864320013</v>
      </c>
      <c r="H17" s="414">
        <v>5.0406741356799785</v>
      </c>
      <c r="I17" s="415">
        <v>1.0582906470454463</v>
      </c>
      <c r="J17" s="416" t="s">
        <v>1</v>
      </c>
    </row>
    <row r="18" spans="1:10" ht="14.4" customHeight="1" x14ac:dyDescent="0.3">
      <c r="A18" s="412" t="s">
        <v>402</v>
      </c>
      <c r="B18" s="413" t="s">
        <v>246</v>
      </c>
      <c r="C18" s="414">
        <v>8.5249399999999991</v>
      </c>
      <c r="D18" s="414">
        <v>10.091199999999999</v>
      </c>
      <c r="E18" s="414"/>
      <c r="F18" s="414">
        <v>9.4451499999999999</v>
      </c>
      <c r="G18" s="414">
        <v>13.309500240403999</v>
      </c>
      <c r="H18" s="414">
        <v>-3.8643502404039989</v>
      </c>
      <c r="I18" s="415">
        <v>0.70965474506150961</v>
      </c>
      <c r="J18" s="416" t="s">
        <v>1</v>
      </c>
    </row>
    <row r="19" spans="1:10" ht="14.4" customHeight="1" x14ac:dyDescent="0.3">
      <c r="A19" s="412" t="s">
        <v>402</v>
      </c>
      <c r="B19" s="413" t="s">
        <v>247</v>
      </c>
      <c r="C19" s="414">
        <v>68.695979999999992</v>
      </c>
      <c r="D19" s="414">
        <v>35.107050000000001</v>
      </c>
      <c r="E19" s="414"/>
      <c r="F19" s="414">
        <v>50.214319999999994</v>
      </c>
      <c r="G19" s="414">
        <v>77.846359646633331</v>
      </c>
      <c r="H19" s="414">
        <v>-27.632039646633338</v>
      </c>
      <c r="I19" s="415">
        <v>0.64504390735722272</v>
      </c>
      <c r="J19" s="416" t="s">
        <v>1</v>
      </c>
    </row>
    <row r="20" spans="1:10" ht="14.4" customHeight="1" x14ac:dyDescent="0.3">
      <c r="A20" s="412" t="s">
        <v>402</v>
      </c>
      <c r="B20" s="413" t="s">
        <v>248</v>
      </c>
      <c r="C20" s="414">
        <v>0.55100000000000005</v>
      </c>
      <c r="D20" s="414">
        <v>0.75399999999999989</v>
      </c>
      <c r="E20" s="414"/>
      <c r="F20" s="414">
        <v>0.997</v>
      </c>
      <c r="G20" s="414">
        <v>0.6666667268526667</v>
      </c>
      <c r="H20" s="414">
        <v>0.3303332731473333</v>
      </c>
      <c r="I20" s="415">
        <v>1.4954998649877675</v>
      </c>
      <c r="J20" s="416" t="s">
        <v>1</v>
      </c>
    </row>
    <row r="21" spans="1:10" ht="14.4" customHeight="1" x14ac:dyDescent="0.3">
      <c r="A21" s="412" t="s">
        <v>402</v>
      </c>
      <c r="B21" s="413" t="s">
        <v>249</v>
      </c>
      <c r="C21" s="414">
        <v>17.965999999999998</v>
      </c>
      <c r="D21" s="414">
        <v>12.497999999999999</v>
      </c>
      <c r="E21" s="414"/>
      <c r="F21" s="414">
        <v>11.076000000000001</v>
      </c>
      <c r="G21" s="414">
        <v>20.485030628555332</v>
      </c>
      <c r="H21" s="414">
        <v>-9.4090306285553318</v>
      </c>
      <c r="I21" s="415">
        <v>0.54068750009875455</v>
      </c>
      <c r="J21" s="416" t="s">
        <v>1</v>
      </c>
    </row>
    <row r="22" spans="1:10" ht="14.4" customHeight="1" x14ac:dyDescent="0.3">
      <c r="A22" s="412" t="s">
        <v>402</v>
      </c>
      <c r="B22" s="413" t="s">
        <v>404</v>
      </c>
      <c r="C22" s="414">
        <v>11341.267420000009</v>
      </c>
      <c r="D22" s="414">
        <v>12221.687940000002</v>
      </c>
      <c r="E22" s="414"/>
      <c r="F22" s="414">
        <v>14041.383309999996</v>
      </c>
      <c r="G22" s="414">
        <v>12665.450185257698</v>
      </c>
      <c r="H22" s="414">
        <v>1375.9331247422979</v>
      </c>
      <c r="I22" s="415">
        <v>1.1086367325769322</v>
      </c>
      <c r="J22" s="416" t="s">
        <v>405</v>
      </c>
    </row>
    <row r="23" spans="1:10" ht="14.4" customHeight="1" x14ac:dyDescent="0.3">
      <c r="A23" s="412" t="s">
        <v>399</v>
      </c>
      <c r="B23" s="413" t="s">
        <v>399</v>
      </c>
      <c r="C23" s="414" t="s">
        <v>399</v>
      </c>
      <c r="D23" s="414" t="s">
        <v>399</v>
      </c>
      <c r="E23" s="414"/>
      <c r="F23" s="414" t="s">
        <v>399</v>
      </c>
      <c r="G23" s="414" t="s">
        <v>399</v>
      </c>
      <c r="H23" s="414" t="s">
        <v>399</v>
      </c>
      <c r="I23" s="415" t="s">
        <v>399</v>
      </c>
      <c r="J23" s="416" t="s">
        <v>406</v>
      </c>
    </row>
    <row r="24" spans="1:10" ht="14.4" customHeight="1" x14ac:dyDescent="0.3">
      <c r="A24" s="412" t="s">
        <v>397</v>
      </c>
      <c r="B24" s="413" t="s">
        <v>400</v>
      </c>
      <c r="C24" s="414">
        <v>11341.267420000009</v>
      </c>
      <c r="D24" s="414">
        <v>12221.687940000002</v>
      </c>
      <c r="E24" s="414"/>
      <c r="F24" s="414">
        <v>14041.383309999996</v>
      </c>
      <c r="G24" s="414">
        <v>12665.450185257698</v>
      </c>
      <c r="H24" s="414">
        <v>1375.9331247422979</v>
      </c>
      <c r="I24" s="415">
        <v>1.1086367325769322</v>
      </c>
      <c r="J24" s="416" t="s">
        <v>401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1299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40.424286115358129</v>
      </c>
      <c r="J3" s="84">
        <f>SUBTOTAL(9,J5:J1048576)</f>
        <v>347563.45999999996</v>
      </c>
      <c r="K3" s="85">
        <f>SUBTOTAL(9,K5:K1048576)</f>
        <v>14050004.75028383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1287</v>
      </c>
      <c r="F5" s="427" t="s">
        <v>1288</v>
      </c>
      <c r="G5" s="426" t="s">
        <v>544</v>
      </c>
      <c r="H5" s="426" t="s">
        <v>545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1287</v>
      </c>
      <c r="F6" s="433" t="s">
        <v>1288</v>
      </c>
      <c r="G6" s="432" t="s">
        <v>546</v>
      </c>
      <c r="H6" s="432" t="s">
        <v>547</v>
      </c>
      <c r="I6" s="434">
        <v>28.734999999999999</v>
      </c>
      <c r="J6" s="434">
        <v>294</v>
      </c>
      <c r="K6" s="435">
        <v>8447.9600000000009</v>
      </c>
    </row>
    <row r="7" spans="1:11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1287</v>
      </c>
      <c r="F7" s="433" t="s">
        <v>1288</v>
      </c>
      <c r="G7" s="432" t="s">
        <v>548</v>
      </c>
      <c r="H7" s="432" t="s">
        <v>549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1287</v>
      </c>
      <c r="F8" s="433" t="s">
        <v>1288</v>
      </c>
      <c r="G8" s="432" t="s">
        <v>550</v>
      </c>
      <c r="H8" s="432" t="s">
        <v>551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1287</v>
      </c>
      <c r="F9" s="433" t="s">
        <v>1288</v>
      </c>
      <c r="G9" s="432" t="s">
        <v>552</v>
      </c>
      <c r="H9" s="432" t="s">
        <v>553</v>
      </c>
      <c r="I9" s="434">
        <v>27.87</v>
      </c>
      <c r="J9" s="434">
        <v>24</v>
      </c>
      <c r="K9" s="435">
        <v>668.88</v>
      </c>
    </row>
    <row r="10" spans="1:11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1287</v>
      </c>
      <c r="F10" s="433" t="s">
        <v>1288</v>
      </c>
      <c r="G10" s="432" t="s">
        <v>554</v>
      </c>
      <c r="H10" s="432" t="s">
        <v>555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1287</v>
      </c>
      <c r="F11" s="433" t="s">
        <v>1288</v>
      </c>
      <c r="G11" s="432" t="s">
        <v>556</v>
      </c>
      <c r="H11" s="432" t="s">
        <v>557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1287</v>
      </c>
      <c r="F12" s="433" t="s">
        <v>1288</v>
      </c>
      <c r="G12" s="432" t="s">
        <v>558</v>
      </c>
      <c r="H12" s="432" t="s">
        <v>559</v>
      </c>
      <c r="I12" s="434">
        <v>7.1</v>
      </c>
      <c r="J12" s="434">
        <v>2</v>
      </c>
      <c r="K12" s="435">
        <v>14.2</v>
      </c>
    </row>
    <row r="13" spans="1:11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1287</v>
      </c>
      <c r="F13" s="433" t="s">
        <v>1288</v>
      </c>
      <c r="G13" s="432" t="s">
        <v>560</v>
      </c>
      <c r="H13" s="432" t="s">
        <v>561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1287</v>
      </c>
      <c r="F14" s="433" t="s">
        <v>1288</v>
      </c>
      <c r="G14" s="432" t="s">
        <v>562</v>
      </c>
      <c r="H14" s="432" t="s">
        <v>563</v>
      </c>
      <c r="I14" s="434">
        <v>5.92</v>
      </c>
      <c r="J14" s="434">
        <v>3</v>
      </c>
      <c r="K14" s="435">
        <v>17.759999999999998</v>
      </c>
    </row>
    <row r="15" spans="1:11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1287</v>
      </c>
      <c r="F15" s="433" t="s">
        <v>1288</v>
      </c>
      <c r="G15" s="432" t="s">
        <v>564</v>
      </c>
      <c r="H15" s="432" t="s">
        <v>565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1287</v>
      </c>
      <c r="F16" s="433" t="s">
        <v>1288</v>
      </c>
      <c r="G16" s="432" t="s">
        <v>566</v>
      </c>
      <c r="H16" s="432" t="s">
        <v>567</v>
      </c>
      <c r="I16" s="434">
        <v>0.19</v>
      </c>
      <c r="J16" s="434">
        <v>600</v>
      </c>
      <c r="K16" s="435">
        <v>111.93</v>
      </c>
    </row>
    <row r="17" spans="1:11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1287</v>
      </c>
      <c r="F17" s="433" t="s">
        <v>1288</v>
      </c>
      <c r="G17" s="432" t="s">
        <v>568</v>
      </c>
      <c r="H17" s="432" t="s">
        <v>569</v>
      </c>
      <c r="I17" s="434">
        <v>0.375</v>
      </c>
      <c r="J17" s="434">
        <v>70</v>
      </c>
      <c r="K17" s="435">
        <v>26.1</v>
      </c>
    </row>
    <row r="18" spans="1:11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1289</v>
      </c>
      <c r="F18" s="433" t="s">
        <v>1290</v>
      </c>
      <c r="G18" s="432" t="s">
        <v>570</v>
      </c>
      <c r="H18" s="432" t="s">
        <v>571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1289</v>
      </c>
      <c r="F19" s="433" t="s">
        <v>1290</v>
      </c>
      <c r="G19" s="432" t="s">
        <v>572</v>
      </c>
      <c r="H19" s="432" t="s">
        <v>573</v>
      </c>
      <c r="I19" s="434">
        <v>1.0900000000000001</v>
      </c>
      <c r="J19" s="434">
        <v>400</v>
      </c>
      <c r="K19" s="435">
        <v>436</v>
      </c>
    </row>
    <row r="20" spans="1:11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1289</v>
      </c>
      <c r="F20" s="433" t="s">
        <v>1290</v>
      </c>
      <c r="G20" s="432" t="s">
        <v>574</v>
      </c>
      <c r="H20" s="432" t="s">
        <v>575</v>
      </c>
      <c r="I20" s="434">
        <v>0.47250000000000003</v>
      </c>
      <c r="J20" s="434">
        <v>1400</v>
      </c>
      <c r="K20" s="435">
        <v>661</v>
      </c>
    </row>
    <row r="21" spans="1:11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1289</v>
      </c>
      <c r="F21" s="433" t="s">
        <v>1290</v>
      </c>
      <c r="G21" s="432" t="s">
        <v>576</v>
      </c>
      <c r="H21" s="432" t="s">
        <v>577</v>
      </c>
      <c r="I21" s="434">
        <v>0.67</v>
      </c>
      <c r="J21" s="434">
        <v>300</v>
      </c>
      <c r="K21" s="435">
        <v>201</v>
      </c>
    </row>
    <row r="22" spans="1:11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1289</v>
      </c>
      <c r="F22" s="433" t="s">
        <v>1290</v>
      </c>
      <c r="G22" s="432" t="s">
        <v>578</v>
      </c>
      <c r="H22" s="432" t="s">
        <v>579</v>
      </c>
      <c r="I22" s="434">
        <v>0.59124999999999994</v>
      </c>
      <c r="J22" s="434">
        <v>12000</v>
      </c>
      <c r="K22" s="435">
        <v>7116.45</v>
      </c>
    </row>
    <row r="23" spans="1:11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1289</v>
      </c>
      <c r="F23" s="433" t="s">
        <v>1290</v>
      </c>
      <c r="G23" s="432" t="s">
        <v>580</v>
      </c>
      <c r="H23" s="432" t="s">
        <v>581</v>
      </c>
      <c r="I23" s="434">
        <v>1.0199999999999998</v>
      </c>
      <c r="J23" s="434">
        <v>18000</v>
      </c>
      <c r="K23" s="435">
        <v>18295.199999999997</v>
      </c>
    </row>
    <row r="24" spans="1:11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1289</v>
      </c>
      <c r="F24" s="433" t="s">
        <v>1290</v>
      </c>
      <c r="G24" s="432" t="s">
        <v>582</v>
      </c>
      <c r="H24" s="432" t="s">
        <v>583</v>
      </c>
      <c r="I24" s="434">
        <v>15.003333333333332</v>
      </c>
      <c r="J24" s="434">
        <v>18</v>
      </c>
      <c r="K24" s="435">
        <v>270.05</v>
      </c>
    </row>
    <row r="25" spans="1:11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1289</v>
      </c>
      <c r="F25" s="433" t="s">
        <v>1290</v>
      </c>
      <c r="G25" s="432" t="s">
        <v>584</v>
      </c>
      <c r="H25" s="432" t="s">
        <v>585</v>
      </c>
      <c r="I25" s="434">
        <v>12.106</v>
      </c>
      <c r="J25" s="434">
        <v>30</v>
      </c>
      <c r="K25" s="435">
        <v>363.15000000000003</v>
      </c>
    </row>
    <row r="26" spans="1:11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1289</v>
      </c>
      <c r="F26" s="433" t="s">
        <v>1290</v>
      </c>
      <c r="G26" s="432" t="s">
        <v>586</v>
      </c>
      <c r="H26" s="432" t="s">
        <v>587</v>
      </c>
      <c r="I26" s="434">
        <v>6.78</v>
      </c>
      <c r="J26" s="434">
        <v>100</v>
      </c>
      <c r="K26" s="435">
        <v>677.6</v>
      </c>
    </row>
    <row r="27" spans="1:11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1289</v>
      </c>
      <c r="F27" s="433" t="s">
        <v>1290</v>
      </c>
      <c r="G27" s="432" t="s">
        <v>588</v>
      </c>
      <c r="H27" s="432" t="s">
        <v>589</v>
      </c>
      <c r="I27" s="434">
        <v>0.61</v>
      </c>
      <c r="J27" s="434">
        <v>2000</v>
      </c>
      <c r="K27" s="435">
        <v>1214.3599999999999</v>
      </c>
    </row>
    <row r="28" spans="1:11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1289</v>
      </c>
      <c r="F28" s="433" t="s">
        <v>1290</v>
      </c>
      <c r="G28" s="432" t="s">
        <v>590</v>
      </c>
      <c r="H28" s="432" t="s">
        <v>591</v>
      </c>
      <c r="I28" s="434">
        <v>315.81</v>
      </c>
      <c r="J28" s="434">
        <v>2</v>
      </c>
      <c r="K28" s="435">
        <v>631.62</v>
      </c>
    </row>
    <row r="29" spans="1:11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1289</v>
      </c>
      <c r="F29" s="433" t="s">
        <v>1290</v>
      </c>
      <c r="G29" s="432" t="s">
        <v>592</v>
      </c>
      <c r="H29" s="432" t="s">
        <v>593</v>
      </c>
      <c r="I29" s="434">
        <v>1.74</v>
      </c>
      <c r="J29" s="434">
        <v>700</v>
      </c>
      <c r="K29" s="435">
        <v>1215.8899999999999</v>
      </c>
    </row>
    <row r="30" spans="1:11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1289</v>
      </c>
      <c r="F30" s="433" t="s">
        <v>1290</v>
      </c>
      <c r="G30" s="432" t="s">
        <v>594</v>
      </c>
      <c r="H30" s="432" t="s">
        <v>595</v>
      </c>
      <c r="I30" s="434">
        <v>693.69</v>
      </c>
      <c r="J30" s="434">
        <v>5</v>
      </c>
      <c r="K30" s="435">
        <v>3468.47</v>
      </c>
    </row>
    <row r="31" spans="1:11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1289</v>
      </c>
      <c r="F31" s="433" t="s">
        <v>1290</v>
      </c>
      <c r="G31" s="432" t="s">
        <v>596</v>
      </c>
      <c r="H31" s="432" t="s">
        <v>597</v>
      </c>
      <c r="I31" s="434">
        <v>1.21</v>
      </c>
      <c r="J31" s="434">
        <v>4000</v>
      </c>
      <c r="K31" s="435">
        <v>4840</v>
      </c>
    </row>
    <row r="32" spans="1:11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1289</v>
      </c>
      <c r="F32" s="433" t="s">
        <v>1290</v>
      </c>
      <c r="G32" s="432" t="s">
        <v>598</v>
      </c>
      <c r="H32" s="432" t="s">
        <v>599</v>
      </c>
      <c r="I32" s="434">
        <v>885.36</v>
      </c>
      <c r="J32" s="434">
        <v>5</v>
      </c>
      <c r="K32" s="435">
        <v>4426.79</v>
      </c>
    </row>
    <row r="33" spans="1:11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1289</v>
      </c>
      <c r="F33" s="433" t="s">
        <v>1290</v>
      </c>
      <c r="G33" s="432" t="s">
        <v>600</v>
      </c>
      <c r="H33" s="432" t="s">
        <v>601</v>
      </c>
      <c r="I33" s="434">
        <v>202.6</v>
      </c>
      <c r="J33" s="434">
        <v>20</v>
      </c>
      <c r="K33" s="435">
        <v>4052</v>
      </c>
    </row>
    <row r="34" spans="1:11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1289</v>
      </c>
      <c r="F34" s="433" t="s">
        <v>1290</v>
      </c>
      <c r="G34" s="432" t="s">
        <v>602</v>
      </c>
      <c r="H34" s="432" t="s">
        <v>603</v>
      </c>
      <c r="I34" s="434">
        <v>58.81</v>
      </c>
      <c r="J34" s="434">
        <v>3</v>
      </c>
      <c r="K34" s="435">
        <v>176.42</v>
      </c>
    </row>
    <row r="35" spans="1:11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1291</v>
      </c>
      <c r="F35" s="433" t="s">
        <v>1292</v>
      </c>
      <c r="G35" s="432" t="s">
        <v>604</v>
      </c>
      <c r="H35" s="432" t="s">
        <v>605</v>
      </c>
      <c r="I35" s="434">
        <v>0.15833333333333335</v>
      </c>
      <c r="J35" s="434">
        <v>52000</v>
      </c>
      <c r="K35" s="435">
        <v>8076.47</v>
      </c>
    </row>
    <row r="36" spans="1:11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1291</v>
      </c>
      <c r="F36" s="433" t="s">
        <v>1292</v>
      </c>
      <c r="G36" s="432" t="s">
        <v>606</v>
      </c>
      <c r="H36" s="432" t="s">
        <v>607</v>
      </c>
      <c r="I36" s="434">
        <v>0.43</v>
      </c>
      <c r="J36" s="434">
        <v>1500</v>
      </c>
      <c r="K36" s="435">
        <v>644.16999999999996</v>
      </c>
    </row>
    <row r="37" spans="1:11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1291</v>
      </c>
      <c r="F37" s="433" t="s">
        <v>1292</v>
      </c>
      <c r="G37" s="432" t="s">
        <v>608</v>
      </c>
      <c r="H37" s="432" t="s">
        <v>609</v>
      </c>
      <c r="I37" s="434">
        <v>0.46124999999999999</v>
      </c>
      <c r="J37" s="434">
        <v>19000</v>
      </c>
      <c r="K37" s="435">
        <v>8790.2999999999993</v>
      </c>
    </row>
    <row r="38" spans="1:11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521</v>
      </c>
      <c r="E38" s="432" t="s">
        <v>1291</v>
      </c>
      <c r="F38" s="433" t="s">
        <v>1292</v>
      </c>
      <c r="G38" s="432" t="s">
        <v>610</v>
      </c>
      <c r="H38" s="432" t="s">
        <v>611</v>
      </c>
      <c r="I38" s="434">
        <v>0.12333333333333334</v>
      </c>
      <c r="J38" s="434">
        <v>15000</v>
      </c>
      <c r="K38" s="435">
        <v>1820</v>
      </c>
    </row>
    <row r="39" spans="1:11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521</v>
      </c>
      <c r="E39" s="432" t="s">
        <v>1291</v>
      </c>
      <c r="F39" s="433" t="s">
        <v>1292</v>
      </c>
      <c r="G39" s="432" t="s">
        <v>612</v>
      </c>
      <c r="H39" s="432" t="s">
        <v>613</v>
      </c>
      <c r="I39" s="434">
        <v>2.15</v>
      </c>
      <c r="J39" s="434">
        <v>1000</v>
      </c>
      <c r="K39" s="435">
        <v>2153.8000000000002</v>
      </c>
    </row>
    <row r="40" spans="1:11" ht="14.4" customHeight="1" x14ac:dyDescent="0.3">
      <c r="A40" s="430" t="s">
        <v>397</v>
      </c>
      <c r="B40" s="431" t="s">
        <v>398</v>
      </c>
      <c r="C40" s="432" t="s">
        <v>402</v>
      </c>
      <c r="D40" s="433" t="s">
        <v>521</v>
      </c>
      <c r="E40" s="432" t="s">
        <v>1291</v>
      </c>
      <c r="F40" s="433" t="s">
        <v>1292</v>
      </c>
      <c r="G40" s="432" t="s">
        <v>614</v>
      </c>
      <c r="H40" s="432" t="s">
        <v>615</v>
      </c>
      <c r="I40" s="434">
        <v>0.24249999999999999</v>
      </c>
      <c r="J40" s="434">
        <v>19500</v>
      </c>
      <c r="K40" s="435">
        <v>4755.2999999999993</v>
      </c>
    </row>
    <row r="41" spans="1:11" ht="14.4" customHeight="1" x14ac:dyDescent="0.3">
      <c r="A41" s="430" t="s">
        <v>397</v>
      </c>
      <c r="B41" s="431" t="s">
        <v>398</v>
      </c>
      <c r="C41" s="432" t="s">
        <v>402</v>
      </c>
      <c r="D41" s="433" t="s">
        <v>521</v>
      </c>
      <c r="E41" s="432" t="s">
        <v>1291</v>
      </c>
      <c r="F41" s="433" t="s">
        <v>1292</v>
      </c>
      <c r="G41" s="432" t="s">
        <v>616</v>
      </c>
      <c r="H41" s="432" t="s">
        <v>617</v>
      </c>
      <c r="I41" s="434">
        <v>9.5733333333333324</v>
      </c>
      <c r="J41" s="434">
        <v>300</v>
      </c>
      <c r="K41" s="435">
        <v>2872</v>
      </c>
    </row>
    <row r="42" spans="1:11" ht="14.4" customHeight="1" x14ac:dyDescent="0.3">
      <c r="A42" s="430" t="s">
        <v>397</v>
      </c>
      <c r="B42" s="431" t="s">
        <v>398</v>
      </c>
      <c r="C42" s="432" t="s">
        <v>402</v>
      </c>
      <c r="D42" s="433" t="s">
        <v>521</v>
      </c>
      <c r="E42" s="432" t="s">
        <v>1291</v>
      </c>
      <c r="F42" s="433" t="s">
        <v>1292</v>
      </c>
      <c r="G42" s="432" t="s">
        <v>618</v>
      </c>
      <c r="H42" s="432" t="s">
        <v>619</v>
      </c>
      <c r="I42" s="434">
        <v>2.1516666666666668</v>
      </c>
      <c r="J42" s="434">
        <v>8064</v>
      </c>
      <c r="K42" s="435">
        <v>17316.310000000001</v>
      </c>
    </row>
    <row r="43" spans="1:11" ht="14.4" customHeight="1" x14ac:dyDescent="0.3">
      <c r="A43" s="430" t="s">
        <v>397</v>
      </c>
      <c r="B43" s="431" t="s">
        <v>398</v>
      </c>
      <c r="C43" s="432" t="s">
        <v>402</v>
      </c>
      <c r="D43" s="433" t="s">
        <v>521</v>
      </c>
      <c r="E43" s="432" t="s">
        <v>1291</v>
      </c>
      <c r="F43" s="433" t="s">
        <v>1292</v>
      </c>
      <c r="G43" s="432" t="s">
        <v>620</v>
      </c>
      <c r="H43" s="432" t="s">
        <v>621</v>
      </c>
      <c r="I43" s="434">
        <v>1.4033333333333333</v>
      </c>
      <c r="J43" s="434">
        <v>2880</v>
      </c>
      <c r="K43" s="435">
        <v>4032.9300000000003</v>
      </c>
    </row>
    <row r="44" spans="1:11" ht="14.4" customHeight="1" x14ac:dyDescent="0.3">
      <c r="A44" s="430" t="s">
        <v>397</v>
      </c>
      <c r="B44" s="431" t="s">
        <v>398</v>
      </c>
      <c r="C44" s="432" t="s">
        <v>402</v>
      </c>
      <c r="D44" s="433" t="s">
        <v>521</v>
      </c>
      <c r="E44" s="432" t="s">
        <v>1291</v>
      </c>
      <c r="F44" s="433" t="s">
        <v>1292</v>
      </c>
      <c r="G44" s="432" t="s">
        <v>622</v>
      </c>
      <c r="H44" s="432" t="s">
        <v>623</v>
      </c>
      <c r="I44" s="434">
        <v>2.936666666666667</v>
      </c>
      <c r="J44" s="434">
        <v>8000</v>
      </c>
      <c r="K44" s="435">
        <v>23516.35</v>
      </c>
    </row>
    <row r="45" spans="1:11" ht="14.4" customHeight="1" x14ac:dyDescent="0.3">
      <c r="A45" s="430" t="s">
        <v>397</v>
      </c>
      <c r="B45" s="431" t="s">
        <v>398</v>
      </c>
      <c r="C45" s="432" t="s">
        <v>402</v>
      </c>
      <c r="D45" s="433" t="s">
        <v>521</v>
      </c>
      <c r="E45" s="432" t="s">
        <v>1291</v>
      </c>
      <c r="F45" s="433" t="s">
        <v>1292</v>
      </c>
      <c r="G45" s="432" t="s">
        <v>624</v>
      </c>
      <c r="H45" s="432" t="s">
        <v>625</v>
      </c>
      <c r="I45" s="434">
        <v>181.5</v>
      </c>
      <c r="J45" s="434">
        <v>1</v>
      </c>
      <c r="K45" s="435">
        <v>181.5</v>
      </c>
    </row>
    <row r="46" spans="1:11" ht="14.4" customHeight="1" x14ac:dyDescent="0.3">
      <c r="A46" s="430" t="s">
        <v>397</v>
      </c>
      <c r="B46" s="431" t="s">
        <v>398</v>
      </c>
      <c r="C46" s="432" t="s">
        <v>402</v>
      </c>
      <c r="D46" s="433" t="s">
        <v>521</v>
      </c>
      <c r="E46" s="432" t="s">
        <v>1291</v>
      </c>
      <c r="F46" s="433" t="s">
        <v>1292</v>
      </c>
      <c r="G46" s="432" t="s">
        <v>626</v>
      </c>
      <c r="H46" s="432" t="s">
        <v>627</v>
      </c>
      <c r="I46" s="434">
        <v>10</v>
      </c>
      <c r="J46" s="434">
        <v>100</v>
      </c>
      <c r="K46" s="435">
        <v>1000</v>
      </c>
    </row>
    <row r="47" spans="1:11" ht="14.4" customHeight="1" x14ac:dyDescent="0.3">
      <c r="A47" s="430" t="s">
        <v>397</v>
      </c>
      <c r="B47" s="431" t="s">
        <v>398</v>
      </c>
      <c r="C47" s="432" t="s">
        <v>402</v>
      </c>
      <c r="D47" s="433" t="s">
        <v>521</v>
      </c>
      <c r="E47" s="432" t="s">
        <v>1291</v>
      </c>
      <c r="F47" s="433" t="s">
        <v>1292</v>
      </c>
      <c r="G47" s="432" t="s">
        <v>628</v>
      </c>
      <c r="H47" s="432" t="s">
        <v>629</v>
      </c>
      <c r="I47" s="434">
        <v>0.17</v>
      </c>
      <c r="J47" s="434">
        <v>1500</v>
      </c>
      <c r="K47" s="435">
        <v>254.10000000000002</v>
      </c>
    </row>
    <row r="48" spans="1:11" ht="14.4" customHeight="1" x14ac:dyDescent="0.3">
      <c r="A48" s="430" t="s">
        <v>397</v>
      </c>
      <c r="B48" s="431" t="s">
        <v>398</v>
      </c>
      <c r="C48" s="432" t="s">
        <v>402</v>
      </c>
      <c r="D48" s="433" t="s">
        <v>521</v>
      </c>
      <c r="E48" s="432" t="s">
        <v>1291</v>
      </c>
      <c r="F48" s="433" t="s">
        <v>1292</v>
      </c>
      <c r="G48" s="432" t="s">
        <v>630</v>
      </c>
      <c r="H48" s="432" t="s">
        <v>631</v>
      </c>
      <c r="I48" s="434">
        <v>16.940000000000001</v>
      </c>
      <c r="J48" s="434">
        <v>100</v>
      </c>
      <c r="K48" s="435">
        <v>1694</v>
      </c>
    </row>
    <row r="49" spans="1:11" ht="14.4" customHeight="1" x14ac:dyDescent="0.3">
      <c r="A49" s="430" t="s">
        <v>397</v>
      </c>
      <c r="B49" s="431" t="s">
        <v>398</v>
      </c>
      <c r="C49" s="432" t="s">
        <v>402</v>
      </c>
      <c r="D49" s="433" t="s">
        <v>521</v>
      </c>
      <c r="E49" s="432" t="s">
        <v>1291</v>
      </c>
      <c r="F49" s="433" t="s">
        <v>1292</v>
      </c>
      <c r="G49" s="432" t="s">
        <v>632</v>
      </c>
      <c r="H49" s="432" t="s">
        <v>633</v>
      </c>
      <c r="I49" s="434">
        <v>1.1399999999999999</v>
      </c>
      <c r="J49" s="434">
        <v>1000</v>
      </c>
      <c r="K49" s="435">
        <v>1137</v>
      </c>
    </row>
    <row r="50" spans="1:11" ht="14.4" customHeight="1" x14ac:dyDescent="0.3">
      <c r="A50" s="430" t="s">
        <v>397</v>
      </c>
      <c r="B50" s="431" t="s">
        <v>398</v>
      </c>
      <c r="C50" s="432" t="s">
        <v>402</v>
      </c>
      <c r="D50" s="433" t="s">
        <v>521</v>
      </c>
      <c r="E50" s="432" t="s">
        <v>1291</v>
      </c>
      <c r="F50" s="433" t="s">
        <v>1292</v>
      </c>
      <c r="G50" s="432" t="s">
        <v>634</v>
      </c>
      <c r="H50" s="432" t="s">
        <v>635</v>
      </c>
      <c r="I50" s="434">
        <v>2.7199999999999998</v>
      </c>
      <c r="J50" s="434">
        <v>5376</v>
      </c>
      <c r="K50" s="435">
        <v>14278</v>
      </c>
    </row>
    <row r="51" spans="1:11" ht="14.4" customHeight="1" x14ac:dyDescent="0.3">
      <c r="A51" s="430" t="s">
        <v>397</v>
      </c>
      <c r="B51" s="431" t="s">
        <v>398</v>
      </c>
      <c r="C51" s="432" t="s">
        <v>402</v>
      </c>
      <c r="D51" s="433" t="s">
        <v>521</v>
      </c>
      <c r="E51" s="432" t="s">
        <v>1291</v>
      </c>
      <c r="F51" s="433" t="s">
        <v>1292</v>
      </c>
      <c r="G51" s="432" t="s">
        <v>636</v>
      </c>
      <c r="H51" s="432" t="s">
        <v>637</v>
      </c>
      <c r="I51" s="434">
        <v>6.87</v>
      </c>
      <c r="J51" s="434">
        <v>100</v>
      </c>
      <c r="K51" s="435">
        <v>687.28</v>
      </c>
    </row>
    <row r="52" spans="1:11" ht="14.4" customHeight="1" x14ac:dyDescent="0.3">
      <c r="A52" s="430" t="s">
        <v>397</v>
      </c>
      <c r="B52" s="431" t="s">
        <v>398</v>
      </c>
      <c r="C52" s="432" t="s">
        <v>402</v>
      </c>
      <c r="D52" s="433" t="s">
        <v>521</v>
      </c>
      <c r="E52" s="432" t="s">
        <v>1293</v>
      </c>
      <c r="F52" s="433" t="s">
        <v>1294</v>
      </c>
      <c r="G52" s="432" t="s">
        <v>638</v>
      </c>
      <c r="H52" s="432" t="s">
        <v>639</v>
      </c>
      <c r="I52" s="434">
        <v>0.308</v>
      </c>
      <c r="J52" s="434">
        <v>500</v>
      </c>
      <c r="K52" s="435">
        <v>154</v>
      </c>
    </row>
    <row r="53" spans="1:11" ht="14.4" customHeight="1" x14ac:dyDescent="0.3">
      <c r="A53" s="430" t="s">
        <v>397</v>
      </c>
      <c r="B53" s="431" t="s">
        <v>398</v>
      </c>
      <c r="C53" s="432" t="s">
        <v>402</v>
      </c>
      <c r="D53" s="433" t="s">
        <v>521</v>
      </c>
      <c r="E53" s="432" t="s">
        <v>1293</v>
      </c>
      <c r="F53" s="433" t="s">
        <v>1294</v>
      </c>
      <c r="G53" s="432" t="s">
        <v>640</v>
      </c>
      <c r="H53" s="432" t="s">
        <v>641</v>
      </c>
      <c r="I53" s="434">
        <v>0.68</v>
      </c>
      <c r="J53" s="434">
        <v>100</v>
      </c>
      <c r="K53" s="435">
        <v>68</v>
      </c>
    </row>
    <row r="54" spans="1:11" ht="14.4" customHeight="1" x14ac:dyDescent="0.3">
      <c r="A54" s="430" t="s">
        <v>397</v>
      </c>
      <c r="B54" s="431" t="s">
        <v>398</v>
      </c>
      <c r="C54" s="432" t="s">
        <v>402</v>
      </c>
      <c r="D54" s="433" t="s">
        <v>521</v>
      </c>
      <c r="E54" s="432" t="s">
        <v>1293</v>
      </c>
      <c r="F54" s="433" t="s">
        <v>1294</v>
      </c>
      <c r="G54" s="432" t="s">
        <v>642</v>
      </c>
      <c r="H54" s="432" t="s">
        <v>643</v>
      </c>
      <c r="I54" s="434">
        <v>0.48375000000000001</v>
      </c>
      <c r="J54" s="434">
        <v>1600</v>
      </c>
      <c r="K54" s="435">
        <v>775</v>
      </c>
    </row>
    <row r="55" spans="1:11" ht="14.4" customHeight="1" x14ac:dyDescent="0.3">
      <c r="A55" s="430" t="s">
        <v>397</v>
      </c>
      <c r="B55" s="431" t="s">
        <v>398</v>
      </c>
      <c r="C55" s="432" t="s">
        <v>402</v>
      </c>
      <c r="D55" s="433" t="s">
        <v>521</v>
      </c>
      <c r="E55" s="432" t="s">
        <v>1295</v>
      </c>
      <c r="F55" s="433" t="s">
        <v>1296</v>
      </c>
      <c r="G55" s="432" t="s">
        <v>644</v>
      </c>
      <c r="H55" s="432" t="s">
        <v>645</v>
      </c>
      <c r="I55" s="434">
        <v>0.71</v>
      </c>
      <c r="J55" s="434">
        <v>8200</v>
      </c>
      <c r="K55" s="435">
        <v>5822</v>
      </c>
    </row>
    <row r="56" spans="1:11" ht="14.4" customHeight="1" x14ac:dyDescent="0.3">
      <c r="A56" s="430" t="s">
        <v>397</v>
      </c>
      <c r="B56" s="431" t="s">
        <v>398</v>
      </c>
      <c r="C56" s="432" t="s">
        <v>402</v>
      </c>
      <c r="D56" s="433" t="s">
        <v>521</v>
      </c>
      <c r="E56" s="432" t="s">
        <v>1295</v>
      </c>
      <c r="F56" s="433" t="s">
        <v>1296</v>
      </c>
      <c r="G56" s="432" t="s">
        <v>646</v>
      </c>
      <c r="H56" s="432" t="s">
        <v>647</v>
      </c>
      <c r="I56" s="434">
        <v>0.71</v>
      </c>
      <c r="J56" s="434">
        <v>7200</v>
      </c>
      <c r="K56" s="435">
        <v>5112</v>
      </c>
    </row>
    <row r="57" spans="1:11" ht="14.4" customHeight="1" x14ac:dyDescent="0.3">
      <c r="A57" s="430" t="s">
        <v>397</v>
      </c>
      <c r="B57" s="431" t="s">
        <v>398</v>
      </c>
      <c r="C57" s="432" t="s">
        <v>402</v>
      </c>
      <c r="D57" s="433" t="s">
        <v>521</v>
      </c>
      <c r="E57" s="432" t="s">
        <v>1295</v>
      </c>
      <c r="F57" s="433" t="s">
        <v>1296</v>
      </c>
      <c r="G57" s="432" t="s">
        <v>648</v>
      </c>
      <c r="H57" s="432" t="s">
        <v>649</v>
      </c>
      <c r="I57" s="434">
        <v>0.71</v>
      </c>
      <c r="J57" s="434">
        <v>200</v>
      </c>
      <c r="K57" s="435">
        <v>142</v>
      </c>
    </row>
    <row r="58" spans="1:11" ht="14.4" customHeight="1" x14ac:dyDescent="0.3">
      <c r="A58" s="430" t="s">
        <v>397</v>
      </c>
      <c r="B58" s="431" t="s">
        <v>398</v>
      </c>
      <c r="C58" s="432" t="s">
        <v>402</v>
      </c>
      <c r="D58" s="433" t="s">
        <v>521</v>
      </c>
      <c r="E58" s="432" t="s">
        <v>1297</v>
      </c>
      <c r="F58" s="433" t="s">
        <v>1298</v>
      </c>
      <c r="G58" s="432" t="s">
        <v>650</v>
      </c>
      <c r="H58" s="432" t="s">
        <v>651</v>
      </c>
      <c r="I58" s="434">
        <v>228.61858750482833</v>
      </c>
      <c r="J58" s="434">
        <v>5</v>
      </c>
      <c r="K58" s="435">
        <v>1143.0929375241417</v>
      </c>
    </row>
    <row r="59" spans="1:11" ht="14.4" customHeight="1" x14ac:dyDescent="0.3">
      <c r="A59" s="430" t="s">
        <v>397</v>
      </c>
      <c r="B59" s="431" t="s">
        <v>398</v>
      </c>
      <c r="C59" s="432" t="s">
        <v>402</v>
      </c>
      <c r="D59" s="433" t="s">
        <v>521</v>
      </c>
      <c r="E59" s="432" t="s">
        <v>1297</v>
      </c>
      <c r="F59" s="433" t="s">
        <v>1298</v>
      </c>
      <c r="G59" s="432" t="s">
        <v>652</v>
      </c>
      <c r="H59" s="432" t="s">
        <v>653</v>
      </c>
      <c r="I59" s="434">
        <v>311.07155777915892</v>
      </c>
      <c r="J59" s="434">
        <v>30</v>
      </c>
      <c r="K59" s="435">
        <v>9331.9296527629158</v>
      </c>
    </row>
    <row r="60" spans="1:11" ht="14.4" customHeight="1" x14ac:dyDescent="0.3">
      <c r="A60" s="430" t="s">
        <v>397</v>
      </c>
      <c r="B60" s="431" t="s">
        <v>398</v>
      </c>
      <c r="C60" s="432" t="s">
        <v>402</v>
      </c>
      <c r="D60" s="433" t="s">
        <v>521</v>
      </c>
      <c r="E60" s="432" t="s">
        <v>1297</v>
      </c>
      <c r="F60" s="433" t="s">
        <v>1298</v>
      </c>
      <c r="G60" s="432" t="s">
        <v>654</v>
      </c>
      <c r="H60" s="432" t="s">
        <v>655</v>
      </c>
      <c r="I60" s="434">
        <v>12.959999999999997</v>
      </c>
      <c r="J60" s="434">
        <v>1450</v>
      </c>
      <c r="K60" s="435">
        <v>18790.759999999995</v>
      </c>
    </row>
    <row r="61" spans="1:11" ht="14.4" customHeight="1" x14ac:dyDescent="0.3">
      <c r="A61" s="430" t="s">
        <v>397</v>
      </c>
      <c r="B61" s="431" t="s">
        <v>398</v>
      </c>
      <c r="C61" s="432" t="s">
        <v>402</v>
      </c>
      <c r="D61" s="433" t="s">
        <v>521</v>
      </c>
      <c r="E61" s="432" t="s">
        <v>1297</v>
      </c>
      <c r="F61" s="433" t="s">
        <v>1298</v>
      </c>
      <c r="G61" s="432" t="s">
        <v>656</v>
      </c>
      <c r="H61" s="432" t="s">
        <v>657</v>
      </c>
      <c r="I61" s="434">
        <v>25.919999999999987</v>
      </c>
      <c r="J61" s="434">
        <v>5220</v>
      </c>
      <c r="K61" s="435">
        <v>135293.11000000002</v>
      </c>
    </row>
    <row r="62" spans="1:11" ht="14.4" customHeight="1" x14ac:dyDescent="0.3">
      <c r="A62" s="430" t="s">
        <v>397</v>
      </c>
      <c r="B62" s="431" t="s">
        <v>398</v>
      </c>
      <c r="C62" s="432" t="s">
        <v>402</v>
      </c>
      <c r="D62" s="433" t="s">
        <v>521</v>
      </c>
      <c r="E62" s="432" t="s">
        <v>1297</v>
      </c>
      <c r="F62" s="433" t="s">
        <v>1298</v>
      </c>
      <c r="G62" s="432" t="s">
        <v>658</v>
      </c>
      <c r="H62" s="432" t="s">
        <v>659</v>
      </c>
      <c r="I62" s="434">
        <v>16.199999999999996</v>
      </c>
      <c r="J62" s="434">
        <v>3940</v>
      </c>
      <c r="K62" s="435">
        <v>63835.62000000001</v>
      </c>
    </row>
    <row r="63" spans="1:11" ht="14.4" customHeight="1" x14ac:dyDescent="0.3">
      <c r="A63" s="430" t="s">
        <v>397</v>
      </c>
      <c r="B63" s="431" t="s">
        <v>398</v>
      </c>
      <c r="C63" s="432" t="s">
        <v>402</v>
      </c>
      <c r="D63" s="433" t="s">
        <v>521</v>
      </c>
      <c r="E63" s="432" t="s">
        <v>1297</v>
      </c>
      <c r="F63" s="433" t="s">
        <v>1298</v>
      </c>
      <c r="G63" s="432" t="s">
        <v>660</v>
      </c>
      <c r="H63" s="432" t="s">
        <v>661</v>
      </c>
      <c r="I63" s="434">
        <v>9.680000000000005</v>
      </c>
      <c r="J63" s="434">
        <v>9300</v>
      </c>
      <c r="K63" s="435">
        <v>90024.12</v>
      </c>
    </row>
    <row r="64" spans="1:11" ht="14.4" customHeight="1" x14ac:dyDescent="0.3">
      <c r="A64" s="430" t="s">
        <v>397</v>
      </c>
      <c r="B64" s="431" t="s">
        <v>398</v>
      </c>
      <c r="C64" s="432" t="s">
        <v>402</v>
      </c>
      <c r="D64" s="433" t="s">
        <v>521</v>
      </c>
      <c r="E64" s="432" t="s">
        <v>1297</v>
      </c>
      <c r="F64" s="433" t="s">
        <v>1298</v>
      </c>
      <c r="G64" s="432" t="s">
        <v>662</v>
      </c>
      <c r="H64" s="432" t="s">
        <v>663</v>
      </c>
      <c r="I64" s="434">
        <v>12.350000000000001</v>
      </c>
      <c r="J64" s="434">
        <v>13904</v>
      </c>
      <c r="K64" s="435">
        <v>171541.61999999997</v>
      </c>
    </row>
    <row r="65" spans="1:11" ht="14.4" customHeight="1" x14ac:dyDescent="0.3">
      <c r="A65" s="430" t="s">
        <v>397</v>
      </c>
      <c r="B65" s="431" t="s">
        <v>398</v>
      </c>
      <c r="C65" s="432" t="s">
        <v>402</v>
      </c>
      <c r="D65" s="433" t="s">
        <v>521</v>
      </c>
      <c r="E65" s="432" t="s">
        <v>1297</v>
      </c>
      <c r="F65" s="433" t="s">
        <v>1298</v>
      </c>
      <c r="G65" s="432" t="s">
        <v>664</v>
      </c>
      <c r="H65" s="432" t="s">
        <v>665</v>
      </c>
      <c r="I65" s="434">
        <v>19.430000000000003</v>
      </c>
      <c r="J65" s="434">
        <v>420</v>
      </c>
      <c r="K65" s="435">
        <v>8161.6799999999976</v>
      </c>
    </row>
    <row r="66" spans="1:11" ht="14.4" customHeight="1" x14ac:dyDescent="0.3">
      <c r="A66" s="430" t="s">
        <v>397</v>
      </c>
      <c r="B66" s="431" t="s">
        <v>398</v>
      </c>
      <c r="C66" s="432" t="s">
        <v>402</v>
      </c>
      <c r="D66" s="433" t="s">
        <v>521</v>
      </c>
      <c r="E66" s="432" t="s">
        <v>1297</v>
      </c>
      <c r="F66" s="433" t="s">
        <v>1298</v>
      </c>
      <c r="G66" s="432" t="s">
        <v>666</v>
      </c>
      <c r="H66" s="432" t="s">
        <v>667</v>
      </c>
      <c r="I66" s="434">
        <v>33.659999999999982</v>
      </c>
      <c r="J66" s="434">
        <v>270</v>
      </c>
      <c r="K66" s="435">
        <v>9088.74</v>
      </c>
    </row>
    <row r="67" spans="1:11" ht="14.4" customHeight="1" x14ac:dyDescent="0.3">
      <c r="A67" s="430" t="s">
        <v>397</v>
      </c>
      <c r="B67" s="431" t="s">
        <v>398</v>
      </c>
      <c r="C67" s="432" t="s">
        <v>402</v>
      </c>
      <c r="D67" s="433" t="s">
        <v>521</v>
      </c>
      <c r="E67" s="432" t="s">
        <v>1297</v>
      </c>
      <c r="F67" s="433" t="s">
        <v>1298</v>
      </c>
      <c r="G67" s="432" t="s">
        <v>668</v>
      </c>
      <c r="H67" s="432" t="s">
        <v>669</v>
      </c>
      <c r="I67" s="434">
        <v>15.550000000000004</v>
      </c>
      <c r="J67" s="434">
        <v>160</v>
      </c>
      <c r="K67" s="435">
        <v>2487.84</v>
      </c>
    </row>
    <row r="68" spans="1:11" ht="14.4" customHeight="1" x14ac:dyDescent="0.3">
      <c r="A68" s="430" t="s">
        <v>397</v>
      </c>
      <c r="B68" s="431" t="s">
        <v>398</v>
      </c>
      <c r="C68" s="432" t="s">
        <v>402</v>
      </c>
      <c r="D68" s="433" t="s">
        <v>521</v>
      </c>
      <c r="E68" s="432" t="s">
        <v>1297</v>
      </c>
      <c r="F68" s="433" t="s">
        <v>1298</v>
      </c>
      <c r="G68" s="432" t="s">
        <v>670</v>
      </c>
      <c r="H68" s="432" t="s">
        <v>671</v>
      </c>
      <c r="I68" s="434">
        <v>9.7200000000000006</v>
      </c>
      <c r="J68" s="434">
        <v>320</v>
      </c>
      <c r="K68" s="435">
        <v>3109.22</v>
      </c>
    </row>
    <row r="69" spans="1:11" ht="14.4" customHeight="1" x14ac:dyDescent="0.3">
      <c r="A69" s="430" t="s">
        <v>397</v>
      </c>
      <c r="B69" s="431" t="s">
        <v>398</v>
      </c>
      <c r="C69" s="432" t="s">
        <v>402</v>
      </c>
      <c r="D69" s="433" t="s">
        <v>521</v>
      </c>
      <c r="E69" s="432" t="s">
        <v>1297</v>
      </c>
      <c r="F69" s="433" t="s">
        <v>1298</v>
      </c>
      <c r="G69" s="432" t="s">
        <v>672</v>
      </c>
      <c r="H69" s="432" t="s">
        <v>673</v>
      </c>
      <c r="I69" s="434">
        <v>49.667500000000004</v>
      </c>
      <c r="J69" s="434">
        <v>6</v>
      </c>
      <c r="K69" s="435">
        <v>296.45000000000005</v>
      </c>
    </row>
    <row r="70" spans="1:11" ht="14.4" customHeight="1" x14ac:dyDescent="0.3">
      <c r="A70" s="430" t="s">
        <v>397</v>
      </c>
      <c r="B70" s="431" t="s">
        <v>398</v>
      </c>
      <c r="C70" s="432" t="s">
        <v>402</v>
      </c>
      <c r="D70" s="433" t="s">
        <v>521</v>
      </c>
      <c r="E70" s="432" t="s">
        <v>1297</v>
      </c>
      <c r="F70" s="433" t="s">
        <v>1298</v>
      </c>
      <c r="G70" s="432" t="s">
        <v>674</v>
      </c>
      <c r="H70" s="432" t="s">
        <v>675</v>
      </c>
      <c r="I70" s="434">
        <v>11.659999999999998</v>
      </c>
      <c r="J70" s="434">
        <v>730</v>
      </c>
      <c r="K70" s="435">
        <v>8515.02</v>
      </c>
    </row>
    <row r="71" spans="1:11" ht="14.4" customHeight="1" x14ac:dyDescent="0.3">
      <c r="A71" s="430" t="s">
        <v>397</v>
      </c>
      <c r="B71" s="431" t="s">
        <v>398</v>
      </c>
      <c r="C71" s="432" t="s">
        <v>402</v>
      </c>
      <c r="D71" s="433" t="s">
        <v>521</v>
      </c>
      <c r="E71" s="432" t="s">
        <v>1297</v>
      </c>
      <c r="F71" s="433" t="s">
        <v>1298</v>
      </c>
      <c r="G71" s="432" t="s">
        <v>676</v>
      </c>
      <c r="H71" s="432" t="s">
        <v>677</v>
      </c>
      <c r="I71" s="434">
        <v>10.370000000000001</v>
      </c>
      <c r="J71" s="434">
        <v>470</v>
      </c>
      <c r="K71" s="435">
        <v>4873.76</v>
      </c>
    </row>
    <row r="72" spans="1:11" ht="14.4" customHeight="1" x14ac:dyDescent="0.3">
      <c r="A72" s="430" t="s">
        <v>397</v>
      </c>
      <c r="B72" s="431" t="s">
        <v>398</v>
      </c>
      <c r="C72" s="432" t="s">
        <v>402</v>
      </c>
      <c r="D72" s="433" t="s">
        <v>521</v>
      </c>
      <c r="E72" s="432" t="s">
        <v>1297</v>
      </c>
      <c r="F72" s="433" t="s">
        <v>1298</v>
      </c>
      <c r="G72" s="432" t="s">
        <v>678</v>
      </c>
      <c r="H72" s="432" t="s">
        <v>679</v>
      </c>
      <c r="I72" s="434">
        <v>14.843636363636366</v>
      </c>
      <c r="J72" s="434">
        <v>1920</v>
      </c>
      <c r="K72" s="435">
        <v>28921.010000000002</v>
      </c>
    </row>
    <row r="73" spans="1:11" ht="14.4" customHeight="1" x14ac:dyDescent="0.3">
      <c r="A73" s="430" t="s">
        <v>397</v>
      </c>
      <c r="B73" s="431" t="s">
        <v>398</v>
      </c>
      <c r="C73" s="432" t="s">
        <v>402</v>
      </c>
      <c r="D73" s="433" t="s">
        <v>521</v>
      </c>
      <c r="E73" s="432" t="s">
        <v>1297</v>
      </c>
      <c r="F73" s="433" t="s">
        <v>1298</v>
      </c>
      <c r="G73" s="432" t="s">
        <v>680</v>
      </c>
      <c r="H73" s="432" t="s">
        <v>681</v>
      </c>
      <c r="I73" s="434">
        <v>9.06</v>
      </c>
      <c r="J73" s="434">
        <v>260</v>
      </c>
      <c r="K73" s="435">
        <v>2356.38</v>
      </c>
    </row>
    <row r="74" spans="1:11" ht="14.4" customHeight="1" x14ac:dyDescent="0.3">
      <c r="A74" s="430" t="s">
        <v>397</v>
      </c>
      <c r="B74" s="431" t="s">
        <v>398</v>
      </c>
      <c r="C74" s="432" t="s">
        <v>402</v>
      </c>
      <c r="D74" s="433" t="s">
        <v>521</v>
      </c>
      <c r="E74" s="432" t="s">
        <v>1297</v>
      </c>
      <c r="F74" s="433" t="s">
        <v>1298</v>
      </c>
      <c r="G74" s="432" t="s">
        <v>682</v>
      </c>
      <c r="H74" s="432" t="s">
        <v>683</v>
      </c>
      <c r="I74" s="434">
        <v>10097.320714285717</v>
      </c>
      <c r="J74" s="434">
        <v>14</v>
      </c>
      <c r="K74" s="435">
        <v>141362.49000000005</v>
      </c>
    </row>
    <row r="75" spans="1:11" ht="14.4" customHeight="1" x14ac:dyDescent="0.3">
      <c r="A75" s="430" t="s">
        <v>397</v>
      </c>
      <c r="B75" s="431" t="s">
        <v>398</v>
      </c>
      <c r="C75" s="432" t="s">
        <v>402</v>
      </c>
      <c r="D75" s="433" t="s">
        <v>521</v>
      </c>
      <c r="E75" s="432" t="s">
        <v>1297</v>
      </c>
      <c r="F75" s="433" t="s">
        <v>1298</v>
      </c>
      <c r="G75" s="432" t="s">
        <v>684</v>
      </c>
      <c r="H75" s="432" t="s">
        <v>685</v>
      </c>
      <c r="I75" s="434">
        <v>34618.823571428584</v>
      </c>
      <c r="J75" s="434">
        <v>13.46</v>
      </c>
      <c r="K75" s="435">
        <v>465969.28000000009</v>
      </c>
    </row>
    <row r="76" spans="1:11" ht="14.4" customHeight="1" x14ac:dyDescent="0.3">
      <c r="A76" s="430" t="s">
        <v>397</v>
      </c>
      <c r="B76" s="431" t="s">
        <v>398</v>
      </c>
      <c r="C76" s="432" t="s">
        <v>402</v>
      </c>
      <c r="D76" s="433" t="s">
        <v>521</v>
      </c>
      <c r="E76" s="432" t="s">
        <v>1297</v>
      </c>
      <c r="F76" s="433" t="s">
        <v>1298</v>
      </c>
      <c r="G76" s="432" t="s">
        <v>686</v>
      </c>
      <c r="H76" s="432" t="s">
        <v>687</v>
      </c>
      <c r="I76" s="434">
        <v>51.79</v>
      </c>
      <c r="J76" s="434">
        <v>30</v>
      </c>
      <c r="K76" s="435">
        <v>1553.6399999999999</v>
      </c>
    </row>
    <row r="77" spans="1:11" ht="14.4" customHeight="1" x14ac:dyDescent="0.3">
      <c r="A77" s="430" t="s">
        <v>397</v>
      </c>
      <c r="B77" s="431" t="s">
        <v>398</v>
      </c>
      <c r="C77" s="432" t="s">
        <v>402</v>
      </c>
      <c r="D77" s="433" t="s">
        <v>521</v>
      </c>
      <c r="E77" s="432" t="s">
        <v>1297</v>
      </c>
      <c r="F77" s="433" t="s">
        <v>1298</v>
      </c>
      <c r="G77" s="432" t="s">
        <v>688</v>
      </c>
      <c r="H77" s="432" t="s">
        <v>689</v>
      </c>
      <c r="I77" s="434">
        <v>11.660384615384618</v>
      </c>
      <c r="J77" s="434">
        <v>1370</v>
      </c>
      <c r="K77" s="435">
        <v>15980.059999999996</v>
      </c>
    </row>
    <row r="78" spans="1:11" ht="14.4" customHeight="1" x14ac:dyDescent="0.3">
      <c r="A78" s="430" t="s">
        <v>397</v>
      </c>
      <c r="B78" s="431" t="s">
        <v>398</v>
      </c>
      <c r="C78" s="432" t="s">
        <v>402</v>
      </c>
      <c r="D78" s="433" t="s">
        <v>521</v>
      </c>
      <c r="E78" s="432" t="s">
        <v>1297</v>
      </c>
      <c r="F78" s="433" t="s">
        <v>1298</v>
      </c>
      <c r="G78" s="432" t="s">
        <v>690</v>
      </c>
      <c r="H78" s="432" t="s">
        <v>691</v>
      </c>
      <c r="I78" s="434">
        <v>10.289285714285711</v>
      </c>
      <c r="J78" s="434">
        <v>970</v>
      </c>
      <c r="K78" s="435">
        <v>9976.4500000000007</v>
      </c>
    </row>
    <row r="79" spans="1:11" ht="14.4" customHeight="1" x14ac:dyDescent="0.3">
      <c r="A79" s="430" t="s">
        <v>397</v>
      </c>
      <c r="B79" s="431" t="s">
        <v>398</v>
      </c>
      <c r="C79" s="432" t="s">
        <v>402</v>
      </c>
      <c r="D79" s="433" t="s">
        <v>521</v>
      </c>
      <c r="E79" s="432" t="s">
        <v>1297</v>
      </c>
      <c r="F79" s="433" t="s">
        <v>1298</v>
      </c>
      <c r="G79" s="432" t="s">
        <v>692</v>
      </c>
      <c r="H79" s="432" t="s">
        <v>693</v>
      </c>
      <c r="I79" s="434">
        <v>16.529999999999983</v>
      </c>
      <c r="J79" s="434">
        <v>53136</v>
      </c>
      <c r="K79" s="435">
        <v>878265.53999999969</v>
      </c>
    </row>
    <row r="80" spans="1:11" ht="14.4" customHeight="1" x14ac:dyDescent="0.3">
      <c r="A80" s="430" t="s">
        <v>397</v>
      </c>
      <c r="B80" s="431" t="s">
        <v>398</v>
      </c>
      <c r="C80" s="432" t="s">
        <v>402</v>
      </c>
      <c r="D80" s="433" t="s">
        <v>521</v>
      </c>
      <c r="E80" s="432" t="s">
        <v>1297</v>
      </c>
      <c r="F80" s="433" t="s">
        <v>1298</v>
      </c>
      <c r="G80" s="432" t="s">
        <v>694</v>
      </c>
      <c r="H80" s="432" t="s">
        <v>695</v>
      </c>
      <c r="I80" s="434">
        <v>17.547857142857151</v>
      </c>
      <c r="J80" s="434">
        <v>6000</v>
      </c>
      <c r="K80" s="435">
        <v>105270.14000000001</v>
      </c>
    </row>
    <row r="81" spans="1:11" ht="14.4" customHeight="1" x14ac:dyDescent="0.3">
      <c r="A81" s="430" t="s">
        <v>397</v>
      </c>
      <c r="B81" s="431" t="s">
        <v>398</v>
      </c>
      <c r="C81" s="432" t="s">
        <v>402</v>
      </c>
      <c r="D81" s="433" t="s">
        <v>521</v>
      </c>
      <c r="E81" s="432" t="s">
        <v>1297</v>
      </c>
      <c r="F81" s="433" t="s">
        <v>1298</v>
      </c>
      <c r="G81" s="432" t="s">
        <v>696</v>
      </c>
      <c r="H81" s="432" t="s">
        <v>697</v>
      </c>
      <c r="I81" s="434">
        <v>10.370000000000003</v>
      </c>
      <c r="J81" s="434">
        <v>4260</v>
      </c>
      <c r="K81" s="435">
        <v>44175.039999999994</v>
      </c>
    </row>
    <row r="82" spans="1:11" ht="14.4" customHeight="1" x14ac:dyDescent="0.3">
      <c r="A82" s="430" t="s">
        <v>397</v>
      </c>
      <c r="B82" s="431" t="s">
        <v>398</v>
      </c>
      <c r="C82" s="432" t="s">
        <v>402</v>
      </c>
      <c r="D82" s="433" t="s">
        <v>521</v>
      </c>
      <c r="E82" s="432" t="s">
        <v>1297</v>
      </c>
      <c r="F82" s="433" t="s">
        <v>1298</v>
      </c>
      <c r="G82" s="432" t="s">
        <v>698</v>
      </c>
      <c r="H82" s="432" t="s">
        <v>699</v>
      </c>
      <c r="I82" s="434">
        <v>18.753199999999996</v>
      </c>
      <c r="J82" s="434">
        <v>2700</v>
      </c>
      <c r="K82" s="435">
        <v>50639.030000000006</v>
      </c>
    </row>
    <row r="83" spans="1:11" ht="14.4" customHeight="1" x14ac:dyDescent="0.3">
      <c r="A83" s="430" t="s">
        <v>397</v>
      </c>
      <c r="B83" s="431" t="s">
        <v>398</v>
      </c>
      <c r="C83" s="432" t="s">
        <v>402</v>
      </c>
      <c r="D83" s="433" t="s">
        <v>521</v>
      </c>
      <c r="E83" s="432" t="s">
        <v>1297</v>
      </c>
      <c r="F83" s="433" t="s">
        <v>1298</v>
      </c>
      <c r="G83" s="432" t="s">
        <v>700</v>
      </c>
      <c r="H83" s="432" t="s">
        <v>701</v>
      </c>
      <c r="I83" s="434">
        <v>20.740000000000006</v>
      </c>
      <c r="J83" s="434">
        <v>580</v>
      </c>
      <c r="K83" s="435">
        <v>12028.840000000004</v>
      </c>
    </row>
    <row r="84" spans="1:11" ht="14.4" customHeight="1" x14ac:dyDescent="0.3">
      <c r="A84" s="430" t="s">
        <v>397</v>
      </c>
      <c r="B84" s="431" t="s">
        <v>398</v>
      </c>
      <c r="C84" s="432" t="s">
        <v>402</v>
      </c>
      <c r="D84" s="433" t="s">
        <v>521</v>
      </c>
      <c r="E84" s="432" t="s">
        <v>1297</v>
      </c>
      <c r="F84" s="433" t="s">
        <v>1298</v>
      </c>
      <c r="G84" s="432" t="s">
        <v>702</v>
      </c>
      <c r="H84" s="432" t="s">
        <v>703</v>
      </c>
      <c r="I84" s="434">
        <v>12.959999999999997</v>
      </c>
      <c r="J84" s="434">
        <v>1450</v>
      </c>
      <c r="K84" s="435">
        <v>18790.759999999995</v>
      </c>
    </row>
    <row r="85" spans="1:11" ht="14.4" customHeight="1" x14ac:dyDescent="0.3">
      <c r="A85" s="430" t="s">
        <v>397</v>
      </c>
      <c r="B85" s="431" t="s">
        <v>398</v>
      </c>
      <c r="C85" s="432" t="s">
        <v>402</v>
      </c>
      <c r="D85" s="433" t="s">
        <v>521</v>
      </c>
      <c r="E85" s="432" t="s">
        <v>1297</v>
      </c>
      <c r="F85" s="433" t="s">
        <v>1298</v>
      </c>
      <c r="G85" s="432" t="s">
        <v>704</v>
      </c>
      <c r="H85" s="432" t="s">
        <v>705</v>
      </c>
      <c r="I85" s="434">
        <v>9.680000000000005</v>
      </c>
      <c r="J85" s="434">
        <v>2700</v>
      </c>
      <c r="K85" s="435">
        <v>26136.010000000002</v>
      </c>
    </row>
    <row r="86" spans="1:11" ht="14.4" customHeight="1" x14ac:dyDescent="0.3">
      <c r="A86" s="430" t="s">
        <v>397</v>
      </c>
      <c r="B86" s="431" t="s">
        <v>398</v>
      </c>
      <c r="C86" s="432" t="s">
        <v>402</v>
      </c>
      <c r="D86" s="433" t="s">
        <v>521</v>
      </c>
      <c r="E86" s="432" t="s">
        <v>1297</v>
      </c>
      <c r="F86" s="433" t="s">
        <v>1298</v>
      </c>
      <c r="G86" s="432" t="s">
        <v>706</v>
      </c>
      <c r="H86" s="432" t="s">
        <v>707</v>
      </c>
      <c r="I86" s="434">
        <v>32.389999999999993</v>
      </c>
      <c r="J86" s="434">
        <v>590</v>
      </c>
      <c r="K86" s="435">
        <v>19111.07</v>
      </c>
    </row>
    <row r="87" spans="1:11" ht="14.4" customHeight="1" x14ac:dyDescent="0.3">
      <c r="A87" s="430" t="s">
        <v>397</v>
      </c>
      <c r="B87" s="431" t="s">
        <v>398</v>
      </c>
      <c r="C87" s="432" t="s">
        <v>402</v>
      </c>
      <c r="D87" s="433" t="s">
        <v>521</v>
      </c>
      <c r="E87" s="432" t="s">
        <v>1297</v>
      </c>
      <c r="F87" s="433" t="s">
        <v>1298</v>
      </c>
      <c r="G87" s="432" t="s">
        <v>708</v>
      </c>
      <c r="H87" s="432" t="s">
        <v>709</v>
      </c>
      <c r="I87" s="434">
        <v>43.56</v>
      </c>
      <c r="J87" s="434">
        <v>30</v>
      </c>
      <c r="K87" s="435">
        <v>1306.8000000000002</v>
      </c>
    </row>
    <row r="88" spans="1:11" ht="14.4" customHeight="1" x14ac:dyDescent="0.3">
      <c r="A88" s="430" t="s">
        <v>397</v>
      </c>
      <c r="B88" s="431" t="s">
        <v>398</v>
      </c>
      <c r="C88" s="432" t="s">
        <v>402</v>
      </c>
      <c r="D88" s="433" t="s">
        <v>521</v>
      </c>
      <c r="E88" s="432" t="s">
        <v>1297</v>
      </c>
      <c r="F88" s="433" t="s">
        <v>1298</v>
      </c>
      <c r="G88" s="432" t="s">
        <v>710</v>
      </c>
      <c r="H88" s="432" t="s">
        <v>711</v>
      </c>
      <c r="I88" s="434">
        <v>11.65076923076923</v>
      </c>
      <c r="J88" s="434">
        <v>450</v>
      </c>
      <c r="K88" s="435">
        <v>5243.6800000000012</v>
      </c>
    </row>
    <row r="89" spans="1:11" ht="14.4" customHeight="1" x14ac:dyDescent="0.3">
      <c r="A89" s="430" t="s">
        <v>397</v>
      </c>
      <c r="B89" s="431" t="s">
        <v>398</v>
      </c>
      <c r="C89" s="432" t="s">
        <v>402</v>
      </c>
      <c r="D89" s="433" t="s">
        <v>521</v>
      </c>
      <c r="E89" s="432" t="s">
        <v>1297</v>
      </c>
      <c r="F89" s="433" t="s">
        <v>1298</v>
      </c>
      <c r="G89" s="432" t="s">
        <v>712</v>
      </c>
      <c r="H89" s="432" t="s">
        <v>713</v>
      </c>
      <c r="I89" s="434">
        <v>3414.62</v>
      </c>
      <c r="J89" s="434">
        <v>4</v>
      </c>
      <c r="K89" s="435">
        <v>13658.48</v>
      </c>
    </row>
    <row r="90" spans="1:11" ht="14.4" customHeight="1" x14ac:dyDescent="0.3">
      <c r="A90" s="430" t="s">
        <v>397</v>
      </c>
      <c r="B90" s="431" t="s">
        <v>398</v>
      </c>
      <c r="C90" s="432" t="s">
        <v>402</v>
      </c>
      <c r="D90" s="433" t="s">
        <v>521</v>
      </c>
      <c r="E90" s="432" t="s">
        <v>1297</v>
      </c>
      <c r="F90" s="433" t="s">
        <v>1298</v>
      </c>
      <c r="G90" s="432" t="s">
        <v>714</v>
      </c>
      <c r="H90" s="432" t="s">
        <v>715</v>
      </c>
      <c r="I90" s="434">
        <v>9196</v>
      </c>
      <c r="J90" s="434">
        <v>7</v>
      </c>
      <c r="K90" s="435">
        <v>64372</v>
      </c>
    </row>
    <row r="91" spans="1:11" ht="14.4" customHeight="1" x14ac:dyDescent="0.3">
      <c r="A91" s="430" t="s">
        <v>397</v>
      </c>
      <c r="B91" s="431" t="s">
        <v>398</v>
      </c>
      <c r="C91" s="432" t="s">
        <v>402</v>
      </c>
      <c r="D91" s="433" t="s">
        <v>521</v>
      </c>
      <c r="E91" s="432" t="s">
        <v>1297</v>
      </c>
      <c r="F91" s="433" t="s">
        <v>1298</v>
      </c>
      <c r="G91" s="432" t="s">
        <v>716</v>
      </c>
      <c r="H91" s="432" t="s">
        <v>717</v>
      </c>
      <c r="I91" s="434">
        <v>51.420000000000023</v>
      </c>
      <c r="J91" s="434">
        <v>360</v>
      </c>
      <c r="K91" s="435">
        <v>18511.96</v>
      </c>
    </row>
    <row r="92" spans="1:11" ht="14.4" customHeight="1" x14ac:dyDescent="0.3">
      <c r="A92" s="430" t="s">
        <v>397</v>
      </c>
      <c r="B92" s="431" t="s">
        <v>398</v>
      </c>
      <c r="C92" s="432" t="s">
        <v>402</v>
      </c>
      <c r="D92" s="433" t="s">
        <v>521</v>
      </c>
      <c r="E92" s="432" t="s">
        <v>1297</v>
      </c>
      <c r="F92" s="433" t="s">
        <v>1298</v>
      </c>
      <c r="G92" s="432" t="s">
        <v>718</v>
      </c>
      <c r="H92" s="432" t="s">
        <v>719</v>
      </c>
      <c r="I92" s="434">
        <v>51.420000000000023</v>
      </c>
      <c r="J92" s="434">
        <v>360</v>
      </c>
      <c r="K92" s="435">
        <v>18511.919999999998</v>
      </c>
    </row>
    <row r="93" spans="1:11" ht="14.4" customHeight="1" x14ac:dyDescent="0.3">
      <c r="A93" s="430" t="s">
        <v>397</v>
      </c>
      <c r="B93" s="431" t="s">
        <v>398</v>
      </c>
      <c r="C93" s="432" t="s">
        <v>402</v>
      </c>
      <c r="D93" s="433" t="s">
        <v>521</v>
      </c>
      <c r="E93" s="432" t="s">
        <v>1297</v>
      </c>
      <c r="F93" s="433" t="s">
        <v>1298</v>
      </c>
      <c r="G93" s="432" t="s">
        <v>720</v>
      </c>
      <c r="H93" s="432" t="s">
        <v>721</v>
      </c>
      <c r="I93" s="434">
        <v>51.410000000000025</v>
      </c>
      <c r="J93" s="434">
        <v>360</v>
      </c>
      <c r="K93" s="435">
        <v>18507.620000000003</v>
      </c>
    </row>
    <row r="94" spans="1:11" ht="14.4" customHeight="1" x14ac:dyDescent="0.3">
      <c r="A94" s="430" t="s">
        <v>397</v>
      </c>
      <c r="B94" s="431" t="s">
        <v>398</v>
      </c>
      <c r="C94" s="432" t="s">
        <v>402</v>
      </c>
      <c r="D94" s="433" t="s">
        <v>521</v>
      </c>
      <c r="E94" s="432" t="s">
        <v>1297</v>
      </c>
      <c r="F94" s="433" t="s">
        <v>1298</v>
      </c>
      <c r="G94" s="432" t="s">
        <v>722</v>
      </c>
      <c r="H94" s="432" t="s">
        <v>723</v>
      </c>
      <c r="I94" s="434">
        <v>51.410000000000025</v>
      </c>
      <c r="J94" s="434">
        <v>360</v>
      </c>
      <c r="K94" s="435">
        <v>18507.600000000002</v>
      </c>
    </row>
    <row r="95" spans="1:11" ht="14.4" customHeight="1" x14ac:dyDescent="0.3">
      <c r="A95" s="430" t="s">
        <v>397</v>
      </c>
      <c r="B95" s="431" t="s">
        <v>398</v>
      </c>
      <c r="C95" s="432" t="s">
        <v>402</v>
      </c>
      <c r="D95" s="433" t="s">
        <v>521</v>
      </c>
      <c r="E95" s="432" t="s">
        <v>1297</v>
      </c>
      <c r="F95" s="433" t="s">
        <v>1298</v>
      </c>
      <c r="G95" s="432" t="s">
        <v>724</v>
      </c>
      <c r="H95" s="432" t="s">
        <v>725</v>
      </c>
      <c r="I95" s="434">
        <v>51.420000000000023</v>
      </c>
      <c r="J95" s="434">
        <v>1080</v>
      </c>
      <c r="K95" s="435">
        <v>55536.780000000021</v>
      </c>
    </row>
    <row r="96" spans="1:11" ht="14.4" customHeight="1" x14ac:dyDescent="0.3">
      <c r="A96" s="430" t="s">
        <v>397</v>
      </c>
      <c r="B96" s="431" t="s">
        <v>398</v>
      </c>
      <c r="C96" s="432" t="s">
        <v>402</v>
      </c>
      <c r="D96" s="433" t="s">
        <v>521</v>
      </c>
      <c r="E96" s="432" t="s">
        <v>1297</v>
      </c>
      <c r="F96" s="433" t="s">
        <v>1298</v>
      </c>
      <c r="G96" s="432" t="s">
        <v>726</v>
      </c>
      <c r="H96" s="432" t="s">
        <v>727</v>
      </c>
      <c r="I96" s="434">
        <v>51.420000000000023</v>
      </c>
      <c r="J96" s="434">
        <v>1080</v>
      </c>
      <c r="K96" s="435">
        <v>55536.119999999959</v>
      </c>
    </row>
    <row r="97" spans="1:11" ht="14.4" customHeight="1" x14ac:dyDescent="0.3">
      <c r="A97" s="430" t="s">
        <v>397</v>
      </c>
      <c r="B97" s="431" t="s">
        <v>398</v>
      </c>
      <c r="C97" s="432" t="s">
        <v>402</v>
      </c>
      <c r="D97" s="433" t="s">
        <v>521</v>
      </c>
      <c r="E97" s="432" t="s">
        <v>1297</v>
      </c>
      <c r="F97" s="433" t="s">
        <v>1298</v>
      </c>
      <c r="G97" s="432" t="s">
        <v>728</v>
      </c>
      <c r="H97" s="432" t="s">
        <v>729</v>
      </c>
      <c r="I97" s="434">
        <v>4017.1999999999994</v>
      </c>
      <c r="J97" s="434">
        <v>4</v>
      </c>
      <c r="K97" s="435">
        <v>16068.8</v>
      </c>
    </row>
    <row r="98" spans="1:11" ht="14.4" customHeight="1" x14ac:dyDescent="0.3">
      <c r="A98" s="430" t="s">
        <v>397</v>
      </c>
      <c r="B98" s="431" t="s">
        <v>398</v>
      </c>
      <c r="C98" s="432" t="s">
        <v>402</v>
      </c>
      <c r="D98" s="433" t="s">
        <v>521</v>
      </c>
      <c r="E98" s="432" t="s">
        <v>1297</v>
      </c>
      <c r="F98" s="433" t="s">
        <v>1298</v>
      </c>
      <c r="G98" s="432" t="s">
        <v>730</v>
      </c>
      <c r="H98" s="432" t="s">
        <v>731</v>
      </c>
      <c r="I98" s="434">
        <v>92.851666666666674</v>
      </c>
      <c r="J98" s="434">
        <v>16</v>
      </c>
      <c r="K98" s="435">
        <v>1490.73</v>
      </c>
    </row>
    <row r="99" spans="1:11" ht="14.4" customHeight="1" x14ac:dyDescent="0.3">
      <c r="A99" s="430" t="s">
        <v>397</v>
      </c>
      <c r="B99" s="431" t="s">
        <v>398</v>
      </c>
      <c r="C99" s="432" t="s">
        <v>402</v>
      </c>
      <c r="D99" s="433" t="s">
        <v>521</v>
      </c>
      <c r="E99" s="432" t="s">
        <v>1297</v>
      </c>
      <c r="F99" s="433" t="s">
        <v>1298</v>
      </c>
      <c r="G99" s="432" t="s">
        <v>732</v>
      </c>
      <c r="H99" s="432" t="s">
        <v>733</v>
      </c>
      <c r="I99" s="434">
        <v>4686.3300000000008</v>
      </c>
      <c r="J99" s="434">
        <v>9</v>
      </c>
      <c r="K99" s="435">
        <v>42176.970000000008</v>
      </c>
    </row>
    <row r="100" spans="1:11" ht="14.4" customHeight="1" x14ac:dyDescent="0.3">
      <c r="A100" s="430" t="s">
        <v>397</v>
      </c>
      <c r="B100" s="431" t="s">
        <v>398</v>
      </c>
      <c r="C100" s="432" t="s">
        <v>402</v>
      </c>
      <c r="D100" s="433" t="s">
        <v>521</v>
      </c>
      <c r="E100" s="432" t="s">
        <v>1297</v>
      </c>
      <c r="F100" s="433" t="s">
        <v>1298</v>
      </c>
      <c r="G100" s="432" t="s">
        <v>734</v>
      </c>
      <c r="H100" s="432" t="s">
        <v>735</v>
      </c>
      <c r="I100" s="434">
        <v>8569.2199999999993</v>
      </c>
      <c r="J100" s="434">
        <v>9</v>
      </c>
      <c r="K100" s="435">
        <v>77122.98</v>
      </c>
    </row>
    <row r="101" spans="1:11" ht="14.4" customHeight="1" x14ac:dyDescent="0.3">
      <c r="A101" s="430" t="s">
        <v>397</v>
      </c>
      <c r="B101" s="431" t="s">
        <v>398</v>
      </c>
      <c r="C101" s="432" t="s">
        <v>402</v>
      </c>
      <c r="D101" s="433" t="s">
        <v>521</v>
      </c>
      <c r="E101" s="432" t="s">
        <v>1297</v>
      </c>
      <c r="F101" s="433" t="s">
        <v>1298</v>
      </c>
      <c r="G101" s="432" t="s">
        <v>736</v>
      </c>
      <c r="H101" s="432" t="s">
        <v>737</v>
      </c>
      <c r="I101" s="434">
        <v>2522.85</v>
      </c>
      <c r="J101" s="434">
        <v>1</v>
      </c>
      <c r="K101" s="435">
        <v>2522.85</v>
      </c>
    </row>
    <row r="102" spans="1:11" ht="14.4" customHeight="1" x14ac:dyDescent="0.3">
      <c r="A102" s="430" t="s">
        <v>397</v>
      </c>
      <c r="B102" s="431" t="s">
        <v>398</v>
      </c>
      <c r="C102" s="432" t="s">
        <v>402</v>
      </c>
      <c r="D102" s="433" t="s">
        <v>521</v>
      </c>
      <c r="E102" s="432" t="s">
        <v>1297</v>
      </c>
      <c r="F102" s="433" t="s">
        <v>1298</v>
      </c>
      <c r="G102" s="432" t="s">
        <v>738</v>
      </c>
      <c r="H102" s="432" t="s">
        <v>739</v>
      </c>
      <c r="I102" s="434">
        <v>3346.8599999999997</v>
      </c>
      <c r="J102" s="434">
        <v>7</v>
      </c>
      <c r="K102" s="435">
        <v>23428.02</v>
      </c>
    </row>
    <row r="103" spans="1:11" ht="14.4" customHeight="1" x14ac:dyDescent="0.3">
      <c r="A103" s="430" t="s">
        <v>397</v>
      </c>
      <c r="B103" s="431" t="s">
        <v>398</v>
      </c>
      <c r="C103" s="432" t="s">
        <v>402</v>
      </c>
      <c r="D103" s="433" t="s">
        <v>521</v>
      </c>
      <c r="E103" s="432" t="s">
        <v>1297</v>
      </c>
      <c r="F103" s="433" t="s">
        <v>1298</v>
      </c>
      <c r="G103" s="432" t="s">
        <v>740</v>
      </c>
      <c r="H103" s="432" t="s">
        <v>741</v>
      </c>
      <c r="I103" s="434">
        <v>4646.3888888888887</v>
      </c>
      <c r="J103" s="434">
        <v>11</v>
      </c>
      <c r="K103" s="435">
        <v>51110.400000000001</v>
      </c>
    </row>
    <row r="104" spans="1:11" ht="14.4" customHeight="1" x14ac:dyDescent="0.3">
      <c r="A104" s="430" t="s">
        <v>397</v>
      </c>
      <c r="B104" s="431" t="s">
        <v>398</v>
      </c>
      <c r="C104" s="432" t="s">
        <v>402</v>
      </c>
      <c r="D104" s="433" t="s">
        <v>521</v>
      </c>
      <c r="E104" s="432" t="s">
        <v>1297</v>
      </c>
      <c r="F104" s="433" t="s">
        <v>1298</v>
      </c>
      <c r="G104" s="432" t="s">
        <v>742</v>
      </c>
      <c r="H104" s="432" t="s">
        <v>743</v>
      </c>
      <c r="I104" s="434">
        <v>18.119285714285709</v>
      </c>
      <c r="J104" s="434">
        <v>1620</v>
      </c>
      <c r="K104" s="435">
        <v>29315.31</v>
      </c>
    </row>
    <row r="105" spans="1:11" ht="14.4" customHeight="1" x14ac:dyDescent="0.3">
      <c r="A105" s="430" t="s">
        <v>397</v>
      </c>
      <c r="B105" s="431" t="s">
        <v>398</v>
      </c>
      <c r="C105" s="432" t="s">
        <v>402</v>
      </c>
      <c r="D105" s="433" t="s">
        <v>521</v>
      </c>
      <c r="E105" s="432" t="s">
        <v>1297</v>
      </c>
      <c r="F105" s="433" t="s">
        <v>1298</v>
      </c>
      <c r="G105" s="432" t="s">
        <v>744</v>
      </c>
      <c r="H105" s="432" t="s">
        <v>745</v>
      </c>
      <c r="I105" s="434">
        <v>4356</v>
      </c>
      <c r="J105" s="434">
        <v>44</v>
      </c>
      <c r="K105" s="435">
        <v>191664</v>
      </c>
    </row>
    <row r="106" spans="1:11" ht="14.4" customHeight="1" x14ac:dyDescent="0.3">
      <c r="A106" s="430" t="s">
        <v>397</v>
      </c>
      <c r="B106" s="431" t="s">
        <v>398</v>
      </c>
      <c r="C106" s="432" t="s">
        <v>402</v>
      </c>
      <c r="D106" s="433" t="s">
        <v>521</v>
      </c>
      <c r="E106" s="432" t="s">
        <v>1297</v>
      </c>
      <c r="F106" s="433" t="s">
        <v>1298</v>
      </c>
      <c r="G106" s="432" t="s">
        <v>746</v>
      </c>
      <c r="H106" s="432" t="s">
        <v>747</v>
      </c>
      <c r="I106" s="434">
        <v>4356</v>
      </c>
      <c r="J106" s="434">
        <v>44</v>
      </c>
      <c r="K106" s="435">
        <v>191664</v>
      </c>
    </row>
    <row r="107" spans="1:11" ht="14.4" customHeight="1" x14ac:dyDescent="0.3">
      <c r="A107" s="430" t="s">
        <v>397</v>
      </c>
      <c r="B107" s="431" t="s">
        <v>398</v>
      </c>
      <c r="C107" s="432" t="s">
        <v>402</v>
      </c>
      <c r="D107" s="433" t="s">
        <v>521</v>
      </c>
      <c r="E107" s="432" t="s">
        <v>1297</v>
      </c>
      <c r="F107" s="433" t="s">
        <v>1298</v>
      </c>
      <c r="G107" s="432" t="s">
        <v>748</v>
      </c>
      <c r="H107" s="432" t="s">
        <v>749</v>
      </c>
      <c r="I107" s="434">
        <v>4356</v>
      </c>
      <c r="J107" s="434">
        <v>44</v>
      </c>
      <c r="K107" s="435">
        <v>191664</v>
      </c>
    </row>
    <row r="108" spans="1:11" ht="14.4" customHeight="1" x14ac:dyDescent="0.3">
      <c r="A108" s="430" t="s">
        <v>397</v>
      </c>
      <c r="B108" s="431" t="s">
        <v>398</v>
      </c>
      <c r="C108" s="432" t="s">
        <v>402</v>
      </c>
      <c r="D108" s="433" t="s">
        <v>521</v>
      </c>
      <c r="E108" s="432" t="s">
        <v>1297</v>
      </c>
      <c r="F108" s="433" t="s">
        <v>1298</v>
      </c>
      <c r="G108" s="432" t="s">
        <v>750</v>
      </c>
      <c r="H108" s="432" t="s">
        <v>751</v>
      </c>
      <c r="I108" s="434">
        <v>9663.786666666665</v>
      </c>
      <c r="J108" s="434">
        <v>34</v>
      </c>
      <c r="K108" s="435">
        <v>328568.82</v>
      </c>
    </row>
    <row r="109" spans="1:11" ht="14.4" customHeight="1" x14ac:dyDescent="0.3">
      <c r="A109" s="430" t="s">
        <v>397</v>
      </c>
      <c r="B109" s="431" t="s">
        <v>398</v>
      </c>
      <c r="C109" s="432" t="s">
        <v>402</v>
      </c>
      <c r="D109" s="433" t="s">
        <v>521</v>
      </c>
      <c r="E109" s="432" t="s">
        <v>1297</v>
      </c>
      <c r="F109" s="433" t="s">
        <v>1298</v>
      </c>
      <c r="G109" s="432" t="s">
        <v>752</v>
      </c>
      <c r="H109" s="432" t="s">
        <v>753</v>
      </c>
      <c r="I109" s="434">
        <v>13706.880000000003</v>
      </c>
      <c r="J109" s="434">
        <v>26</v>
      </c>
      <c r="K109" s="435">
        <v>356378.88000000006</v>
      </c>
    </row>
    <row r="110" spans="1:11" ht="14.4" customHeight="1" x14ac:dyDescent="0.3">
      <c r="A110" s="430" t="s">
        <v>397</v>
      </c>
      <c r="B110" s="431" t="s">
        <v>398</v>
      </c>
      <c r="C110" s="432" t="s">
        <v>402</v>
      </c>
      <c r="D110" s="433" t="s">
        <v>521</v>
      </c>
      <c r="E110" s="432" t="s">
        <v>1297</v>
      </c>
      <c r="F110" s="433" t="s">
        <v>1298</v>
      </c>
      <c r="G110" s="432" t="s">
        <v>754</v>
      </c>
      <c r="H110" s="432" t="s">
        <v>755</v>
      </c>
      <c r="I110" s="434">
        <v>100.562</v>
      </c>
      <c r="J110" s="434">
        <v>8</v>
      </c>
      <c r="K110" s="435">
        <v>804.46</v>
      </c>
    </row>
    <row r="111" spans="1:11" ht="14.4" customHeight="1" x14ac:dyDescent="0.3">
      <c r="A111" s="430" t="s">
        <v>397</v>
      </c>
      <c r="B111" s="431" t="s">
        <v>398</v>
      </c>
      <c r="C111" s="432" t="s">
        <v>402</v>
      </c>
      <c r="D111" s="433" t="s">
        <v>521</v>
      </c>
      <c r="E111" s="432" t="s">
        <v>1297</v>
      </c>
      <c r="F111" s="433" t="s">
        <v>1298</v>
      </c>
      <c r="G111" s="432" t="s">
        <v>756</v>
      </c>
      <c r="H111" s="432" t="s">
        <v>757</v>
      </c>
      <c r="I111" s="434">
        <v>25.27</v>
      </c>
      <c r="J111" s="434">
        <v>240</v>
      </c>
      <c r="K111" s="435">
        <v>6063.6000000000013</v>
      </c>
    </row>
    <row r="112" spans="1:11" ht="14.4" customHeight="1" x14ac:dyDescent="0.3">
      <c r="A112" s="430" t="s">
        <v>397</v>
      </c>
      <c r="B112" s="431" t="s">
        <v>398</v>
      </c>
      <c r="C112" s="432" t="s">
        <v>402</v>
      </c>
      <c r="D112" s="433" t="s">
        <v>521</v>
      </c>
      <c r="E112" s="432" t="s">
        <v>1297</v>
      </c>
      <c r="F112" s="433" t="s">
        <v>1298</v>
      </c>
      <c r="G112" s="432" t="s">
        <v>758</v>
      </c>
      <c r="H112" s="432" t="s">
        <v>759</v>
      </c>
      <c r="I112" s="434">
        <v>4017.1999999999994</v>
      </c>
      <c r="J112" s="434">
        <v>4</v>
      </c>
      <c r="K112" s="435">
        <v>16068.8</v>
      </c>
    </row>
    <row r="113" spans="1:11" ht="14.4" customHeight="1" x14ac:dyDescent="0.3">
      <c r="A113" s="430" t="s">
        <v>397</v>
      </c>
      <c r="B113" s="431" t="s">
        <v>398</v>
      </c>
      <c r="C113" s="432" t="s">
        <v>402</v>
      </c>
      <c r="D113" s="433" t="s">
        <v>521</v>
      </c>
      <c r="E113" s="432" t="s">
        <v>1297</v>
      </c>
      <c r="F113" s="433" t="s">
        <v>1298</v>
      </c>
      <c r="G113" s="432" t="s">
        <v>760</v>
      </c>
      <c r="H113" s="432" t="s">
        <v>761</v>
      </c>
      <c r="I113" s="434">
        <v>7872.2599999999993</v>
      </c>
      <c r="J113" s="434">
        <v>28</v>
      </c>
      <c r="K113" s="435">
        <v>220423.27999999994</v>
      </c>
    </row>
    <row r="114" spans="1:11" ht="14.4" customHeight="1" x14ac:dyDescent="0.3">
      <c r="A114" s="430" t="s">
        <v>397</v>
      </c>
      <c r="B114" s="431" t="s">
        <v>398</v>
      </c>
      <c r="C114" s="432" t="s">
        <v>402</v>
      </c>
      <c r="D114" s="433" t="s">
        <v>521</v>
      </c>
      <c r="E114" s="432" t="s">
        <v>1297</v>
      </c>
      <c r="F114" s="433" t="s">
        <v>1298</v>
      </c>
      <c r="G114" s="432" t="s">
        <v>762</v>
      </c>
      <c r="H114" s="432" t="s">
        <v>763</v>
      </c>
      <c r="I114" s="434">
        <v>7235.800000000002</v>
      </c>
      <c r="J114" s="434">
        <v>80</v>
      </c>
      <c r="K114" s="435">
        <v>578864</v>
      </c>
    </row>
    <row r="115" spans="1:11" ht="14.4" customHeight="1" x14ac:dyDescent="0.3">
      <c r="A115" s="430" t="s">
        <v>397</v>
      </c>
      <c r="B115" s="431" t="s">
        <v>398</v>
      </c>
      <c r="C115" s="432" t="s">
        <v>402</v>
      </c>
      <c r="D115" s="433" t="s">
        <v>521</v>
      </c>
      <c r="E115" s="432" t="s">
        <v>1297</v>
      </c>
      <c r="F115" s="433" t="s">
        <v>1298</v>
      </c>
      <c r="G115" s="432" t="s">
        <v>764</v>
      </c>
      <c r="H115" s="432" t="s">
        <v>765</v>
      </c>
      <c r="I115" s="434">
        <v>2178</v>
      </c>
      <c r="J115" s="434">
        <v>8</v>
      </c>
      <c r="K115" s="435">
        <v>17424</v>
      </c>
    </row>
    <row r="116" spans="1:11" ht="14.4" customHeight="1" x14ac:dyDescent="0.3">
      <c r="A116" s="430" t="s">
        <v>397</v>
      </c>
      <c r="B116" s="431" t="s">
        <v>398</v>
      </c>
      <c r="C116" s="432" t="s">
        <v>402</v>
      </c>
      <c r="D116" s="433" t="s">
        <v>521</v>
      </c>
      <c r="E116" s="432" t="s">
        <v>1297</v>
      </c>
      <c r="F116" s="433" t="s">
        <v>1298</v>
      </c>
      <c r="G116" s="432" t="s">
        <v>766</v>
      </c>
      <c r="H116" s="432" t="s">
        <v>767</v>
      </c>
      <c r="I116" s="434">
        <v>9663.8000000000011</v>
      </c>
      <c r="J116" s="434">
        <v>34</v>
      </c>
      <c r="K116" s="435">
        <v>328569.18</v>
      </c>
    </row>
    <row r="117" spans="1:11" ht="14.4" customHeight="1" x14ac:dyDescent="0.3">
      <c r="A117" s="430" t="s">
        <v>397</v>
      </c>
      <c r="B117" s="431" t="s">
        <v>398</v>
      </c>
      <c r="C117" s="432" t="s">
        <v>402</v>
      </c>
      <c r="D117" s="433" t="s">
        <v>521</v>
      </c>
      <c r="E117" s="432" t="s">
        <v>1297</v>
      </c>
      <c r="F117" s="433" t="s">
        <v>1298</v>
      </c>
      <c r="G117" s="432" t="s">
        <v>768</v>
      </c>
      <c r="H117" s="432" t="s">
        <v>769</v>
      </c>
      <c r="I117" s="434">
        <v>3567.08</v>
      </c>
      <c r="J117" s="434">
        <v>4</v>
      </c>
      <c r="K117" s="435">
        <v>14268.32</v>
      </c>
    </row>
    <row r="118" spans="1:11" ht="14.4" customHeight="1" x14ac:dyDescent="0.3">
      <c r="A118" s="430" t="s">
        <v>397</v>
      </c>
      <c r="B118" s="431" t="s">
        <v>398</v>
      </c>
      <c r="C118" s="432" t="s">
        <v>402</v>
      </c>
      <c r="D118" s="433" t="s">
        <v>521</v>
      </c>
      <c r="E118" s="432" t="s">
        <v>1297</v>
      </c>
      <c r="F118" s="433" t="s">
        <v>1298</v>
      </c>
      <c r="G118" s="432" t="s">
        <v>770</v>
      </c>
      <c r="H118" s="432" t="s">
        <v>771</v>
      </c>
      <c r="I118" s="434">
        <v>274.68</v>
      </c>
      <c r="J118" s="434">
        <v>5</v>
      </c>
      <c r="K118" s="435">
        <v>1373.4</v>
      </c>
    </row>
    <row r="119" spans="1:11" ht="14.4" customHeight="1" x14ac:dyDescent="0.3">
      <c r="A119" s="430" t="s">
        <v>397</v>
      </c>
      <c r="B119" s="431" t="s">
        <v>398</v>
      </c>
      <c r="C119" s="432" t="s">
        <v>402</v>
      </c>
      <c r="D119" s="433" t="s">
        <v>521</v>
      </c>
      <c r="E119" s="432" t="s">
        <v>1297</v>
      </c>
      <c r="F119" s="433" t="s">
        <v>1298</v>
      </c>
      <c r="G119" s="432" t="s">
        <v>772</v>
      </c>
      <c r="H119" s="432" t="s">
        <v>773</v>
      </c>
      <c r="I119" s="434">
        <v>455.26250000000005</v>
      </c>
      <c r="J119" s="434">
        <v>16</v>
      </c>
      <c r="K119" s="435">
        <v>7284.2000000000007</v>
      </c>
    </row>
    <row r="120" spans="1:11" ht="14.4" customHeight="1" x14ac:dyDescent="0.3">
      <c r="A120" s="430" t="s">
        <v>397</v>
      </c>
      <c r="B120" s="431" t="s">
        <v>398</v>
      </c>
      <c r="C120" s="432" t="s">
        <v>402</v>
      </c>
      <c r="D120" s="433" t="s">
        <v>521</v>
      </c>
      <c r="E120" s="432" t="s">
        <v>1297</v>
      </c>
      <c r="F120" s="433" t="s">
        <v>1298</v>
      </c>
      <c r="G120" s="432" t="s">
        <v>774</v>
      </c>
      <c r="H120" s="432" t="s">
        <v>775</v>
      </c>
      <c r="I120" s="434">
        <v>646.12</v>
      </c>
      <c r="J120" s="434">
        <v>1</v>
      </c>
      <c r="K120" s="435">
        <v>646.12</v>
      </c>
    </row>
    <row r="121" spans="1:11" ht="14.4" customHeight="1" x14ac:dyDescent="0.3">
      <c r="A121" s="430" t="s">
        <v>397</v>
      </c>
      <c r="B121" s="431" t="s">
        <v>398</v>
      </c>
      <c r="C121" s="432" t="s">
        <v>402</v>
      </c>
      <c r="D121" s="433" t="s">
        <v>521</v>
      </c>
      <c r="E121" s="432" t="s">
        <v>1297</v>
      </c>
      <c r="F121" s="433" t="s">
        <v>1298</v>
      </c>
      <c r="G121" s="432" t="s">
        <v>776</v>
      </c>
      <c r="H121" s="432" t="s">
        <v>777</v>
      </c>
      <c r="I121" s="434">
        <v>7871.050000000002</v>
      </c>
      <c r="J121" s="434">
        <v>28</v>
      </c>
      <c r="K121" s="435">
        <v>220389.40000000002</v>
      </c>
    </row>
    <row r="122" spans="1:11" ht="14.4" customHeight="1" x14ac:dyDescent="0.3">
      <c r="A122" s="430" t="s">
        <v>397</v>
      </c>
      <c r="B122" s="431" t="s">
        <v>398</v>
      </c>
      <c r="C122" s="432" t="s">
        <v>402</v>
      </c>
      <c r="D122" s="433" t="s">
        <v>521</v>
      </c>
      <c r="E122" s="432" t="s">
        <v>1297</v>
      </c>
      <c r="F122" s="433" t="s">
        <v>1298</v>
      </c>
      <c r="G122" s="432" t="s">
        <v>778</v>
      </c>
      <c r="H122" s="432" t="s">
        <v>779</v>
      </c>
      <c r="I122" s="434">
        <v>7235.800000000002</v>
      </c>
      <c r="J122" s="434">
        <v>80</v>
      </c>
      <c r="K122" s="435">
        <v>578864</v>
      </c>
    </row>
    <row r="123" spans="1:11" ht="14.4" customHeight="1" x14ac:dyDescent="0.3">
      <c r="A123" s="430" t="s">
        <v>397</v>
      </c>
      <c r="B123" s="431" t="s">
        <v>398</v>
      </c>
      <c r="C123" s="432" t="s">
        <v>402</v>
      </c>
      <c r="D123" s="433" t="s">
        <v>521</v>
      </c>
      <c r="E123" s="432" t="s">
        <v>1297</v>
      </c>
      <c r="F123" s="433" t="s">
        <v>1298</v>
      </c>
      <c r="G123" s="432" t="s">
        <v>780</v>
      </c>
      <c r="H123" s="432" t="s">
        <v>781</v>
      </c>
      <c r="I123" s="434">
        <v>1408.44</v>
      </c>
      <c r="J123" s="434">
        <v>5</v>
      </c>
      <c r="K123" s="435">
        <v>7042.2000000000007</v>
      </c>
    </row>
    <row r="124" spans="1:11" ht="14.4" customHeight="1" x14ac:dyDescent="0.3">
      <c r="A124" s="430" t="s">
        <v>397</v>
      </c>
      <c r="B124" s="431" t="s">
        <v>398</v>
      </c>
      <c r="C124" s="432" t="s">
        <v>402</v>
      </c>
      <c r="D124" s="433" t="s">
        <v>521</v>
      </c>
      <c r="E124" s="432" t="s">
        <v>1297</v>
      </c>
      <c r="F124" s="433" t="s">
        <v>1298</v>
      </c>
      <c r="G124" s="432" t="s">
        <v>782</v>
      </c>
      <c r="H124" s="432" t="s">
        <v>783</v>
      </c>
      <c r="I124" s="434">
        <v>9110.0899999999983</v>
      </c>
      <c r="J124" s="434">
        <v>30</v>
      </c>
      <c r="K124" s="435">
        <v>273302.69999999995</v>
      </c>
    </row>
    <row r="125" spans="1:11" ht="14.4" customHeight="1" x14ac:dyDescent="0.3">
      <c r="A125" s="430" t="s">
        <v>397</v>
      </c>
      <c r="B125" s="431" t="s">
        <v>398</v>
      </c>
      <c r="C125" s="432" t="s">
        <v>402</v>
      </c>
      <c r="D125" s="433" t="s">
        <v>521</v>
      </c>
      <c r="E125" s="432" t="s">
        <v>1297</v>
      </c>
      <c r="F125" s="433" t="s">
        <v>1298</v>
      </c>
      <c r="G125" s="432" t="s">
        <v>784</v>
      </c>
      <c r="H125" s="432" t="s">
        <v>785</v>
      </c>
      <c r="I125" s="434">
        <v>637.91499999999996</v>
      </c>
      <c r="J125" s="434">
        <v>4</v>
      </c>
      <c r="K125" s="435">
        <v>2551.66</v>
      </c>
    </row>
    <row r="126" spans="1:11" ht="14.4" customHeight="1" x14ac:dyDescent="0.3">
      <c r="A126" s="430" t="s">
        <v>397</v>
      </c>
      <c r="B126" s="431" t="s">
        <v>398</v>
      </c>
      <c r="C126" s="432" t="s">
        <v>402</v>
      </c>
      <c r="D126" s="433" t="s">
        <v>521</v>
      </c>
      <c r="E126" s="432" t="s">
        <v>1297</v>
      </c>
      <c r="F126" s="433" t="s">
        <v>1298</v>
      </c>
      <c r="G126" s="432" t="s">
        <v>786</v>
      </c>
      <c r="H126" s="432" t="s">
        <v>787</v>
      </c>
      <c r="I126" s="434">
        <v>344.86933333333332</v>
      </c>
      <c r="J126" s="434">
        <v>27</v>
      </c>
      <c r="K126" s="435">
        <v>9311.52</v>
      </c>
    </row>
    <row r="127" spans="1:11" ht="14.4" customHeight="1" x14ac:dyDescent="0.3">
      <c r="A127" s="430" t="s">
        <v>397</v>
      </c>
      <c r="B127" s="431" t="s">
        <v>398</v>
      </c>
      <c r="C127" s="432" t="s">
        <v>402</v>
      </c>
      <c r="D127" s="433" t="s">
        <v>521</v>
      </c>
      <c r="E127" s="432" t="s">
        <v>1297</v>
      </c>
      <c r="F127" s="433" t="s">
        <v>1298</v>
      </c>
      <c r="G127" s="432" t="s">
        <v>788</v>
      </c>
      <c r="H127" s="432" t="s">
        <v>789</v>
      </c>
      <c r="I127" s="434">
        <v>1283.81</v>
      </c>
      <c r="J127" s="434">
        <v>10</v>
      </c>
      <c r="K127" s="435">
        <v>12838.1</v>
      </c>
    </row>
    <row r="128" spans="1:11" ht="14.4" customHeight="1" x14ac:dyDescent="0.3">
      <c r="A128" s="430" t="s">
        <v>397</v>
      </c>
      <c r="B128" s="431" t="s">
        <v>398</v>
      </c>
      <c r="C128" s="432" t="s">
        <v>402</v>
      </c>
      <c r="D128" s="433" t="s">
        <v>521</v>
      </c>
      <c r="E128" s="432" t="s">
        <v>1297</v>
      </c>
      <c r="F128" s="433" t="s">
        <v>1298</v>
      </c>
      <c r="G128" s="432" t="s">
        <v>790</v>
      </c>
      <c r="H128" s="432" t="s">
        <v>791</v>
      </c>
      <c r="I128" s="434">
        <v>1086.58</v>
      </c>
      <c r="J128" s="434">
        <v>22</v>
      </c>
      <c r="K128" s="435">
        <v>23904.76</v>
      </c>
    </row>
    <row r="129" spans="1:11" ht="14.4" customHeight="1" x14ac:dyDescent="0.3">
      <c r="A129" s="430" t="s">
        <v>397</v>
      </c>
      <c r="B129" s="431" t="s">
        <v>398</v>
      </c>
      <c r="C129" s="432" t="s">
        <v>402</v>
      </c>
      <c r="D129" s="433" t="s">
        <v>521</v>
      </c>
      <c r="E129" s="432" t="s">
        <v>1297</v>
      </c>
      <c r="F129" s="433" t="s">
        <v>1298</v>
      </c>
      <c r="G129" s="432" t="s">
        <v>792</v>
      </c>
      <c r="H129" s="432" t="s">
        <v>793</v>
      </c>
      <c r="I129" s="434">
        <v>26517.266250000001</v>
      </c>
      <c r="J129" s="434">
        <v>10</v>
      </c>
      <c r="K129" s="435">
        <v>265172.67</v>
      </c>
    </row>
    <row r="130" spans="1:11" ht="14.4" customHeight="1" x14ac:dyDescent="0.3">
      <c r="A130" s="430" t="s">
        <v>397</v>
      </c>
      <c r="B130" s="431" t="s">
        <v>398</v>
      </c>
      <c r="C130" s="432" t="s">
        <v>402</v>
      </c>
      <c r="D130" s="433" t="s">
        <v>521</v>
      </c>
      <c r="E130" s="432" t="s">
        <v>1297</v>
      </c>
      <c r="F130" s="433" t="s">
        <v>1298</v>
      </c>
      <c r="G130" s="432" t="s">
        <v>794</v>
      </c>
      <c r="H130" s="432" t="s">
        <v>795</v>
      </c>
      <c r="I130" s="434">
        <v>6644</v>
      </c>
      <c r="J130" s="434">
        <v>1</v>
      </c>
      <c r="K130" s="435">
        <v>6644</v>
      </c>
    </row>
    <row r="131" spans="1:11" ht="14.4" customHeight="1" x14ac:dyDescent="0.3">
      <c r="A131" s="430" t="s">
        <v>397</v>
      </c>
      <c r="B131" s="431" t="s">
        <v>398</v>
      </c>
      <c r="C131" s="432" t="s">
        <v>402</v>
      </c>
      <c r="D131" s="433" t="s">
        <v>521</v>
      </c>
      <c r="E131" s="432" t="s">
        <v>1297</v>
      </c>
      <c r="F131" s="433" t="s">
        <v>1298</v>
      </c>
      <c r="G131" s="432" t="s">
        <v>796</v>
      </c>
      <c r="H131" s="432" t="s">
        <v>797</v>
      </c>
      <c r="I131" s="434">
        <v>6976.86</v>
      </c>
      <c r="J131" s="434">
        <v>31</v>
      </c>
      <c r="K131" s="435">
        <v>216282.65999999995</v>
      </c>
    </row>
    <row r="132" spans="1:11" ht="14.4" customHeight="1" x14ac:dyDescent="0.3">
      <c r="A132" s="430" t="s">
        <v>397</v>
      </c>
      <c r="B132" s="431" t="s">
        <v>398</v>
      </c>
      <c r="C132" s="432" t="s">
        <v>402</v>
      </c>
      <c r="D132" s="433" t="s">
        <v>521</v>
      </c>
      <c r="E132" s="432" t="s">
        <v>1297</v>
      </c>
      <c r="F132" s="433" t="s">
        <v>1298</v>
      </c>
      <c r="G132" s="432" t="s">
        <v>798</v>
      </c>
      <c r="H132" s="432" t="s">
        <v>799</v>
      </c>
      <c r="I132" s="434">
        <v>13103.089999999998</v>
      </c>
      <c r="J132" s="434">
        <v>14</v>
      </c>
      <c r="K132" s="435">
        <v>183443.25999999998</v>
      </c>
    </row>
    <row r="133" spans="1:11" ht="14.4" customHeight="1" x14ac:dyDescent="0.3">
      <c r="A133" s="430" t="s">
        <v>397</v>
      </c>
      <c r="B133" s="431" t="s">
        <v>398</v>
      </c>
      <c r="C133" s="432" t="s">
        <v>402</v>
      </c>
      <c r="D133" s="433" t="s">
        <v>521</v>
      </c>
      <c r="E133" s="432" t="s">
        <v>1297</v>
      </c>
      <c r="F133" s="433" t="s">
        <v>1298</v>
      </c>
      <c r="G133" s="432" t="s">
        <v>800</v>
      </c>
      <c r="H133" s="432" t="s">
        <v>801</v>
      </c>
      <c r="I133" s="434">
        <v>9110.0899999999983</v>
      </c>
      <c r="J133" s="434">
        <v>30</v>
      </c>
      <c r="K133" s="435">
        <v>273302.69999999995</v>
      </c>
    </row>
    <row r="134" spans="1:11" ht="14.4" customHeight="1" x14ac:dyDescent="0.3">
      <c r="A134" s="430" t="s">
        <v>397</v>
      </c>
      <c r="B134" s="431" t="s">
        <v>398</v>
      </c>
      <c r="C134" s="432" t="s">
        <v>402</v>
      </c>
      <c r="D134" s="433" t="s">
        <v>521</v>
      </c>
      <c r="E134" s="432" t="s">
        <v>1297</v>
      </c>
      <c r="F134" s="433" t="s">
        <v>1298</v>
      </c>
      <c r="G134" s="432" t="s">
        <v>802</v>
      </c>
      <c r="H134" s="432" t="s">
        <v>803</v>
      </c>
      <c r="I134" s="434">
        <v>4970.51</v>
      </c>
      <c r="J134" s="434">
        <v>7</v>
      </c>
      <c r="K134" s="435">
        <v>34793.57</v>
      </c>
    </row>
    <row r="135" spans="1:11" ht="14.4" customHeight="1" x14ac:dyDescent="0.3">
      <c r="A135" s="430" t="s">
        <v>397</v>
      </c>
      <c r="B135" s="431" t="s">
        <v>398</v>
      </c>
      <c r="C135" s="432" t="s">
        <v>402</v>
      </c>
      <c r="D135" s="433" t="s">
        <v>521</v>
      </c>
      <c r="E135" s="432" t="s">
        <v>1297</v>
      </c>
      <c r="F135" s="433" t="s">
        <v>1298</v>
      </c>
      <c r="G135" s="432" t="s">
        <v>804</v>
      </c>
      <c r="H135" s="432" t="s">
        <v>805</v>
      </c>
      <c r="I135" s="434">
        <v>6694.93</v>
      </c>
      <c r="J135" s="434">
        <v>1</v>
      </c>
      <c r="K135" s="435">
        <v>6694.93</v>
      </c>
    </row>
    <row r="136" spans="1:11" ht="14.4" customHeight="1" x14ac:dyDescent="0.3">
      <c r="A136" s="430" t="s">
        <v>397</v>
      </c>
      <c r="B136" s="431" t="s">
        <v>398</v>
      </c>
      <c r="C136" s="432" t="s">
        <v>402</v>
      </c>
      <c r="D136" s="433" t="s">
        <v>521</v>
      </c>
      <c r="E136" s="432" t="s">
        <v>1297</v>
      </c>
      <c r="F136" s="433" t="s">
        <v>1298</v>
      </c>
      <c r="G136" s="432" t="s">
        <v>806</v>
      </c>
      <c r="H136" s="432" t="s">
        <v>807</v>
      </c>
      <c r="I136" s="434">
        <v>7364.0599999999995</v>
      </c>
      <c r="J136" s="434">
        <v>31</v>
      </c>
      <c r="K136" s="435">
        <v>228285.85999999996</v>
      </c>
    </row>
    <row r="137" spans="1:11" ht="14.4" customHeight="1" x14ac:dyDescent="0.3">
      <c r="A137" s="430" t="s">
        <v>397</v>
      </c>
      <c r="B137" s="431" t="s">
        <v>398</v>
      </c>
      <c r="C137" s="432" t="s">
        <v>402</v>
      </c>
      <c r="D137" s="433" t="s">
        <v>521</v>
      </c>
      <c r="E137" s="432" t="s">
        <v>1297</v>
      </c>
      <c r="F137" s="433" t="s">
        <v>1298</v>
      </c>
      <c r="G137" s="432" t="s">
        <v>808</v>
      </c>
      <c r="H137" s="432" t="s">
        <v>809</v>
      </c>
      <c r="I137" s="434">
        <v>1744.8166666666666</v>
      </c>
      <c r="J137" s="434">
        <v>12</v>
      </c>
      <c r="K137" s="435">
        <v>20937.809999999998</v>
      </c>
    </row>
    <row r="138" spans="1:11" ht="14.4" customHeight="1" x14ac:dyDescent="0.3">
      <c r="A138" s="430" t="s">
        <v>397</v>
      </c>
      <c r="B138" s="431" t="s">
        <v>398</v>
      </c>
      <c r="C138" s="432" t="s">
        <v>402</v>
      </c>
      <c r="D138" s="433" t="s">
        <v>521</v>
      </c>
      <c r="E138" s="432" t="s">
        <v>1297</v>
      </c>
      <c r="F138" s="433" t="s">
        <v>1298</v>
      </c>
      <c r="G138" s="432" t="s">
        <v>810</v>
      </c>
      <c r="H138" s="432" t="s">
        <v>811</v>
      </c>
      <c r="I138" s="434">
        <v>31580.243750000001</v>
      </c>
      <c r="J138" s="434">
        <v>17</v>
      </c>
      <c r="K138" s="435">
        <v>536743.9</v>
      </c>
    </row>
    <row r="139" spans="1:11" ht="14.4" customHeight="1" x14ac:dyDescent="0.3">
      <c r="A139" s="430" t="s">
        <v>397</v>
      </c>
      <c r="B139" s="431" t="s">
        <v>398</v>
      </c>
      <c r="C139" s="432" t="s">
        <v>402</v>
      </c>
      <c r="D139" s="433" t="s">
        <v>521</v>
      </c>
      <c r="E139" s="432" t="s">
        <v>1297</v>
      </c>
      <c r="F139" s="433" t="s">
        <v>1298</v>
      </c>
      <c r="G139" s="432" t="s">
        <v>812</v>
      </c>
      <c r="H139" s="432" t="s">
        <v>813</v>
      </c>
      <c r="I139" s="434">
        <v>9110.0899999999983</v>
      </c>
      <c r="J139" s="434">
        <v>30</v>
      </c>
      <c r="K139" s="435">
        <v>273302.69999999995</v>
      </c>
    </row>
    <row r="140" spans="1:11" ht="14.4" customHeight="1" x14ac:dyDescent="0.3">
      <c r="A140" s="430" t="s">
        <v>397</v>
      </c>
      <c r="B140" s="431" t="s">
        <v>398</v>
      </c>
      <c r="C140" s="432" t="s">
        <v>402</v>
      </c>
      <c r="D140" s="433" t="s">
        <v>521</v>
      </c>
      <c r="E140" s="432" t="s">
        <v>1297</v>
      </c>
      <c r="F140" s="433" t="s">
        <v>1298</v>
      </c>
      <c r="G140" s="432" t="s">
        <v>814</v>
      </c>
      <c r="H140" s="432" t="s">
        <v>815</v>
      </c>
      <c r="I140" s="434">
        <v>268.68000000000006</v>
      </c>
      <c r="J140" s="434">
        <v>6</v>
      </c>
      <c r="K140" s="435">
        <v>1607.3600000000001</v>
      </c>
    </row>
    <row r="141" spans="1:11" ht="14.4" customHeight="1" x14ac:dyDescent="0.3">
      <c r="A141" s="430" t="s">
        <v>397</v>
      </c>
      <c r="B141" s="431" t="s">
        <v>398</v>
      </c>
      <c r="C141" s="432" t="s">
        <v>402</v>
      </c>
      <c r="D141" s="433" t="s">
        <v>521</v>
      </c>
      <c r="E141" s="432" t="s">
        <v>1297</v>
      </c>
      <c r="F141" s="433" t="s">
        <v>1298</v>
      </c>
      <c r="G141" s="432" t="s">
        <v>816</v>
      </c>
      <c r="H141" s="432" t="s">
        <v>817</v>
      </c>
      <c r="I141" s="434">
        <v>3346.86</v>
      </c>
      <c r="J141" s="434">
        <v>2</v>
      </c>
      <c r="K141" s="435">
        <v>6693.72</v>
      </c>
    </row>
    <row r="142" spans="1:11" ht="14.4" customHeight="1" x14ac:dyDescent="0.3">
      <c r="A142" s="430" t="s">
        <v>397</v>
      </c>
      <c r="B142" s="431" t="s">
        <v>398</v>
      </c>
      <c r="C142" s="432" t="s">
        <v>402</v>
      </c>
      <c r="D142" s="433" t="s">
        <v>521</v>
      </c>
      <c r="E142" s="432" t="s">
        <v>1297</v>
      </c>
      <c r="F142" s="433" t="s">
        <v>1298</v>
      </c>
      <c r="G142" s="432" t="s">
        <v>818</v>
      </c>
      <c r="H142" s="432" t="s">
        <v>819</v>
      </c>
      <c r="I142" s="434">
        <v>14534.520000000002</v>
      </c>
      <c r="J142" s="434">
        <v>9</v>
      </c>
      <c r="K142" s="435">
        <v>130810.68000000002</v>
      </c>
    </row>
    <row r="143" spans="1:11" ht="14.4" customHeight="1" x14ac:dyDescent="0.3">
      <c r="A143" s="430" t="s">
        <v>397</v>
      </c>
      <c r="B143" s="431" t="s">
        <v>398</v>
      </c>
      <c r="C143" s="432" t="s">
        <v>402</v>
      </c>
      <c r="D143" s="433" t="s">
        <v>521</v>
      </c>
      <c r="E143" s="432" t="s">
        <v>1297</v>
      </c>
      <c r="F143" s="433" t="s">
        <v>1298</v>
      </c>
      <c r="G143" s="432" t="s">
        <v>820</v>
      </c>
      <c r="H143" s="432" t="s">
        <v>821</v>
      </c>
      <c r="I143" s="434">
        <v>5355.46</v>
      </c>
      <c r="J143" s="434">
        <v>24</v>
      </c>
      <c r="K143" s="435">
        <v>128531.04</v>
      </c>
    </row>
    <row r="144" spans="1:11" ht="14.4" customHeight="1" x14ac:dyDescent="0.3">
      <c r="A144" s="430" t="s">
        <v>397</v>
      </c>
      <c r="B144" s="431" t="s">
        <v>398</v>
      </c>
      <c r="C144" s="432" t="s">
        <v>402</v>
      </c>
      <c r="D144" s="433" t="s">
        <v>521</v>
      </c>
      <c r="E144" s="432" t="s">
        <v>1297</v>
      </c>
      <c r="F144" s="433" t="s">
        <v>1298</v>
      </c>
      <c r="G144" s="432" t="s">
        <v>822</v>
      </c>
      <c r="H144" s="432" t="s">
        <v>823</v>
      </c>
      <c r="I144" s="434">
        <v>87.6</v>
      </c>
      <c r="J144" s="434">
        <v>1</v>
      </c>
      <c r="K144" s="435">
        <v>87.6</v>
      </c>
    </row>
    <row r="145" spans="1:11" ht="14.4" customHeight="1" x14ac:dyDescent="0.3">
      <c r="A145" s="430" t="s">
        <v>397</v>
      </c>
      <c r="B145" s="431" t="s">
        <v>398</v>
      </c>
      <c r="C145" s="432" t="s">
        <v>402</v>
      </c>
      <c r="D145" s="433" t="s">
        <v>521</v>
      </c>
      <c r="E145" s="432" t="s">
        <v>1297</v>
      </c>
      <c r="F145" s="433" t="s">
        <v>1298</v>
      </c>
      <c r="G145" s="432" t="s">
        <v>824</v>
      </c>
      <c r="H145" s="432" t="s">
        <v>825</v>
      </c>
      <c r="I145" s="434">
        <v>59290</v>
      </c>
      <c r="J145" s="434">
        <v>2</v>
      </c>
      <c r="K145" s="435">
        <v>118580</v>
      </c>
    </row>
    <row r="146" spans="1:11" ht="14.4" customHeight="1" x14ac:dyDescent="0.3">
      <c r="A146" s="430" t="s">
        <v>397</v>
      </c>
      <c r="B146" s="431" t="s">
        <v>398</v>
      </c>
      <c r="C146" s="432" t="s">
        <v>402</v>
      </c>
      <c r="D146" s="433" t="s">
        <v>521</v>
      </c>
      <c r="E146" s="432" t="s">
        <v>1297</v>
      </c>
      <c r="F146" s="433" t="s">
        <v>1298</v>
      </c>
      <c r="G146" s="432" t="s">
        <v>826</v>
      </c>
      <c r="H146" s="432" t="s">
        <v>827</v>
      </c>
      <c r="I146" s="434">
        <v>3633.63</v>
      </c>
      <c r="J146" s="434">
        <v>5</v>
      </c>
      <c r="K146" s="435">
        <v>18168.150000000001</v>
      </c>
    </row>
    <row r="147" spans="1:11" ht="14.4" customHeight="1" x14ac:dyDescent="0.3">
      <c r="A147" s="430" t="s">
        <v>397</v>
      </c>
      <c r="B147" s="431" t="s">
        <v>398</v>
      </c>
      <c r="C147" s="432" t="s">
        <v>402</v>
      </c>
      <c r="D147" s="433" t="s">
        <v>521</v>
      </c>
      <c r="E147" s="432" t="s">
        <v>1297</v>
      </c>
      <c r="F147" s="433" t="s">
        <v>1298</v>
      </c>
      <c r="G147" s="432" t="s">
        <v>828</v>
      </c>
      <c r="H147" s="432" t="s">
        <v>829</v>
      </c>
      <c r="I147" s="434">
        <v>5929</v>
      </c>
      <c r="J147" s="434">
        <v>10</v>
      </c>
      <c r="K147" s="435">
        <v>59290</v>
      </c>
    </row>
    <row r="148" spans="1:11" ht="14.4" customHeight="1" x14ac:dyDescent="0.3">
      <c r="A148" s="430" t="s">
        <v>397</v>
      </c>
      <c r="B148" s="431" t="s">
        <v>398</v>
      </c>
      <c r="C148" s="432" t="s">
        <v>402</v>
      </c>
      <c r="D148" s="433" t="s">
        <v>521</v>
      </c>
      <c r="E148" s="432" t="s">
        <v>1297</v>
      </c>
      <c r="F148" s="433" t="s">
        <v>1298</v>
      </c>
      <c r="G148" s="432" t="s">
        <v>830</v>
      </c>
      <c r="H148" s="432" t="s">
        <v>831</v>
      </c>
      <c r="I148" s="434">
        <v>139.15</v>
      </c>
      <c r="J148" s="434">
        <v>3</v>
      </c>
      <c r="K148" s="435">
        <v>417.45000000000005</v>
      </c>
    </row>
    <row r="149" spans="1:11" ht="14.4" customHeight="1" x14ac:dyDescent="0.3">
      <c r="A149" s="430" t="s">
        <v>397</v>
      </c>
      <c r="B149" s="431" t="s">
        <v>398</v>
      </c>
      <c r="C149" s="432" t="s">
        <v>402</v>
      </c>
      <c r="D149" s="433" t="s">
        <v>521</v>
      </c>
      <c r="E149" s="432" t="s">
        <v>1297</v>
      </c>
      <c r="F149" s="433" t="s">
        <v>1298</v>
      </c>
      <c r="G149" s="432" t="s">
        <v>832</v>
      </c>
      <c r="H149" s="432" t="s">
        <v>833</v>
      </c>
      <c r="I149" s="434">
        <v>13.610000000000003</v>
      </c>
      <c r="J149" s="434">
        <v>2160</v>
      </c>
      <c r="K149" s="435">
        <v>29403.03</v>
      </c>
    </row>
    <row r="150" spans="1:11" ht="14.4" customHeight="1" x14ac:dyDescent="0.3">
      <c r="A150" s="430" t="s">
        <v>397</v>
      </c>
      <c r="B150" s="431" t="s">
        <v>398</v>
      </c>
      <c r="C150" s="432" t="s">
        <v>402</v>
      </c>
      <c r="D150" s="433" t="s">
        <v>521</v>
      </c>
      <c r="E150" s="432" t="s">
        <v>1297</v>
      </c>
      <c r="F150" s="433" t="s">
        <v>1298</v>
      </c>
      <c r="G150" s="432" t="s">
        <v>834</v>
      </c>
      <c r="H150" s="432" t="s">
        <v>835</v>
      </c>
      <c r="I150" s="434">
        <v>480.54285714285709</v>
      </c>
      <c r="J150" s="434">
        <v>18</v>
      </c>
      <c r="K150" s="435">
        <v>8603.0999999999985</v>
      </c>
    </row>
    <row r="151" spans="1:11" ht="14.4" customHeight="1" x14ac:dyDescent="0.3">
      <c r="A151" s="430" t="s">
        <v>397</v>
      </c>
      <c r="B151" s="431" t="s">
        <v>398</v>
      </c>
      <c r="C151" s="432" t="s">
        <v>402</v>
      </c>
      <c r="D151" s="433" t="s">
        <v>521</v>
      </c>
      <c r="E151" s="432" t="s">
        <v>1297</v>
      </c>
      <c r="F151" s="433" t="s">
        <v>1298</v>
      </c>
      <c r="G151" s="432" t="s">
        <v>836</v>
      </c>
      <c r="H151" s="432" t="s">
        <v>837</v>
      </c>
      <c r="I151" s="434">
        <v>5104.9792857142847</v>
      </c>
      <c r="J151" s="434">
        <v>20</v>
      </c>
      <c r="K151" s="435">
        <v>102099.52</v>
      </c>
    </row>
    <row r="152" spans="1:11" ht="14.4" customHeight="1" x14ac:dyDescent="0.3">
      <c r="A152" s="430" t="s">
        <v>397</v>
      </c>
      <c r="B152" s="431" t="s">
        <v>398</v>
      </c>
      <c r="C152" s="432" t="s">
        <v>402</v>
      </c>
      <c r="D152" s="433" t="s">
        <v>521</v>
      </c>
      <c r="E152" s="432" t="s">
        <v>1297</v>
      </c>
      <c r="F152" s="433" t="s">
        <v>1298</v>
      </c>
      <c r="G152" s="432" t="s">
        <v>838</v>
      </c>
      <c r="H152" s="432" t="s">
        <v>839</v>
      </c>
      <c r="I152" s="434">
        <v>7626.63</v>
      </c>
      <c r="J152" s="434">
        <v>11</v>
      </c>
      <c r="K152" s="435">
        <v>83892.930000000008</v>
      </c>
    </row>
    <row r="153" spans="1:11" ht="14.4" customHeight="1" x14ac:dyDescent="0.3">
      <c r="A153" s="430" t="s">
        <v>397</v>
      </c>
      <c r="B153" s="431" t="s">
        <v>398</v>
      </c>
      <c r="C153" s="432" t="s">
        <v>402</v>
      </c>
      <c r="D153" s="433" t="s">
        <v>521</v>
      </c>
      <c r="E153" s="432" t="s">
        <v>1297</v>
      </c>
      <c r="F153" s="433" t="s">
        <v>1298</v>
      </c>
      <c r="G153" s="432" t="s">
        <v>840</v>
      </c>
      <c r="H153" s="432" t="s">
        <v>841</v>
      </c>
      <c r="I153" s="434">
        <v>8569.2199999999993</v>
      </c>
      <c r="J153" s="434">
        <v>9</v>
      </c>
      <c r="K153" s="435">
        <v>77122.98</v>
      </c>
    </row>
    <row r="154" spans="1:11" ht="14.4" customHeight="1" x14ac:dyDescent="0.3">
      <c r="A154" s="430" t="s">
        <v>397</v>
      </c>
      <c r="B154" s="431" t="s">
        <v>398</v>
      </c>
      <c r="C154" s="432" t="s">
        <v>402</v>
      </c>
      <c r="D154" s="433" t="s">
        <v>521</v>
      </c>
      <c r="E154" s="432" t="s">
        <v>1297</v>
      </c>
      <c r="F154" s="433" t="s">
        <v>1298</v>
      </c>
      <c r="G154" s="432" t="s">
        <v>842</v>
      </c>
      <c r="H154" s="432" t="s">
        <v>843</v>
      </c>
      <c r="I154" s="434">
        <v>3629.9995652173907</v>
      </c>
      <c r="J154" s="434">
        <v>68</v>
      </c>
      <c r="K154" s="435">
        <v>246839.99</v>
      </c>
    </row>
    <row r="155" spans="1:11" ht="14.4" customHeight="1" x14ac:dyDescent="0.3">
      <c r="A155" s="430" t="s">
        <v>397</v>
      </c>
      <c r="B155" s="431" t="s">
        <v>398</v>
      </c>
      <c r="C155" s="432" t="s">
        <v>402</v>
      </c>
      <c r="D155" s="433" t="s">
        <v>521</v>
      </c>
      <c r="E155" s="432" t="s">
        <v>1297</v>
      </c>
      <c r="F155" s="433" t="s">
        <v>1298</v>
      </c>
      <c r="G155" s="432" t="s">
        <v>844</v>
      </c>
      <c r="H155" s="432" t="s">
        <v>845</v>
      </c>
      <c r="I155" s="434">
        <v>5104.942</v>
      </c>
      <c r="J155" s="434">
        <v>9</v>
      </c>
      <c r="K155" s="435">
        <v>45944.409999999996</v>
      </c>
    </row>
    <row r="156" spans="1:11" ht="14.4" customHeight="1" x14ac:dyDescent="0.3">
      <c r="A156" s="430" t="s">
        <v>397</v>
      </c>
      <c r="B156" s="431" t="s">
        <v>398</v>
      </c>
      <c r="C156" s="432" t="s">
        <v>402</v>
      </c>
      <c r="D156" s="433" t="s">
        <v>521</v>
      </c>
      <c r="E156" s="432" t="s">
        <v>1297</v>
      </c>
      <c r="F156" s="433" t="s">
        <v>1298</v>
      </c>
      <c r="G156" s="432" t="s">
        <v>846</v>
      </c>
      <c r="H156" s="432" t="s">
        <v>847</v>
      </c>
      <c r="I156" s="434">
        <v>492.46800000000002</v>
      </c>
      <c r="J156" s="434">
        <v>9</v>
      </c>
      <c r="K156" s="435">
        <v>4432.21</v>
      </c>
    </row>
    <row r="157" spans="1:11" ht="14.4" customHeight="1" x14ac:dyDescent="0.3">
      <c r="A157" s="430" t="s">
        <v>397</v>
      </c>
      <c r="B157" s="431" t="s">
        <v>398</v>
      </c>
      <c r="C157" s="432" t="s">
        <v>402</v>
      </c>
      <c r="D157" s="433" t="s">
        <v>521</v>
      </c>
      <c r="E157" s="432" t="s">
        <v>1297</v>
      </c>
      <c r="F157" s="433" t="s">
        <v>1298</v>
      </c>
      <c r="G157" s="432" t="s">
        <v>848</v>
      </c>
      <c r="H157" s="432" t="s">
        <v>849</v>
      </c>
      <c r="I157" s="434">
        <v>5104.9579999999996</v>
      </c>
      <c r="J157" s="434">
        <v>10</v>
      </c>
      <c r="K157" s="435">
        <v>51049.579999999994</v>
      </c>
    </row>
    <row r="158" spans="1:11" ht="14.4" customHeight="1" x14ac:dyDescent="0.3">
      <c r="A158" s="430" t="s">
        <v>397</v>
      </c>
      <c r="B158" s="431" t="s">
        <v>398</v>
      </c>
      <c r="C158" s="432" t="s">
        <v>402</v>
      </c>
      <c r="D158" s="433" t="s">
        <v>521</v>
      </c>
      <c r="E158" s="432" t="s">
        <v>1297</v>
      </c>
      <c r="F158" s="433" t="s">
        <v>1298</v>
      </c>
      <c r="G158" s="432" t="s">
        <v>850</v>
      </c>
      <c r="H158" s="432" t="s">
        <v>851</v>
      </c>
      <c r="I158" s="434">
        <v>4840</v>
      </c>
      <c r="J158" s="434">
        <v>10</v>
      </c>
      <c r="K158" s="435">
        <v>48400</v>
      </c>
    </row>
    <row r="159" spans="1:11" ht="14.4" customHeight="1" x14ac:dyDescent="0.3">
      <c r="A159" s="430" t="s">
        <v>397</v>
      </c>
      <c r="B159" s="431" t="s">
        <v>398</v>
      </c>
      <c r="C159" s="432" t="s">
        <v>402</v>
      </c>
      <c r="D159" s="433" t="s">
        <v>521</v>
      </c>
      <c r="E159" s="432" t="s">
        <v>1297</v>
      </c>
      <c r="F159" s="433" t="s">
        <v>1298</v>
      </c>
      <c r="G159" s="432" t="s">
        <v>852</v>
      </c>
      <c r="H159" s="432" t="s">
        <v>853</v>
      </c>
      <c r="I159" s="434">
        <v>5989.5</v>
      </c>
      <c r="J159" s="434">
        <v>5</v>
      </c>
      <c r="K159" s="435">
        <v>29947.5</v>
      </c>
    </row>
    <row r="160" spans="1:11" ht="14.4" customHeight="1" x14ac:dyDescent="0.3">
      <c r="A160" s="430" t="s">
        <v>397</v>
      </c>
      <c r="B160" s="431" t="s">
        <v>398</v>
      </c>
      <c r="C160" s="432" t="s">
        <v>402</v>
      </c>
      <c r="D160" s="433" t="s">
        <v>521</v>
      </c>
      <c r="E160" s="432" t="s">
        <v>1297</v>
      </c>
      <c r="F160" s="433" t="s">
        <v>1298</v>
      </c>
      <c r="G160" s="432" t="s">
        <v>854</v>
      </c>
      <c r="H160" s="432" t="s">
        <v>855</v>
      </c>
      <c r="I160" s="434">
        <v>7839.5899999999992</v>
      </c>
      <c r="J160" s="434">
        <v>6</v>
      </c>
      <c r="K160" s="435">
        <v>47037.539999999994</v>
      </c>
    </row>
    <row r="161" spans="1:11" ht="14.4" customHeight="1" x14ac:dyDescent="0.3">
      <c r="A161" s="430" t="s">
        <v>397</v>
      </c>
      <c r="B161" s="431" t="s">
        <v>398</v>
      </c>
      <c r="C161" s="432" t="s">
        <v>402</v>
      </c>
      <c r="D161" s="433" t="s">
        <v>521</v>
      </c>
      <c r="E161" s="432" t="s">
        <v>1297</v>
      </c>
      <c r="F161" s="433" t="s">
        <v>1298</v>
      </c>
      <c r="G161" s="432" t="s">
        <v>856</v>
      </c>
      <c r="H161" s="432" t="s">
        <v>857</v>
      </c>
      <c r="I161" s="434">
        <v>18.139999999999993</v>
      </c>
      <c r="J161" s="434">
        <v>1680</v>
      </c>
      <c r="K161" s="435">
        <v>30471.69</v>
      </c>
    </row>
    <row r="162" spans="1:11" ht="14.4" customHeight="1" x14ac:dyDescent="0.3">
      <c r="A162" s="430" t="s">
        <v>397</v>
      </c>
      <c r="B162" s="431" t="s">
        <v>398</v>
      </c>
      <c r="C162" s="432" t="s">
        <v>402</v>
      </c>
      <c r="D162" s="433" t="s">
        <v>521</v>
      </c>
      <c r="E162" s="432" t="s">
        <v>1297</v>
      </c>
      <c r="F162" s="433" t="s">
        <v>1298</v>
      </c>
      <c r="G162" s="432" t="s">
        <v>858</v>
      </c>
      <c r="H162" s="432" t="s">
        <v>859</v>
      </c>
      <c r="I162" s="434">
        <v>5104.9585714285713</v>
      </c>
      <c r="J162" s="434">
        <v>9</v>
      </c>
      <c r="K162" s="435">
        <v>45944.63</v>
      </c>
    </row>
    <row r="163" spans="1:11" ht="14.4" customHeight="1" x14ac:dyDescent="0.3">
      <c r="A163" s="430" t="s">
        <v>397</v>
      </c>
      <c r="B163" s="431" t="s">
        <v>398</v>
      </c>
      <c r="C163" s="432" t="s">
        <v>402</v>
      </c>
      <c r="D163" s="433" t="s">
        <v>521</v>
      </c>
      <c r="E163" s="432" t="s">
        <v>1297</v>
      </c>
      <c r="F163" s="433" t="s">
        <v>1298</v>
      </c>
      <c r="G163" s="432" t="s">
        <v>860</v>
      </c>
      <c r="H163" s="432" t="s">
        <v>861</v>
      </c>
      <c r="I163" s="434">
        <v>7008.32</v>
      </c>
      <c r="J163" s="434">
        <v>19</v>
      </c>
      <c r="K163" s="435">
        <v>133158.08000000002</v>
      </c>
    </row>
    <row r="164" spans="1:11" ht="14.4" customHeight="1" x14ac:dyDescent="0.3">
      <c r="A164" s="430" t="s">
        <v>397</v>
      </c>
      <c r="B164" s="431" t="s">
        <v>398</v>
      </c>
      <c r="C164" s="432" t="s">
        <v>402</v>
      </c>
      <c r="D164" s="433" t="s">
        <v>521</v>
      </c>
      <c r="E164" s="432" t="s">
        <v>1297</v>
      </c>
      <c r="F164" s="433" t="s">
        <v>1298</v>
      </c>
      <c r="G164" s="432" t="s">
        <v>862</v>
      </c>
      <c r="H164" s="432" t="s">
        <v>863</v>
      </c>
      <c r="I164" s="434">
        <v>8985.4599999999973</v>
      </c>
      <c r="J164" s="434">
        <v>12</v>
      </c>
      <c r="K164" s="435">
        <v>107825.51999999996</v>
      </c>
    </row>
    <row r="165" spans="1:11" ht="14.4" customHeight="1" x14ac:dyDescent="0.3">
      <c r="A165" s="430" t="s">
        <v>397</v>
      </c>
      <c r="B165" s="431" t="s">
        <v>398</v>
      </c>
      <c r="C165" s="432" t="s">
        <v>402</v>
      </c>
      <c r="D165" s="433" t="s">
        <v>521</v>
      </c>
      <c r="E165" s="432" t="s">
        <v>1297</v>
      </c>
      <c r="F165" s="433" t="s">
        <v>1298</v>
      </c>
      <c r="G165" s="432" t="s">
        <v>864</v>
      </c>
      <c r="H165" s="432" t="s">
        <v>865</v>
      </c>
      <c r="I165" s="434">
        <v>6594.5</v>
      </c>
      <c r="J165" s="434">
        <v>10</v>
      </c>
      <c r="K165" s="435">
        <v>65945</v>
      </c>
    </row>
    <row r="166" spans="1:11" ht="14.4" customHeight="1" x14ac:dyDescent="0.3">
      <c r="A166" s="430" t="s">
        <v>397</v>
      </c>
      <c r="B166" s="431" t="s">
        <v>398</v>
      </c>
      <c r="C166" s="432" t="s">
        <v>402</v>
      </c>
      <c r="D166" s="433" t="s">
        <v>521</v>
      </c>
      <c r="E166" s="432" t="s">
        <v>1297</v>
      </c>
      <c r="F166" s="433" t="s">
        <v>1298</v>
      </c>
      <c r="G166" s="432" t="s">
        <v>866</v>
      </c>
      <c r="H166" s="432" t="s">
        <v>867</v>
      </c>
      <c r="I166" s="434">
        <v>274.66800000000001</v>
      </c>
      <c r="J166" s="434">
        <v>80</v>
      </c>
      <c r="K166" s="435">
        <v>21973.42</v>
      </c>
    </row>
    <row r="167" spans="1:11" ht="14.4" customHeight="1" x14ac:dyDescent="0.3">
      <c r="A167" s="430" t="s">
        <v>397</v>
      </c>
      <c r="B167" s="431" t="s">
        <v>398</v>
      </c>
      <c r="C167" s="432" t="s">
        <v>402</v>
      </c>
      <c r="D167" s="433" t="s">
        <v>521</v>
      </c>
      <c r="E167" s="432" t="s">
        <v>1297</v>
      </c>
      <c r="F167" s="433" t="s">
        <v>1298</v>
      </c>
      <c r="G167" s="432" t="s">
        <v>868</v>
      </c>
      <c r="H167" s="432" t="s">
        <v>869</v>
      </c>
      <c r="I167" s="434">
        <v>492.47000000000008</v>
      </c>
      <c r="J167" s="434">
        <v>9</v>
      </c>
      <c r="K167" s="435">
        <v>4432.2300000000005</v>
      </c>
    </row>
    <row r="168" spans="1:11" ht="14.4" customHeight="1" x14ac:dyDescent="0.3">
      <c r="A168" s="430" t="s">
        <v>397</v>
      </c>
      <c r="B168" s="431" t="s">
        <v>398</v>
      </c>
      <c r="C168" s="432" t="s">
        <v>402</v>
      </c>
      <c r="D168" s="433" t="s">
        <v>521</v>
      </c>
      <c r="E168" s="432" t="s">
        <v>1297</v>
      </c>
      <c r="F168" s="433" t="s">
        <v>1298</v>
      </c>
      <c r="G168" s="432" t="s">
        <v>870</v>
      </c>
      <c r="H168" s="432" t="s">
        <v>871</v>
      </c>
      <c r="I168" s="434">
        <v>492.47000000000008</v>
      </c>
      <c r="J168" s="434">
        <v>9</v>
      </c>
      <c r="K168" s="435">
        <v>4432.2300000000005</v>
      </c>
    </row>
    <row r="169" spans="1:11" ht="14.4" customHeight="1" x14ac:dyDescent="0.3">
      <c r="A169" s="430" t="s">
        <v>397</v>
      </c>
      <c r="B169" s="431" t="s">
        <v>398</v>
      </c>
      <c r="C169" s="432" t="s">
        <v>402</v>
      </c>
      <c r="D169" s="433" t="s">
        <v>521</v>
      </c>
      <c r="E169" s="432" t="s">
        <v>1297</v>
      </c>
      <c r="F169" s="433" t="s">
        <v>1298</v>
      </c>
      <c r="G169" s="432" t="s">
        <v>872</v>
      </c>
      <c r="H169" s="432" t="s">
        <v>873</v>
      </c>
      <c r="I169" s="434">
        <v>33.784666666666645</v>
      </c>
      <c r="J169" s="434">
        <v>5148</v>
      </c>
      <c r="K169" s="435">
        <v>173697.07999999996</v>
      </c>
    </row>
    <row r="170" spans="1:11" ht="14.4" customHeight="1" x14ac:dyDescent="0.3">
      <c r="A170" s="430" t="s">
        <v>397</v>
      </c>
      <c r="B170" s="431" t="s">
        <v>398</v>
      </c>
      <c r="C170" s="432" t="s">
        <v>402</v>
      </c>
      <c r="D170" s="433" t="s">
        <v>521</v>
      </c>
      <c r="E170" s="432" t="s">
        <v>1297</v>
      </c>
      <c r="F170" s="433" t="s">
        <v>1298</v>
      </c>
      <c r="G170" s="432" t="s">
        <v>874</v>
      </c>
      <c r="H170" s="432" t="s">
        <v>875</v>
      </c>
      <c r="I170" s="434">
        <v>492.47000000000008</v>
      </c>
      <c r="J170" s="434">
        <v>9</v>
      </c>
      <c r="K170" s="435">
        <v>4432.2300000000005</v>
      </c>
    </row>
    <row r="171" spans="1:11" ht="14.4" customHeight="1" x14ac:dyDescent="0.3">
      <c r="A171" s="430" t="s">
        <v>397</v>
      </c>
      <c r="B171" s="431" t="s">
        <v>398</v>
      </c>
      <c r="C171" s="432" t="s">
        <v>402</v>
      </c>
      <c r="D171" s="433" t="s">
        <v>521</v>
      </c>
      <c r="E171" s="432" t="s">
        <v>1297</v>
      </c>
      <c r="F171" s="433" t="s">
        <v>1298</v>
      </c>
      <c r="G171" s="432" t="s">
        <v>876</v>
      </c>
      <c r="H171" s="432" t="s">
        <v>877</v>
      </c>
      <c r="I171" s="434">
        <v>274.67</v>
      </c>
      <c r="J171" s="434">
        <v>10</v>
      </c>
      <c r="K171" s="435">
        <v>2746.68</v>
      </c>
    </row>
    <row r="172" spans="1:11" ht="14.4" customHeight="1" x14ac:dyDescent="0.3">
      <c r="A172" s="430" t="s">
        <v>397</v>
      </c>
      <c r="B172" s="431" t="s">
        <v>398</v>
      </c>
      <c r="C172" s="432" t="s">
        <v>402</v>
      </c>
      <c r="D172" s="433" t="s">
        <v>521</v>
      </c>
      <c r="E172" s="432" t="s">
        <v>1297</v>
      </c>
      <c r="F172" s="433" t="s">
        <v>1298</v>
      </c>
      <c r="G172" s="432" t="s">
        <v>878</v>
      </c>
      <c r="H172" s="432" t="s">
        <v>879</v>
      </c>
      <c r="I172" s="434">
        <v>2117.5</v>
      </c>
      <c r="J172" s="434">
        <v>1</v>
      </c>
      <c r="K172" s="435">
        <v>2117.5</v>
      </c>
    </row>
    <row r="173" spans="1:11" ht="14.4" customHeight="1" x14ac:dyDescent="0.3">
      <c r="A173" s="430" t="s">
        <v>397</v>
      </c>
      <c r="B173" s="431" t="s">
        <v>398</v>
      </c>
      <c r="C173" s="432" t="s">
        <v>402</v>
      </c>
      <c r="D173" s="433" t="s">
        <v>521</v>
      </c>
      <c r="E173" s="432" t="s">
        <v>1297</v>
      </c>
      <c r="F173" s="433" t="s">
        <v>1298</v>
      </c>
      <c r="G173" s="432" t="s">
        <v>880</v>
      </c>
      <c r="H173" s="432" t="s">
        <v>881</v>
      </c>
      <c r="I173" s="434">
        <v>17.63</v>
      </c>
      <c r="J173" s="434">
        <v>210</v>
      </c>
      <c r="K173" s="435">
        <v>3702.2000000000007</v>
      </c>
    </row>
    <row r="174" spans="1:11" ht="14.4" customHeight="1" x14ac:dyDescent="0.3">
      <c r="A174" s="430" t="s">
        <v>397</v>
      </c>
      <c r="B174" s="431" t="s">
        <v>398</v>
      </c>
      <c r="C174" s="432" t="s">
        <v>402</v>
      </c>
      <c r="D174" s="433" t="s">
        <v>521</v>
      </c>
      <c r="E174" s="432" t="s">
        <v>1297</v>
      </c>
      <c r="F174" s="433" t="s">
        <v>1298</v>
      </c>
      <c r="G174" s="432" t="s">
        <v>882</v>
      </c>
      <c r="H174" s="432" t="s">
        <v>883</v>
      </c>
      <c r="I174" s="434">
        <v>492.47000000000008</v>
      </c>
      <c r="J174" s="434">
        <v>9</v>
      </c>
      <c r="K174" s="435">
        <v>4432.2300000000005</v>
      </c>
    </row>
    <row r="175" spans="1:11" ht="14.4" customHeight="1" x14ac:dyDescent="0.3">
      <c r="A175" s="430" t="s">
        <v>397</v>
      </c>
      <c r="B175" s="431" t="s">
        <v>398</v>
      </c>
      <c r="C175" s="432" t="s">
        <v>402</v>
      </c>
      <c r="D175" s="433" t="s">
        <v>521</v>
      </c>
      <c r="E175" s="432" t="s">
        <v>1297</v>
      </c>
      <c r="F175" s="433" t="s">
        <v>1298</v>
      </c>
      <c r="G175" s="432" t="s">
        <v>884</v>
      </c>
      <c r="H175" s="432" t="s">
        <v>885</v>
      </c>
      <c r="I175" s="434">
        <v>121.00666666666666</v>
      </c>
      <c r="J175" s="434">
        <v>8</v>
      </c>
      <c r="K175" s="435">
        <v>968.05</v>
      </c>
    </row>
    <row r="176" spans="1:11" ht="14.4" customHeight="1" x14ac:dyDescent="0.3">
      <c r="A176" s="430" t="s">
        <v>397</v>
      </c>
      <c r="B176" s="431" t="s">
        <v>398</v>
      </c>
      <c r="C176" s="432" t="s">
        <v>402</v>
      </c>
      <c r="D176" s="433" t="s">
        <v>521</v>
      </c>
      <c r="E176" s="432" t="s">
        <v>1297</v>
      </c>
      <c r="F176" s="433" t="s">
        <v>1298</v>
      </c>
      <c r="G176" s="432" t="s">
        <v>886</v>
      </c>
      <c r="H176" s="432" t="s">
        <v>887</v>
      </c>
      <c r="I176" s="434">
        <v>1076.8999999999999</v>
      </c>
      <c r="J176" s="434">
        <v>10</v>
      </c>
      <c r="K176" s="435">
        <v>10769</v>
      </c>
    </row>
    <row r="177" spans="1:11" ht="14.4" customHeight="1" x14ac:dyDescent="0.3">
      <c r="A177" s="430" t="s">
        <v>397</v>
      </c>
      <c r="B177" s="431" t="s">
        <v>398</v>
      </c>
      <c r="C177" s="432" t="s">
        <v>402</v>
      </c>
      <c r="D177" s="433" t="s">
        <v>521</v>
      </c>
      <c r="E177" s="432" t="s">
        <v>1297</v>
      </c>
      <c r="F177" s="433" t="s">
        <v>1298</v>
      </c>
      <c r="G177" s="432" t="s">
        <v>888</v>
      </c>
      <c r="H177" s="432" t="s">
        <v>889</v>
      </c>
      <c r="I177" s="434">
        <v>14229.3</v>
      </c>
      <c r="J177" s="434">
        <v>2</v>
      </c>
      <c r="K177" s="435">
        <v>28458.6</v>
      </c>
    </row>
    <row r="178" spans="1:11" ht="14.4" customHeight="1" x14ac:dyDescent="0.3">
      <c r="A178" s="430" t="s">
        <v>397</v>
      </c>
      <c r="B178" s="431" t="s">
        <v>398</v>
      </c>
      <c r="C178" s="432" t="s">
        <v>402</v>
      </c>
      <c r="D178" s="433" t="s">
        <v>521</v>
      </c>
      <c r="E178" s="432" t="s">
        <v>1297</v>
      </c>
      <c r="F178" s="433" t="s">
        <v>1298</v>
      </c>
      <c r="G178" s="432" t="s">
        <v>890</v>
      </c>
      <c r="H178" s="432" t="s">
        <v>891</v>
      </c>
      <c r="I178" s="434">
        <v>4840</v>
      </c>
      <c r="J178" s="434">
        <v>10</v>
      </c>
      <c r="K178" s="435">
        <v>48400</v>
      </c>
    </row>
    <row r="179" spans="1:11" ht="14.4" customHeight="1" x14ac:dyDescent="0.3">
      <c r="A179" s="430" t="s">
        <v>397</v>
      </c>
      <c r="B179" s="431" t="s">
        <v>398</v>
      </c>
      <c r="C179" s="432" t="s">
        <v>402</v>
      </c>
      <c r="D179" s="433" t="s">
        <v>521</v>
      </c>
      <c r="E179" s="432" t="s">
        <v>1297</v>
      </c>
      <c r="F179" s="433" t="s">
        <v>1298</v>
      </c>
      <c r="G179" s="432" t="s">
        <v>892</v>
      </c>
      <c r="H179" s="432" t="s">
        <v>893</v>
      </c>
      <c r="I179" s="434">
        <v>9196</v>
      </c>
      <c r="J179" s="434">
        <v>9</v>
      </c>
      <c r="K179" s="435">
        <v>82764</v>
      </c>
    </row>
    <row r="180" spans="1:11" ht="14.4" customHeight="1" x14ac:dyDescent="0.3">
      <c r="A180" s="430" t="s">
        <v>397</v>
      </c>
      <c r="B180" s="431" t="s">
        <v>398</v>
      </c>
      <c r="C180" s="432" t="s">
        <v>402</v>
      </c>
      <c r="D180" s="433" t="s">
        <v>521</v>
      </c>
      <c r="E180" s="432" t="s">
        <v>1297</v>
      </c>
      <c r="F180" s="433" t="s">
        <v>1298</v>
      </c>
      <c r="G180" s="432" t="s">
        <v>894</v>
      </c>
      <c r="H180" s="432" t="s">
        <v>895</v>
      </c>
      <c r="I180" s="434">
        <v>5104.99</v>
      </c>
      <c r="J180" s="434">
        <v>10</v>
      </c>
      <c r="K180" s="435">
        <v>51049.85</v>
      </c>
    </row>
    <row r="181" spans="1:11" ht="14.4" customHeight="1" x14ac:dyDescent="0.3">
      <c r="A181" s="430" t="s">
        <v>397</v>
      </c>
      <c r="B181" s="431" t="s">
        <v>398</v>
      </c>
      <c r="C181" s="432" t="s">
        <v>402</v>
      </c>
      <c r="D181" s="433" t="s">
        <v>521</v>
      </c>
      <c r="E181" s="432" t="s">
        <v>1297</v>
      </c>
      <c r="F181" s="433" t="s">
        <v>1298</v>
      </c>
      <c r="G181" s="432" t="s">
        <v>896</v>
      </c>
      <c r="H181" s="432" t="s">
        <v>897</v>
      </c>
      <c r="I181" s="434">
        <v>332.77666666666664</v>
      </c>
      <c r="J181" s="434">
        <v>4</v>
      </c>
      <c r="K181" s="435">
        <v>1331.17</v>
      </c>
    </row>
    <row r="182" spans="1:11" ht="14.4" customHeight="1" x14ac:dyDescent="0.3">
      <c r="A182" s="430" t="s">
        <v>397</v>
      </c>
      <c r="B182" s="431" t="s">
        <v>398</v>
      </c>
      <c r="C182" s="432" t="s">
        <v>402</v>
      </c>
      <c r="D182" s="433" t="s">
        <v>521</v>
      </c>
      <c r="E182" s="432" t="s">
        <v>1297</v>
      </c>
      <c r="F182" s="433" t="s">
        <v>1298</v>
      </c>
      <c r="G182" s="432" t="s">
        <v>898</v>
      </c>
      <c r="H182" s="432" t="s">
        <v>899</v>
      </c>
      <c r="I182" s="434">
        <v>5104.942</v>
      </c>
      <c r="J182" s="434">
        <v>9</v>
      </c>
      <c r="K182" s="435">
        <v>45944.409999999996</v>
      </c>
    </row>
    <row r="183" spans="1:11" ht="14.4" customHeight="1" x14ac:dyDescent="0.3">
      <c r="A183" s="430" t="s">
        <v>397</v>
      </c>
      <c r="B183" s="431" t="s">
        <v>398</v>
      </c>
      <c r="C183" s="432" t="s">
        <v>402</v>
      </c>
      <c r="D183" s="433" t="s">
        <v>521</v>
      </c>
      <c r="E183" s="432" t="s">
        <v>1297</v>
      </c>
      <c r="F183" s="433" t="s">
        <v>1298</v>
      </c>
      <c r="G183" s="432" t="s">
        <v>900</v>
      </c>
      <c r="H183" s="432" t="s">
        <v>901</v>
      </c>
      <c r="I183" s="434">
        <v>492.47000000000008</v>
      </c>
      <c r="J183" s="434">
        <v>9</v>
      </c>
      <c r="K183" s="435">
        <v>4432.2300000000005</v>
      </c>
    </row>
    <row r="184" spans="1:11" ht="14.4" customHeight="1" x14ac:dyDescent="0.3">
      <c r="A184" s="430" t="s">
        <v>397</v>
      </c>
      <c r="B184" s="431" t="s">
        <v>398</v>
      </c>
      <c r="C184" s="432" t="s">
        <v>402</v>
      </c>
      <c r="D184" s="433" t="s">
        <v>521</v>
      </c>
      <c r="E184" s="432" t="s">
        <v>1297</v>
      </c>
      <c r="F184" s="433" t="s">
        <v>1298</v>
      </c>
      <c r="G184" s="432" t="s">
        <v>902</v>
      </c>
      <c r="H184" s="432" t="s">
        <v>903</v>
      </c>
      <c r="I184" s="434">
        <v>274.67</v>
      </c>
      <c r="J184" s="434">
        <v>4</v>
      </c>
      <c r="K184" s="435">
        <v>1098.68</v>
      </c>
    </row>
    <row r="185" spans="1:11" ht="14.4" customHeight="1" x14ac:dyDescent="0.3">
      <c r="A185" s="430" t="s">
        <v>397</v>
      </c>
      <c r="B185" s="431" t="s">
        <v>398</v>
      </c>
      <c r="C185" s="432" t="s">
        <v>402</v>
      </c>
      <c r="D185" s="433" t="s">
        <v>521</v>
      </c>
      <c r="E185" s="432" t="s">
        <v>1297</v>
      </c>
      <c r="F185" s="433" t="s">
        <v>1298</v>
      </c>
      <c r="G185" s="432" t="s">
        <v>904</v>
      </c>
      <c r="H185" s="432" t="s">
        <v>905</v>
      </c>
      <c r="I185" s="434">
        <v>3639.6799999999994</v>
      </c>
      <c r="J185" s="434">
        <v>15</v>
      </c>
      <c r="K185" s="435">
        <v>54595.200000000004</v>
      </c>
    </row>
    <row r="186" spans="1:11" ht="14.4" customHeight="1" x14ac:dyDescent="0.3">
      <c r="A186" s="430" t="s">
        <v>397</v>
      </c>
      <c r="B186" s="431" t="s">
        <v>398</v>
      </c>
      <c r="C186" s="432" t="s">
        <v>402</v>
      </c>
      <c r="D186" s="433" t="s">
        <v>521</v>
      </c>
      <c r="E186" s="432" t="s">
        <v>1297</v>
      </c>
      <c r="F186" s="433" t="s">
        <v>1298</v>
      </c>
      <c r="G186" s="432" t="s">
        <v>906</v>
      </c>
      <c r="H186" s="432" t="s">
        <v>907</v>
      </c>
      <c r="I186" s="434">
        <v>5104.954285714286</v>
      </c>
      <c r="J186" s="434">
        <v>9</v>
      </c>
      <c r="K186" s="435">
        <v>45944.480000000003</v>
      </c>
    </row>
    <row r="187" spans="1:11" ht="14.4" customHeight="1" x14ac:dyDescent="0.3">
      <c r="A187" s="430" t="s">
        <v>397</v>
      </c>
      <c r="B187" s="431" t="s">
        <v>398</v>
      </c>
      <c r="C187" s="432" t="s">
        <v>402</v>
      </c>
      <c r="D187" s="433" t="s">
        <v>521</v>
      </c>
      <c r="E187" s="432" t="s">
        <v>1297</v>
      </c>
      <c r="F187" s="433" t="s">
        <v>1298</v>
      </c>
      <c r="G187" s="432" t="s">
        <v>908</v>
      </c>
      <c r="H187" s="432" t="s">
        <v>909</v>
      </c>
      <c r="I187" s="434">
        <v>3523.52</v>
      </c>
      <c r="J187" s="434">
        <v>6</v>
      </c>
      <c r="K187" s="435">
        <v>21141.119999999999</v>
      </c>
    </row>
    <row r="188" spans="1:11" ht="14.4" customHeight="1" x14ac:dyDescent="0.3">
      <c r="A188" s="430" t="s">
        <v>397</v>
      </c>
      <c r="B188" s="431" t="s">
        <v>398</v>
      </c>
      <c r="C188" s="432" t="s">
        <v>402</v>
      </c>
      <c r="D188" s="433" t="s">
        <v>521</v>
      </c>
      <c r="E188" s="432" t="s">
        <v>1297</v>
      </c>
      <c r="F188" s="433" t="s">
        <v>1298</v>
      </c>
      <c r="G188" s="432" t="s">
        <v>910</v>
      </c>
      <c r="H188" s="432" t="s">
        <v>911</v>
      </c>
      <c r="I188" s="434">
        <v>1155.68</v>
      </c>
      <c r="J188" s="434">
        <v>20</v>
      </c>
      <c r="K188" s="435">
        <v>22896.510000000002</v>
      </c>
    </row>
    <row r="189" spans="1:11" ht="14.4" customHeight="1" x14ac:dyDescent="0.3">
      <c r="A189" s="430" t="s">
        <v>397</v>
      </c>
      <c r="B189" s="431" t="s">
        <v>398</v>
      </c>
      <c r="C189" s="432" t="s">
        <v>402</v>
      </c>
      <c r="D189" s="433" t="s">
        <v>521</v>
      </c>
      <c r="E189" s="432" t="s">
        <v>1297</v>
      </c>
      <c r="F189" s="433" t="s">
        <v>1298</v>
      </c>
      <c r="G189" s="432" t="s">
        <v>912</v>
      </c>
      <c r="H189" s="432" t="s">
        <v>913</v>
      </c>
      <c r="I189" s="434">
        <v>239.58</v>
      </c>
      <c r="J189" s="434">
        <v>1</v>
      </c>
      <c r="K189" s="435">
        <v>239.58</v>
      </c>
    </row>
    <row r="190" spans="1:11" ht="14.4" customHeight="1" x14ac:dyDescent="0.3">
      <c r="A190" s="430" t="s">
        <v>397</v>
      </c>
      <c r="B190" s="431" t="s">
        <v>398</v>
      </c>
      <c r="C190" s="432" t="s">
        <v>402</v>
      </c>
      <c r="D190" s="433" t="s">
        <v>521</v>
      </c>
      <c r="E190" s="432" t="s">
        <v>1297</v>
      </c>
      <c r="F190" s="433" t="s">
        <v>1298</v>
      </c>
      <c r="G190" s="432" t="s">
        <v>914</v>
      </c>
      <c r="H190" s="432" t="s">
        <v>915</v>
      </c>
      <c r="I190" s="434">
        <v>4719</v>
      </c>
      <c r="J190" s="434">
        <v>9</v>
      </c>
      <c r="K190" s="435">
        <v>42471</v>
      </c>
    </row>
    <row r="191" spans="1:11" ht="14.4" customHeight="1" x14ac:dyDescent="0.3">
      <c r="A191" s="430" t="s">
        <v>397</v>
      </c>
      <c r="B191" s="431" t="s">
        <v>398</v>
      </c>
      <c r="C191" s="432" t="s">
        <v>402</v>
      </c>
      <c r="D191" s="433" t="s">
        <v>521</v>
      </c>
      <c r="E191" s="432" t="s">
        <v>1297</v>
      </c>
      <c r="F191" s="433" t="s">
        <v>1298</v>
      </c>
      <c r="G191" s="432" t="s">
        <v>916</v>
      </c>
      <c r="H191" s="432" t="s">
        <v>917</v>
      </c>
      <c r="I191" s="434">
        <v>4961</v>
      </c>
      <c r="J191" s="434">
        <v>8</v>
      </c>
      <c r="K191" s="435">
        <v>39688</v>
      </c>
    </row>
    <row r="192" spans="1:11" ht="14.4" customHeight="1" x14ac:dyDescent="0.3">
      <c r="A192" s="430" t="s">
        <v>397</v>
      </c>
      <c r="B192" s="431" t="s">
        <v>398</v>
      </c>
      <c r="C192" s="432" t="s">
        <v>402</v>
      </c>
      <c r="D192" s="433" t="s">
        <v>521</v>
      </c>
      <c r="E192" s="432" t="s">
        <v>1297</v>
      </c>
      <c r="F192" s="433" t="s">
        <v>1298</v>
      </c>
      <c r="G192" s="432" t="s">
        <v>918</v>
      </c>
      <c r="H192" s="432" t="s">
        <v>919</v>
      </c>
      <c r="I192" s="434">
        <v>5717.6580000000004</v>
      </c>
      <c r="J192" s="434">
        <v>7</v>
      </c>
      <c r="K192" s="435">
        <v>40023.359999999993</v>
      </c>
    </row>
    <row r="193" spans="1:11" ht="14.4" customHeight="1" x14ac:dyDescent="0.3">
      <c r="A193" s="430" t="s">
        <v>397</v>
      </c>
      <c r="B193" s="431" t="s">
        <v>398</v>
      </c>
      <c r="C193" s="432" t="s">
        <v>402</v>
      </c>
      <c r="D193" s="433" t="s">
        <v>521</v>
      </c>
      <c r="E193" s="432" t="s">
        <v>1297</v>
      </c>
      <c r="F193" s="433" t="s">
        <v>1298</v>
      </c>
      <c r="G193" s="432" t="s">
        <v>920</v>
      </c>
      <c r="H193" s="432" t="s">
        <v>921</v>
      </c>
      <c r="I193" s="434">
        <v>274.67</v>
      </c>
      <c r="J193" s="434">
        <v>5</v>
      </c>
      <c r="K193" s="435">
        <v>1373.34</v>
      </c>
    </row>
    <row r="194" spans="1:11" ht="14.4" customHeight="1" x14ac:dyDescent="0.3">
      <c r="A194" s="430" t="s">
        <v>397</v>
      </c>
      <c r="B194" s="431" t="s">
        <v>398</v>
      </c>
      <c r="C194" s="432" t="s">
        <v>402</v>
      </c>
      <c r="D194" s="433" t="s">
        <v>521</v>
      </c>
      <c r="E194" s="432" t="s">
        <v>1297</v>
      </c>
      <c r="F194" s="433" t="s">
        <v>1298</v>
      </c>
      <c r="G194" s="432" t="s">
        <v>922</v>
      </c>
      <c r="H194" s="432" t="s">
        <v>923</v>
      </c>
      <c r="I194" s="434">
        <v>274.67</v>
      </c>
      <c r="J194" s="434">
        <v>14</v>
      </c>
      <c r="K194" s="435">
        <v>3845.3599999999997</v>
      </c>
    </row>
    <row r="195" spans="1:11" ht="14.4" customHeight="1" x14ac:dyDescent="0.3">
      <c r="A195" s="430" t="s">
        <v>397</v>
      </c>
      <c r="B195" s="431" t="s">
        <v>398</v>
      </c>
      <c r="C195" s="432" t="s">
        <v>402</v>
      </c>
      <c r="D195" s="433" t="s">
        <v>521</v>
      </c>
      <c r="E195" s="432" t="s">
        <v>1297</v>
      </c>
      <c r="F195" s="433" t="s">
        <v>1298</v>
      </c>
      <c r="G195" s="432" t="s">
        <v>924</v>
      </c>
      <c r="H195" s="432" t="s">
        <v>925</v>
      </c>
      <c r="I195" s="434">
        <v>274.68</v>
      </c>
      <c r="J195" s="434">
        <v>18</v>
      </c>
      <c r="K195" s="435">
        <v>4944.2500000000009</v>
      </c>
    </row>
    <row r="196" spans="1:11" ht="14.4" customHeight="1" x14ac:dyDescent="0.3">
      <c r="A196" s="430" t="s">
        <v>397</v>
      </c>
      <c r="B196" s="431" t="s">
        <v>398</v>
      </c>
      <c r="C196" s="432" t="s">
        <v>402</v>
      </c>
      <c r="D196" s="433" t="s">
        <v>521</v>
      </c>
      <c r="E196" s="432" t="s">
        <v>1297</v>
      </c>
      <c r="F196" s="433" t="s">
        <v>1298</v>
      </c>
      <c r="G196" s="432" t="s">
        <v>926</v>
      </c>
      <c r="H196" s="432" t="s">
        <v>927</v>
      </c>
      <c r="I196" s="434">
        <v>4719</v>
      </c>
      <c r="J196" s="434">
        <v>8</v>
      </c>
      <c r="K196" s="435">
        <v>37752</v>
      </c>
    </row>
    <row r="197" spans="1:11" ht="14.4" customHeight="1" x14ac:dyDescent="0.3">
      <c r="A197" s="430" t="s">
        <v>397</v>
      </c>
      <c r="B197" s="431" t="s">
        <v>398</v>
      </c>
      <c r="C197" s="432" t="s">
        <v>402</v>
      </c>
      <c r="D197" s="433" t="s">
        <v>521</v>
      </c>
      <c r="E197" s="432" t="s">
        <v>1297</v>
      </c>
      <c r="F197" s="433" t="s">
        <v>1298</v>
      </c>
      <c r="G197" s="432" t="s">
        <v>928</v>
      </c>
      <c r="H197" s="432" t="s">
        <v>929</v>
      </c>
      <c r="I197" s="434">
        <v>274.67</v>
      </c>
      <c r="J197" s="434">
        <v>11</v>
      </c>
      <c r="K197" s="435">
        <v>3021.3599999999997</v>
      </c>
    </row>
    <row r="198" spans="1:11" ht="14.4" customHeight="1" x14ac:dyDescent="0.3">
      <c r="A198" s="430" t="s">
        <v>397</v>
      </c>
      <c r="B198" s="431" t="s">
        <v>398</v>
      </c>
      <c r="C198" s="432" t="s">
        <v>402</v>
      </c>
      <c r="D198" s="433" t="s">
        <v>521</v>
      </c>
      <c r="E198" s="432" t="s">
        <v>1297</v>
      </c>
      <c r="F198" s="433" t="s">
        <v>1298</v>
      </c>
      <c r="G198" s="432" t="s">
        <v>930</v>
      </c>
      <c r="H198" s="432" t="s">
        <v>931</v>
      </c>
      <c r="I198" s="434">
        <v>274.67</v>
      </c>
      <c r="J198" s="434">
        <v>20</v>
      </c>
      <c r="K198" s="435">
        <v>5493.35</v>
      </c>
    </row>
    <row r="199" spans="1:11" ht="14.4" customHeight="1" x14ac:dyDescent="0.3">
      <c r="A199" s="430" t="s">
        <v>397</v>
      </c>
      <c r="B199" s="431" t="s">
        <v>398</v>
      </c>
      <c r="C199" s="432" t="s">
        <v>402</v>
      </c>
      <c r="D199" s="433" t="s">
        <v>521</v>
      </c>
      <c r="E199" s="432" t="s">
        <v>1297</v>
      </c>
      <c r="F199" s="433" t="s">
        <v>1298</v>
      </c>
      <c r="G199" s="432" t="s">
        <v>932</v>
      </c>
      <c r="H199" s="432" t="s">
        <v>933</v>
      </c>
      <c r="I199" s="434">
        <v>387.28</v>
      </c>
      <c r="J199" s="434">
        <v>4</v>
      </c>
      <c r="K199" s="435">
        <v>1549.1</v>
      </c>
    </row>
    <row r="200" spans="1:11" ht="14.4" customHeight="1" x14ac:dyDescent="0.3">
      <c r="A200" s="430" t="s">
        <v>397</v>
      </c>
      <c r="B200" s="431" t="s">
        <v>398</v>
      </c>
      <c r="C200" s="432" t="s">
        <v>402</v>
      </c>
      <c r="D200" s="433" t="s">
        <v>521</v>
      </c>
      <c r="E200" s="432" t="s">
        <v>1297</v>
      </c>
      <c r="F200" s="433" t="s">
        <v>1298</v>
      </c>
      <c r="G200" s="432" t="s">
        <v>934</v>
      </c>
      <c r="H200" s="432" t="s">
        <v>935</v>
      </c>
      <c r="I200" s="434">
        <v>265.8725</v>
      </c>
      <c r="J200" s="434">
        <v>73</v>
      </c>
      <c r="K200" s="435">
        <v>19384.210000000003</v>
      </c>
    </row>
    <row r="201" spans="1:11" ht="14.4" customHeight="1" x14ac:dyDescent="0.3">
      <c r="A201" s="430" t="s">
        <v>397</v>
      </c>
      <c r="B201" s="431" t="s">
        <v>398</v>
      </c>
      <c r="C201" s="432" t="s">
        <v>402</v>
      </c>
      <c r="D201" s="433" t="s">
        <v>521</v>
      </c>
      <c r="E201" s="432" t="s">
        <v>1297</v>
      </c>
      <c r="F201" s="433" t="s">
        <v>1298</v>
      </c>
      <c r="G201" s="432" t="s">
        <v>936</v>
      </c>
      <c r="H201" s="432" t="s">
        <v>937</v>
      </c>
      <c r="I201" s="434">
        <v>237.60333333333332</v>
      </c>
      <c r="J201" s="434">
        <v>41</v>
      </c>
      <c r="K201" s="435">
        <v>1944.01</v>
      </c>
    </row>
    <row r="202" spans="1:11" ht="14.4" customHeight="1" x14ac:dyDescent="0.3">
      <c r="A202" s="430" t="s">
        <v>397</v>
      </c>
      <c r="B202" s="431" t="s">
        <v>398</v>
      </c>
      <c r="C202" s="432" t="s">
        <v>402</v>
      </c>
      <c r="D202" s="433" t="s">
        <v>521</v>
      </c>
      <c r="E202" s="432" t="s">
        <v>1297</v>
      </c>
      <c r="F202" s="433" t="s">
        <v>1298</v>
      </c>
      <c r="G202" s="432" t="s">
        <v>938</v>
      </c>
      <c r="H202" s="432" t="s">
        <v>939</v>
      </c>
      <c r="I202" s="434">
        <v>24.87</v>
      </c>
      <c r="J202" s="434">
        <v>10</v>
      </c>
      <c r="K202" s="435">
        <v>248.66</v>
      </c>
    </row>
    <row r="203" spans="1:11" ht="14.4" customHeight="1" x14ac:dyDescent="0.3">
      <c r="A203" s="430" t="s">
        <v>397</v>
      </c>
      <c r="B203" s="431" t="s">
        <v>398</v>
      </c>
      <c r="C203" s="432" t="s">
        <v>402</v>
      </c>
      <c r="D203" s="433" t="s">
        <v>521</v>
      </c>
      <c r="E203" s="432" t="s">
        <v>1297</v>
      </c>
      <c r="F203" s="433" t="s">
        <v>1298</v>
      </c>
      <c r="G203" s="432" t="s">
        <v>940</v>
      </c>
      <c r="H203" s="432" t="s">
        <v>941</v>
      </c>
      <c r="I203" s="434">
        <v>5717.5725000000002</v>
      </c>
      <c r="J203" s="434">
        <v>7</v>
      </c>
      <c r="K203" s="435">
        <v>40023.040000000001</v>
      </c>
    </row>
    <row r="204" spans="1:11" ht="14.4" customHeight="1" x14ac:dyDescent="0.3">
      <c r="A204" s="430" t="s">
        <v>397</v>
      </c>
      <c r="B204" s="431" t="s">
        <v>398</v>
      </c>
      <c r="C204" s="432" t="s">
        <v>402</v>
      </c>
      <c r="D204" s="433" t="s">
        <v>521</v>
      </c>
      <c r="E204" s="432" t="s">
        <v>1297</v>
      </c>
      <c r="F204" s="433" t="s">
        <v>1298</v>
      </c>
      <c r="G204" s="432" t="s">
        <v>942</v>
      </c>
      <c r="H204" s="432" t="s">
        <v>943</v>
      </c>
      <c r="I204" s="434">
        <v>12213.737999999999</v>
      </c>
      <c r="J204" s="434">
        <v>5</v>
      </c>
      <c r="K204" s="435">
        <v>61068.689999999995</v>
      </c>
    </row>
    <row r="205" spans="1:11" ht="14.4" customHeight="1" x14ac:dyDescent="0.3">
      <c r="A205" s="430" t="s">
        <v>397</v>
      </c>
      <c r="B205" s="431" t="s">
        <v>398</v>
      </c>
      <c r="C205" s="432" t="s">
        <v>402</v>
      </c>
      <c r="D205" s="433" t="s">
        <v>521</v>
      </c>
      <c r="E205" s="432" t="s">
        <v>1297</v>
      </c>
      <c r="F205" s="433" t="s">
        <v>1298</v>
      </c>
      <c r="G205" s="432" t="s">
        <v>944</v>
      </c>
      <c r="H205" s="432" t="s">
        <v>945</v>
      </c>
      <c r="I205" s="434">
        <v>2141.6999999999998</v>
      </c>
      <c r="J205" s="434">
        <v>1</v>
      </c>
      <c r="K205" s="435">
        <v>2141.6999999999998</v>
      </c>
    </row>
    <row r="206" spans="1:11" ht="14.4" customHeight="1" x14ac:dyDescent="0.3">
      <c r="A206" s="430" t="s">
        <v>397</v>
      </c>
      <c r="B206" s="431" t="s">
        <v>398</v>
      </c>
      <c r="C206" s="432" t="s">
        <v>402</v>
      </c>
      <c r="D206" s="433" t="s">
        <v>521</v>
      </c>
      <c r="E206" s="432" t="s">
        <v>1297</v>
      </c>
      <c r="F206" s="433" t="s">
        <v>1298</v>
      </c>
      <c r="G206" s="432" t="s">
        <v>946</v>
      </c>
      <c r="H206" s="432" t="s">
        <v>947</v>
      </c>
      <c r="I206" s="434">
        <v>55.673333333333325</v>
      </c>
      <c r="J206" s="434">
        <v>3</v>
      </c>
      <c r="K206" s="435">
        <v>167.01999999999998</v>
      </c>
    </row>
    <row r="207" spans="1:11" ht="14.4" customHeight="1" x14ac:dyDescent="0.3">
      <c r="A207" s="430" t="s">
        <v>397</v>
      </c>
      <c r="B207" s="431" t="s">
        <v>398</v>
      </c>
      <c r="C207" s="432" t="s">
        <v>402</v>
      </c>
      <c r="D207" s="433" t="s">
        <v>521</v>
      </c>
      <c r="E207" s="432" t="s">
        <v>1297</v>
      </c>
      <c r="F207" s="433" t="s">
        <v>1298</v>
      </c>
      <c r="G207" s="432" t="s">
        <v>948</v>
      </c>
      <c r="H207" s="432" t="s">
        <v>949</v>
      </c>
      <c r="I207" s="434">
        <v>10890</v>
      </c>
      <c r="J207" s="434">
        <v>7</v>
      </c>
      <c r="K207" s="435">
        <v>76230</v>
      </c>
    </row>
    <row r="208" spans="1:11" ht="14.4" customHeight="1" x14ac:dyDescent="0.3">
      <c r="A208" s="430" t="s">
        <v>397</v>
      </c>
      <c r="B208" s="431" t="s">
        <v>398</v>
      </c>
      <c r="C208" s="432" t="s">
        <v>402</v>
      </c>
      <c r="D208" s="433" t="s">
        <v>521</v>
      </c>
      <c r="E208" s="432" t="s">
        <v>1297</v>
      </c>
      <c r="F208" s="433" t="s">
        <v>1298</v>
      </c>
      <c r="G208" s="432" t="s">
        <v>950</v>
      </c>
      <c r="H208" s="432" t="s">
        <v>951</v>
      </c>
      <c r="I208" s="434">
        <v>3414.62</v>
      </c>
      <c r="J208" s="434">
        <v>5</v>
      </c>
      <c r="K208" s="435">
        <v>17073.099999999999</v>
      </c>
    </row>
    <row r="209" spans="1:11" ht="14.4" customHeight="1" x14ac:dyDescent="0.3">
      <c r="A209" s="430" t="s">
        <v>397</v>
      </c>
      <c r="B209" s="431" t="s">
        <v>398</v>
      </c>
      <c r="C209" s="432" t="s">
        <v>402</v>
      </c>
      <c r="D209" s="433" t="s">
        <v>521</v>
      </c>
      <c r="E209" s="432" t="s">
        <v>1297</v>
      </c>
      <c r="F209" s="433" t="s">
        <v>1298</v>
      </c>
      <c r="G209" s="432" t="s">
        <v>952</v>
      </c>
      <c r="H209" s="432" t="s">
        <v>953</v>
      </c>
      <c r="I209" s="434">
        <v>9110.09</v>
      </c>
      <c r="J209" s="434">
        <v>5</v>
      </c>
      <c r="K209" s="435">
        <v>45550.45</v>
      </c>
    </row>
    <row r="210" spans="1:11" ht="14.4" customHeight="1" x14ac:dyDescent="0.3">
      <c r="A210" s="430" t="s">
        <v>397</v>
      </c>
      <c r="B210" s="431" t="s">
        <v>398</v>
      </c>
      <c r="C210" s="432" t="s">
        <v>402</v>
      </c>
      <c r="D210" s="433" t="s">
        <v>521</v>
      </c>
      <c r="E210" s="432" t="s">
        <v>1297</v>
      </c>
      <c r="F210" s="433" t="s">
        <v>1298</v>
      </c>
      <c r="G210" s="432" t="s">
        <v>954</v>
      </c>
      <c r="H210" s="432" t="s">
        <v>955</v>
      </c>
      <c r="I210" s="434">
        <v>70.209999999999994</v>
      </c>
      <c r="J210" s="434">
        <v>33</v>
      </c>
      <c r="K210" s="435">
        <v>2316.85</v>
      </c>
    </row>
    <row r="211" spans="1:11" ht="14.4" customHeight="1" x14ac:dyDescent="0.3">
      <c r="A211" s="430" t="s">
        <v>397</v>
      </c>
      <c r="B211" s="431" t="s">
        <v>398</v>
      </c>
      <c r="C211" s="432" t="s">
        <v>402</v>
      </c>
      <c r="D211" s="433" t="s">
        <v>521</v>
      </c>
      <c r="E211" s="432" t="s">
        <v>1297</v>
      </c>
      <c r="F211" s="433" t="s">
        <v>1298</v>
      </c>
      <c r="G211" s="432" t="s">
        <v>956</v>
      </c>
      <c r="H211" s="432" t="s">
        <v>957</v>
      </c>
      <c r="I211" s="434">
        <v>20.09</v>
      </c>
      <c r="J211" s="434">
        <v>120</v>
      </c>
      <c r="K211" s="435">
        <v>2410.33</v>
      </c>
    </row>
    <row r="212" spans="1:11" ht="14.4" customHeight="1" x14ac:dyDescent="0.3">
      <c r="A212" s="430" t="s">
        <v>397</v>
      </c>
      <c r="B212" s="431" t="s">
        <v>398</v>
      </c>
      <c r="C212" s="432" t="s">
        <v>402</v>
      </c>
      <c r="D212" s="433" t="s">
        <v>521</v>
      </c>
      <c r="E212" s="432" t="s">
        <v>1297</v>
      </c>
      <c r="F212" s="433" t="s">
        <v>1298</v>
      </c>
      <c r="G212" s="432" t="s">
        <v>958</v>
      </c>
      <c r="H212" s="432" t="s">
        <v>959</v>
      </c>
      <c r="I212" s="434">
        <v>4967.66</v>
      </c>
      <c r="J212" s="434">
        <v>2</v>
      </c>
      <c r="K212" s="435">
        <v>9935.32</v>
      </c>
    </row>
    <row r="213" spans="1:11" ht="14.4" customHeight="1" x14ac:dyDescent="0.3">
      <c r="A213" s="430" t="s">
        <v>397</v>
      </c>
      <c r="B213" s="431" t="s">
        <v>398</v>
      </c>
      <c r="C213" s="432" t="s">
        <v>402</v>
      </c>
      <c r="D213" s="433" t="s">
        <v>521</v>
      </c>
      <c r="E213" s="432" t="s">
        <v>1297</v>
      </c>
      <c r="F213" s="433" t="s">
        <v>1298</v>
      </c>
      <c r="G213" s="432" t="s">
        <v>960</v>
      </c>
      <c r="H213" s="432" t="s">
        <v>961</v>
      </c>
      <c r="I213" s="434">
        <v>45.35</v>
      </c>
      <c r="J213" s="434">
        <v>20</v>
      </c>
      <c r="K213" s="435">
        <v>907.02</v>
      </c>
    </row>
    <row r="214" spans="1:11" ht="14.4" customHeight="1" x14ac:dyDescent="0.3">
      <c r="A214" s="430" t="s">
        <v>397</v>
      </c>
      <c r="B214" s="431" t="s">
        <v>398</v>
      </c>
      <c r="C214" s="432" t="s">
        <v>402</v>
      </c>
      <c r="D214" s="433" t="s">
        <v>521</v>
      </c>
      <c r="E214" s="432" t="s">
        <v>1297</v>
      </c>
      <c r="F214" s="433" t="s">
        <v>1298</v>
      </c>
      <c r="G214" s="432" t="s">
        <v>962</v>
      </c>
      <c r="H214" s="432" t="s">
        <v>963</v>
      </c>
      <c r="I214" s="434">
        <v>21.050454545454553</v>
      </c>
      <c r="J214" s="434">
        <v>2376</v>
      </c>
      <c r="K214" s="435">
        <v>50024.500000000007</v>
      </c>
    </row>
    <row r="215" spans="1:11" ht="14.4" customHeight="1" x14ac:dyDescent="0.3">
      <c r="A215" s="430" t="s">
        <v>397</v>
      </c>
      <c r="B215" s="431" t="s">
        <v>398</v>
      </c>
      <c r="C215" s="432" t="s">
        <v>402</v>
      </c>
      <c r="D215" s="433" t="s">
        <v>521</v>
      </c>
      <c r="E215" s="432" t="s">
        <v>1297</v>
      </c>
      <c r="F215" s="433" t="s">
        <v>1298</v>
      </c>
      <c r="G215" s="432" t="s">
        <v>964</v>
      </c>
      <c r="H215" s="432" t="s">
        <v>965</v>
      </c>
      <c r="I215" s="434">
        <v>2783</v>
      </c>
      <c r="J215" s="434">
        <v>6</v>
      </c>
      <c r="K215" s="435">
        <v>16698</v>
      </c>
    </row>
    <row r="216" spans="1:11" ht="14.4" customHeight="1" x14ac:dyDescent="0.3">
      <c r="A216" s="430" t="s">
        <v>397</v>
      </c>
      <c r="B216" s="431" t="s">
        <v>398</v>
      </c>
      <c r="C216" s="432" t="s">
        <v>402</v>
      </c>
      <c r="D216" s="433" t="s">
        <v>521</v>
      </c>
      <c r="E216" s="432" t="s">
        <v>1297</v>
      </c>
      <c r="F216" s="433" t="s">
        <v>1298</v>
      </c>
      <c r="G216" s="432" t="s">
        <v>966</v>
      </c>
      <c r="H216" s="432" t="s">
        <v>967</v>
      </c>
      <c r="I216" s="434">
        <v>8985.4599999999973</v>
      </c>
      <c r="J216" s="434">
        <v>13</v>
      </c>
      <c r="K216" s="435">
        <v>116810.97999999995</v>
      </c>
    </row>
    <row r="217" spans="1:11" ht="14.4" customHeight="1" x14ac:dyDescent="0.3">
      <c r="A217" s="430" t="s">
        <v>397</v>
      </c>
      <c r="B217" s="431" t="s">
        <v>398</v>
      </c>
      <c r="C217" s="432" t="s">
        <v>402</v>
      </c>
      <c r="D217" s="433" t="s">
        <v>521</v>
      </c>
      <c r="E217" s="432" t="s">
        <v>1297</v>
      </c>
      <c r="F217" s="433" t="s">
        <v>1298</v>
      </c>
      <c r="G217" s="432" t="s">
        <v>968</v>
      </c>
      <c r="H217" s="432" t="s">
        <v>969</v>
      </c>
      <c r="I217" s="434">
        <v>3049.0549999999998</v>
      </c>
      <c r="J217" s="434">
        <v>10</v>
      </c>
      <c r="K217" s="435">
        <v>30490.9</v>
      </c>
    </row>
    <row r="218" spans="1:11" ht="14.4" customHeight="1" x14ac:dyDescent="0.3">
      <c r="A218" s="430" t="s">
        <v>397</v>
      </c>
      <c r="B218" s="431" t="s">
        <v>398</v>
      </c>
      <c r="C218" s="432" t="s">
        <v>402</v>
      </c>
      <c r="D218" s="433" t="s">
        <v>521</v>
      </c>
      <c r="E218" s="432" t="s">
        <v>1297</v>
      </c>
      <c r="F218" s="433" t="s">
        <v>1298</v>
      </c>
      <c r="G218" s="432" t="s">
        <v>970</v>
      </c>
      <c r="H218" s="432" t="s">
        <v>971</v>
      </c>
      <c r="I218" s="434">
        <v>3346.86</v>
      </c>
      <c r="J218" s="434">
        <v>3</v>
      </c>
      <c r="K218" s="435">
        <v>10040.58</v>
      </c>
    </row>
    <row r="219" spans="1:11" ht="14.4" customHeight="1" x14ac:dyDescent="0.3">
      <c r="A219" s="430" t="s">
        <v>397</v>
      </c>
      <c r="B219" s="431" t="s">
        <v>398</v>
      </c>
      <c r="C219" s="432" t="s">
        <v>402</v>
      </c>
      <c r="D219" s="433" t="s">
        <v>521</v>
      </c>
      <c r="E219" s="432" t="s">
        <v>1297</v>
      </c>
      <c r="F219" s="433" t="s">
        <v>1298</v>
      </c>
      <c r="G219" s="432" t="s">
        <v>972</v>
      </c>
      <c r="H219" s="432" t="s">
        <v>973</v>
      </c>
      <c r="I219" s="434">
        <v>5178.8</v>
      </c>
      <c r="J219" s="434">
        <v>3</v>
      </c>
      <c r="K219" s="435">
        <v>15536.400000000001</v>
      </c>
    </row>
    <row r="220" spans="1:11" ht="14.4" customHeight="1" x14ac:dyDescent="0.3">
      <c r="A220" s="430" t="s">
        <v>397</v>
      </c>
      <c r="B220" s="431" t="s">
        <v>398</v>
      </c>
      <c r="C220" s="432" t="s">
        <v>402</v>
      </c>
      <c r="D220" s="433" t="s">
        <v>521</v>
      </c>
      <c r="E220" s="432" t="s">
        <v>1297</v>
      </c>
      <c r="F220" s="433" t="s">
        <v>1298</v>
      </c>
      <c r="G220" s="432" t="s">
        <v>974</v>
      </c>
      <c r="H220" s="432" t="s">
        <v>975</v>
      </c>
      <c r="I220" s="434">
        <v>129.38749999999999</v>
      </c>
      <c r="J220" s="434">
        <v>4</v>
      </c>
      <c r="K220" s="435">
        <v>517.54999999999995</v>
      </c>
    </row>
    <row r="221" spans="1:11" ht="14.4" customHeight="1" x14ac:dyDescent="0.3">
      <c r="A221" s="430" t="s">
        <v>397</v>
      </c>
      <c r="B221" s="431" t="s">
        <v>398</v>
      </c>
      <c r="C221" s="432" t="s">
        <v>402</v>
      </c>
      <c r="D221" s="433" t="s">
        <v>521</v>
      </c>
      <c r="E221" s="432" t="s">
        <v>1297</v>
      </c>
      <c r="F221" s="433" t="s">
        <v>1298</v>
      </c>
      <c r="G221" s="432" t="s">
        <v>976</v>
      </c>
      <c r="H221" s="432" t="s">
        <v>977</v>
      </c>
      <c r="I221" s="434">
        <v>149.03</v>
      </c>
      <c r="J221" s="434">
        <v>6</v>
      </c>
      <c r="K221" s="435">
        <v>894.18999999999994</v>
      </c>
    </row>
    <row r="222" spans="1:11" ht="14.4" customHeight="1" x14ac:dyDescent="0.3">
      <c r="A222" s="430" t="s">
        <v>397</v>
      </c>
      <c r="B222" s="431" t="s">
        <v>398</v>
      </c>
      <c r="C222" s="432" t="s">
        <v>402</v>
      </c>
      <c r="D222" s="433" t="s">
        <v>521</v>
      </c>
      <c r="E222" s="432" t="s">
        <v>1297</v>
      </c>
      <c r="F222" s="433" t="s">
        <v>1298</v>
      </c>
      <c r="G222" s="432" t="s">
        <v>978</v>
      </c>
      <c r="H222" s="432" t="s">
        <v>979</v>
      </c>
      <c r="I222" s="434">
        <v>3346.86</v>
      </c>
      <c r="J222" s="434">
        <v>49</v>
      </c>
      <c r="K222" s="435">
        <v>163996.14000000001</v>
      </c>
    </row>
    <row r="223" spans="1:11" ht="14.4" customHeight="1" x14ac:dyDescent="0.3">
      <c r="A223" s="430" t="s">
        <v>397</v>
      </c>
      <c r="B223" s="431" t="s">
        <v>398</v>
      </c>
      <c r="C223" s="432" t="s">
        <v>402</v>
      </c>
      <c r="D223" s="433" t="s">
        <v>521</v>
      </c>
      <c r="E223" s="432" t="s">
        <v>1297</v>
      </c>
      <c r="F223" s="433" t="s">
        <v>1298</v>
      </c>
      <c r="G223" s="432" t="s">
        <v>980</v>
      </c>
      <c r="H223" s="432" t="s">
        <v>981</v>
      </c>
      <c r="I223" s="434">
        <v>98.839999999999989</v>
      </c>
      <c r="J223" s="434">
        <v>3</v>
      </c>
      <c r="K223" s="435">
        <v>296.52</v>
      </c>
    </row>
    <row r="224" spans="1:11" ht="14.4" customHeight="1" x14ac:dyDescent="0.3">
      <c r="A224" s="430" t="s">
        <v>397</v>
      </c>
      <c r="B224" s="431" t="s">
        <v>398</v>
      </c>
      <c r="C224" s="432" t="s">
        <v>402</v>
      </c>
      <c r="D224" s="433" t="s">
        <v>521</v>
      </c>
      <c r="E224" s="432" t="s">
        <v>1297</v>
      </c>
      <c r="F224" s="433" t="s">
        <v>1298</v>
      </c>
      <c r="G224" s="432" t="s">
        <v>982</v>
      </c>
      <c r="H224" s="432" t="s">
        <v>983</v>
      </c>
      <c r="I224" s="434">
        <v>3414.62</v>
      </c>
      <c r="J224" s="434">
        <v>2</v>
      </c>
      <c r="K224" s="435">
        <v>6829.24</v>
      </c>
    </row>
    <row r="225" spans="1:11" ht="14.4" customHeight="1" x14ac:dyDescent="0.3">
      <c r="A225" s="430" t="s">
        <v>397</v>
      </c>
      <c r="B225" s="431" t="s">
        <v>398</v>
      </c>
      <c r="C225" s="432" t="s">
        <v>402</v>
      </c>
      <c r="D225" s="433" t="s">
        <v>521</v>
      </c>
      <c r="E225" s="432" t="s">
        <v>1297</v>
      </c>
      <c r="F225" s="433" t="s">
        <v>1298</v>
      </c>
      <c r="G225" s="432" t="s">
        <v>984</v>
      </c>
      <c r="H225" s="432" t="s">
        <v>985</v>
      </c>
      <c r="I225" s="434">
        <v>2565.183</v>
      </c>
      <c r="J225" s="434">
        <v>46</v>
      </c>
      <c r="K225" s="435">
        <v>117998.70000000001</v>
      </c>
    </row>
    <row r="226" spans="1:11" ht="14.4" customHeight="1" x14ac:dyDescent="0.3">
      <c r="A226" s="430" t="s">
        <v>397</v>
      </c>
      <c r="B226" s="431" t="s">
        <v>398</v>
      </c>
      <c r="C226" s="432" t="s">
        <v>402</v>
      </c>
      <c r="D226" s="433" t="s">
        <v>521</v>
      </c>
      <c r="E226" s="432" t="s">
        <v>1297</v>
      </c>
      <c r="F226" s="433" t="s">
        <v>1298</v>
      </c>
      <c r="G226" s="432" t="s">
        <v>986</v>
      </c>
      <c r="H226" s="432" t="s">
        <v>987</v>
      </c>
      <c r="I226" s="434">
        <v>3346.86</v>
      </c>
      <c r="J226" s="434">
        <v>2</v>
      </c>
      <c r="K226" s="435">
        <v>6693.72</v>
      </c>
    </row>
    <row r="227" spans="1:11" ht="14.4" customHeight="1" x14ac:dyDescent="0.3">
      <c r="A227" s="430" t="s">
        <v>397</v>
      </c>
      <c r="B227" s="431" t="s">
        <v>398</v>
      </c>
      <c r="C227" s="432" t="s">
        <v>402</v>
      </c>
      <c r="D227" s="433" t="s">
        <v>521</v>
      </c>
      <c r="E227" s="432" t="s">
        <v>1297</v>
      </c>
      <c r="F227" s="433" t="s">
        <v>1298</v>
      </c>
      <c r="G227" s="432" t="s">
        <v>988</v>
      </c>
      <c r="H227" s="432" t="s">
        <v>989</v>
      </c>
      <c r="I227" s="434">
        <v>1833.15</v>
      </c>
      <c r="J227" s="434">
        <v>1</v>
      </c>
      <c r="K227" s="435">
        <v>1833.15</v>
      </c>
    </row>
    <row r="228" spans="1:11" ht="14.4" customHeight="1" x14ac:dyDescent="0.3">
      <c r="A228" s="430" t="s">
        <v>397</v>
      </c>
      <c r="B228" s="431" t="s">
        <v>398</v>
      </c>
      <c r="C228" s="432" t="s">
        <v>402</v>
      </c>
      <c r="D228" s="433" t="s">
        <v>521</v>
      </c>
      <c r="E228" s="432" t="s">
        <v>1297</v>
      </c>
      <c r="F228" s="433" t="s">
        <v>1298</v>
      </c>
      <c r="G228" s="432" t="s">
        <v>990</v>
      </c>
      <c r="H228" s="432" t="s">
        <v>991</v>
      </c>
      <c r="I228" s="434">
        <v>274.68</v>
      </c>
      <c r="J228" s="434">
        <v>10</v>
      </c>
      <c r="K228" s="435">
        <v>2746.81</v>
      </c>
    </row>
    <row r="229" spans="1:11" ht="14.4" customHeight="1" x14ac:dyDescent="0.3">
      <c r="A229" s="430" t="s">
        <v>397</v>
      </c>
      <c r="B229" s="431" t="s">
        <v>398</v>
      </c>
      <c r="C229" s="432" t="s">
        <v>402</v>
      </c>
      <c r="D229" s="433" t="s">
        <v>521</v>
      </c>
      <c r="E229" s="432" t="s">
        <v>1297</v>
      </c>
      <c r="F229" s="433" t="s">
        <v>1298</v>
      </c>
      <c r="G229" s="432" t="s">
        <v>992</v>
      </c>
      <c r="H229" s="432" t="s">
        <v>993</v>
      </c>
      <c r="I229" s="434">
        <v>185.88749999999999</v>
      </c>
      <c r="J229" s="434">
        <v>7</v>
      </c>
      <c r="K229" s="435">
        <v>1251.75</v>
      </c>
    </row>
    <row r="230" spans="1:11" ht="14.4" customHeight="1" x14ac:dyDescent="0.3">
      <c r="A230" s="430" t="s">
        <v>397</v>
      </c>
      <c r="B230" s="431" t="s">
        <v>398</v>
      </c>
      <c r="C230" s="432" t="s">
        <v>402</v>
      </c>
      <c r="D230" s="433" t="s">
        <v>521</v>
      </c>
      <c r="E230" s="432" t="s">
        <v>1297</v>
      </c>
      <c r="F230" s="433" t="s">
        <v>1298</v>
      </c>
      <c r="G230" s="432" t="s">
        <v>994</v>
      </c>
      <c r="H230" s="432" t="s">
        <v>995</v>
      </c>
      <c r="I230" s="434">
        <v>5614.5150000000003</v>
      </c>
      <c r="J230" s="434">
        <v>6</v>
      </c>
      <c r="K230" s="435">
        <v>33687.090000000004</v>
      </c>
    </row>
    <row r="231" spans="1:11" ht="14.4" customHeight="1" x14ac:dyDescent="0.3">
      <c r="A231" s="430" t="s">
        <v>397</v>
      </c>
      <c r="B231" s="431" t="s">
        <v>398</v>
      </c>
      <c r="C231" s="432" t="s">
        <v>402</v>
      </c>
      <c r="D231" s="433" t="s">
        <v>521</v>
      </c>
      <c r="E231" s="432" t="s">
        <v>1297</v>
      </c>
      <c r="F231" s="433" t="s">
        <v>1298</v>
      </c>
      <c r="G231" s="432" t="s">
        <v>996</v>
      </c>
      <c r="H231" s="432" t="s">
        <v>997</v>
      </c>
      <c r="I231" s="434">
        <v>9114</v>
      </c>
      <c r="J231" s="434">
        <v>2</v>
      </c>
      <c r="K231" s="435">
        <v>18228</v>
      </c>
    </row>
    <row r="232" spans="1:11" ht="14.4" customHeight="1" x14ac:dyDescent="0.3">
      <c r="A232" s="430" t="s">
        <v>397</v>
      </c>
      <c r="B232" s="431" t="s">
        <v>398</v>
      </c>
      <c r="C232" s="432" t="s">
        <v>402</v>
      </c>
      <c r="D232" s="433" t="s">
        <v>521</v>
      </c>
      <c r="E232" s="432" t="s">
        <v>1297</v>
      </c>
      <c r="F232" s="433" t="s">
        <v>1298</v>
      </c>
      <c r="G232" s="432" t="s">
        <v>998</v>
      </c>
      <c r="H232" s="432" t="s">
        <v>999</v>
      </c>
      <c r="I232" s="434">
        <v>3346.86</v>
      </c>
      <c r="J232" s="434">
        <v>2</v>
      </c>
      <c r="K232" s="435">
        <v>6693.72</v>
      </c>
    </row>
    <row r="233" spans="1:11" ht="14.4" customHeight="1" x14ac:dyDescent="0.3">
      <c r="A233" s="430" t="s">
        <v>397</v>
      </c>
      <c r="B233" s="431" t="s">
        <v>398</v>
      </c>
      <c r="C233" s="432" t="s">
        <v>402</v>
      </c>
      <c r="D233" s="433" t="s">
        <v>521</v>
      </c>
      <c r="E233" s="432" t="s">
        <v>1297</v>
      </c>
      <c r="F233" s="433" t="s">
        <v>1298</v>
      </c>
      <c r="G233" s="432" t="s">
        <v>1000</v>
      </c>
      <c r="H233" s="432" t="s">
        <v>1001</v>
      </c>
      <c r="I233" s="434">
        <v>3633.6300000000006</v>
      </c>
      <c r="J233" s="434">
        <v>8</v>
      </c>
      <c r="K233" s="435">
        <v>29069.040000000001</v>
      </c>
    </row>
    <row r="234" spans="1:11" ht="14.4" customHeight="1" x14ac:dyDescent="0.3">
      <c r="A234" s="430" t="s">
        <v>397</v>
      </c>
      <c r="B234" s="431" t="s">
        <v>398</v>
      </c>
      <c r="C234" s="432" t="s">
        <v>402</v>
      </c>
      <c r="D234" s="433" t="s">
        <v>521</v>
      </c>
      <c r="E234" s="432" t="s">
        <v>1297</v>
      </c>
      <c r="F234" s="433" t="s">
        <v>1298</v>
      </c>
      <c r="G234" s="432" t="s">
        <v>1002</v>
      </c>
      <c r="H234" s="432" t="s">
        <v>1003</v>
      </c>
      <c r="I234" s="434">
        <v>510.62</v>
      </c>
      <c r="J234" s="434">
        <v>1</v>
      </c>
      <c r="K234" s="435">
        <v>510.62</v>
      </c>
    </row>
    <row r="235" spans="1:11" ht="14.4" customHeight="1" x14ac:dyDescent="0.3">
      <c r="A235" s="430" t="s">
        <v>397</v>
      </c>
      <c r="B235" s="431" t="s">
        <v>398</v>
      </c>
      <c r="C235" s="432" t="s">
        <v>402</v>
      </c>
      <c r="D235" s="433" t="s">
        <v>521</v>
      </c>
      <c r="E235" s="432" t="s">
        <v>1297</v>
      </c>
      <c r="F235" s="433" t="s">
        <v>1298</v>
      </c>
      <c r="G235" s="432" t="s">
        <v>1004</v>
      </c>
      <c r="H235" s="432" t="s">
        <v>1005</v>
      </c>
      <c r="I235" s="434">
        <v>8.3211111111111116</v>
      </c>
      <c r="J235" s="434">
        <v>21900</v>
      </c>
      <c r="K235" s="435">
        <v>182008.61000000002</v>
      </c>
    </row>
    <row r="236" spans="1:11" ht="14.4" customHeight="1" x14ac:dyDescent="0.3">
      <c r="A236" s="430" t="s">
        <v>397</v>
      </c>
      <c r="B236" s="431" t="s">
        <v>398</v>
      </c>
      <c r="C236" s="432" t="s">
        <v>402</v>
      </c>
      <c r="D236" s="433" t="s">
        <v>521</v>
      </c>
      <c r="E236" s="432" t="s">
        <v>1297</v>
      </c>
      <c r="F236" s="433" t="s">
        <v>1298</v>
      </c>
      <c r="G236" s="432" t="s">
        <v>1006</v>
      </c>
      <c r="H236" s="432" t="s">
        <v>1007</v>
      </c>
      <c r="I236" s="434">
        <v>20449</v>
      </c>
      <c r="J236" s="434">
        <v>1</v>
      </c>
      <c r="K236" s="435">
        <v>20449</v>
      </c>
    </row>
    <row r="237" spans="1:11" ht="14.4" customHeight="1" x14ac:dyDescent="0.3">
      <c r="A237" s="430" t="s">
        <v>397</v>
      </c>
      <c r="B237" s="431" t="s">
        <v>398</v>
      </c>
      <c r="C237" s="432" t="s">
        <v>402</v>
      </c>
      <c r="D237" s="433" t="s">
        <v>521</v>
      </c>
      <c r="E237" s="432" t="s">
        <v>1297</v>
      </c>
      <c r="F237" s="433" t="s">
        <v>1298</v>
      </c>
      <c r="G237" s="432" t="s">
        <v>1008</v>
      </c>
      <c r="H237" s="432" t="s">
        <v>1009</v>
      </c>
      <c r="I237" s="434">
        <v>274.67</v>
      </c>
      <c r="J237" s="434">
        <v>2</v>
      </c>
      <c r="K237" s="435">
        <v>549.34</v>
      </c>
    </row>
    <row r="238" spans="1:11" ht="14.4" customHeight="1" x14ac:dyDescent="0.3">
      <c r="A238" s="430" t="s">
        <v>397</v>
      </c>
      <c r="B238" s="431" t="s">
        <v>398</v>
      </c>
      <c r="C238" s="432" t="s">
        <v>402</v>
      </c>
      <c r="D238" s="433" t="s">
        <v>521</v>
      </c>
      <c r="E238" s="432" t="s">
        <v>1297</v>
      </c>
      <c r="F238" s="433" t="s">
        <v>1298</v>
      </c>
      <c r="G238" s="432" t="s">
        <v>1010</v>
      </c>
      <c r="H238" s="432" t="s">
        <v>1011</v>
      </c>
      <c r="I238" s="434">
        <v>3859.9749999999999</v>
      </c>
      <c r="J238" s="434">
        <v>7</v>
      </c>
      <c r="K238" s="435">
        <v>27019.81</v>
      </c>
    </row>
    <row r="239" spans="1:11" ht="14.4" customHeight="1" x14ac:dyDescent="0.3">
      <c r="A239" s="430" t="s">
        <v>397</v>
      </c>
      <c r="B239" s="431" t="s">
        <v>398</v>
      </c>
      <c r="C239" s="432" t="s">
        <v>402</v>
      </c>
      <c r="D239" s="433" t="s">
        <v>521</v>
      </c>
      <c r="E239" s="432" t="s">
        <v>1297</v>
      </c>
      <c r="F239" s="433" t="s">
        <v>1298</v>
      </c>
      <c r="G239" s="432" t="s">
        <v>1012</v>
      </c>
      <c r="H239" s="432" t="s">
        <v>1013</v>
      </c>
      <c r="I239" s="434">
        <v>3414.62</v>
      </c>
      <c r="J239" s="434">
        <v>1</v>
      </c>
      <c r="K239" s="435">
        <v>3414.62</v>
      </c>
    </row>
    <row r="240" spans="1:11" ht="14.4" customHeight="1" x14ac:dyDescent="0.3">
      <c r="A240" s="430" t="s">
        <v>397</v>
      </c>
      <c r="B240" s="431" t="s">
        <v>398</v>
      </c>
      <c r="C240" s="432" t="s">
        <v>402</v>
      </c>
      <c r="D240" s="433" t="s">
        <v>521</v>
      </c>
      <c r="E240" s="432" t="s">
        <v>1297</v>
      </c>
      <c r="F240" s="433" t="s">
        <v>1298</v>
      </c>
      <c r="G240" s="432" t="s">
        <v>1014</v>
      </c>
      <c r="H240" s="432" t="s">
        <v>1015</v>
      </c>
      <c r="I240" s="434">
        <v>12100</v>
      </c>
      <c r="J240" s="434">
        <v>5</v>
      </c>
      <c r="K240" s="435">
        <v>60500</v>
      </c>
    </row>
    <row r="241" spans="1:11" ht="14.4" customHeight="1" x14ac:dyDescent="0.3">
      <c r="A241" s="430" t="s">
        <v>397</v>
      </c>
      <c r="B241" s="431" t="s">
        <v>398</v>
      </c>
      <c r="C241" s="432" t="s">
        <v>402</v>
      </c>
      <c r="D241" s="433" t="s">
        <v>521</v>
      </c>
      <c r="E241" s="432" t="s">
        <v>1297</v>
      </c>
      <c r="F241" s="433" t="s">
        <v>1298</v>
      </c>
      <c r="G241" s="432" t="s">
        <v>1016</v>
      </c>
      <c r="H241" s="432" t="s">
        <v>1017</v>
      </c>
      <c r="I241" s="434">
        <v>8470</v>
      </c>
      <c r="J241" s="434">
        <v>1</v>
      </c>
      <c r="K241" s="435">
        <v>8470</v>
      </c>
    </row>
    <row r="242" spans="1:11" ht="14.4" customHeight="1" x14ac:dyDescent="0.3">
      <c r="A242" s="430" t="s">
        <v>397</v>
      </c>
      <c r="B242" s="431" t="s">
        <v>398</v>
      </c>
      <c r="C242" s="432" t="s">
        <v>402</v>
      </c>
      <c r="D242" s="433" t="s">
        <v>521</v>
      </c>
      <c r="E242" s="432" t="s">
        <v>1297</v>
      </c>
      <c r="F242" s="433" t="s">
        <v>1298</v>
      </c>
      <c r="G242" s="432" t="s">
        <v>1018</v>
      </c>
      <c r="H242" s="432" t="s">
        <v>1019</v>
      </c>
      <c r="I242" s="434">
        <v>1131.3499999999999</v>
      </c>
      <c r="J242" s="434">
        <v>1</v>
      </c>
      <c r="K242" s="435">
        <v>1131.3499999999999</v>
      </c>
    </row>
    <row r="243" spans="1:11" ht="14.4" customHeight="1" x14ac:dyDescent="0.3">
      <c r="A243" s="430" t="s">
        <v>397</v>
      </c>
      <c r="B243" s="431" t="s">
        <v>398</v>
      </c>
      <c r="C243" s="432" t="s">
        <v>402</v>
      </c>
      <c r="D243" s="433" t="s">
        <v>521</v>
      </c>
      <c r="E243" s="432" t="s">
        <v>1297</v>
      </c>
      <c r="F243" s="433" t="s">
        <v>1298</v>
      </c>
      <c r="G243" s="432" t="s">
        <v>1020</v>
      </c>
      <c r="H243" s="432" t="s">
        <v>1021</v>
      </c>
      <c r="I243" s="434">
        <v>29342.5</v>
      </c>
      <c r="J243" s="434">
        <v>1</v>
      </c>
      <c r="K243" s="435">
        <v>29342.5</v>
      </c>
    </row>
    <row r="244" spans="1:11" ht="14.4" customHeight="1" x14ac:dyDescent="0.3">
      <c r="A244" s="430" t="s">
        <v>397</v>
      </c>
      <c r="B244" s="431" t="s">
        <v>398</v>
      </c>
      <c r="C244" s="432" t="s">
        <v>402</v>
      </c>
      <c r="D244" s="433" t="s">
        <v>521</v>
      </c>
      <c r="E244" s="432" t="s">
        <v>1297</v>
      </c>
      <c r="F244" s="433" t="s">
        <v>1298</v>
      </c>
      <c r="G244" s="432" t="s">
        <v>1022</v>
      </c>
      <c r="H244" s="432" t="s">
        <v>1023</v>
      </c>
      <c r="I244" s="434">
        <v>274.68</v>
      </c>
      <c r="J244" s="434">
        <v>15</v>
      </c>
      <c r="K244" s="435">
        <v>4120.1900000000005</v>
      </c>
    </row>
    <row r="245" spans="1:11" ht="14.4" customHeight="1" x14ac:dyDescent="0.3">
      <c r="A245" s="430" t="s">
        <v>397</v>
      </c>
      <c r="B245" s="431" t="s">
        <v>398</v>
      </c>
      <c r="C245" s="432" t="s">
        <v>402</v>
      </c>
      <c r="D245" s="433" t="s">
        <v>521</v>
      </c>
      <c r="E245" s="432" t="s">
        <v>1297</v>
      </c>
      <c r="F245" s="433" t="s">
        <v>1298</v>
      </c>
      <c r="G245" s="432" t="s">
        <v>1024</v>
      </c>
      <c r="H245" s="432" t="s">
        <v>1025</v>
      </c>
      <c r="I245" s="434">
        <v>1206.0974999999999</v>
      </c>
      <c r="J245" s="434">
        <v>15</v>
      </c>
      <c r="K245" s="435">
        <v>17920.68</v>
      </c>
    </row>
    <row r="246" spans="1:11" ht="14.4" customHeight="1" x14ac:dyDescent="0.3">
      <c r="A246" s="430" t="s">
        <v>397</v>
      </c>
      <c r="B246" s="431" t="s">
        <v>398</v>
      </c>
      <c r="C246" s="432" t="s">
        <v>402</v>
      </c>
      <c r="D246" s="433" t="s">
        <v>521</v>
      </c>
      <c r="E246" s="432" t="s">
        <v>1297</v>
      </c>
      <c r="F246" s="433" t="s">
        <v>1298</v>
      </c>
      <c r="G246" s="432" t="s">
        <v>1026</v>
      </c>
      <c r="H246" s="432" t="s">
        <v>1027</v>
      </c>
      <c r="I246" s="434">
        <v>16089.349999999999</v>
      </c>
      <c r="J246" s="434">
        <v>6</v>
      </c>
      <c r="K246" s="435">
        <v>96536.099999999991</v>
      </c>
    </row>
    <row r="247" spans="1:11" ht="14.4" customHeight="1" x14ac:dyDescent="0.3">
      <c r="A247" s="430" t="s">
        <v>397</v>
      </c>
      <c r="B247" s="431" t="s">
        <v>398</v>
      </c>
      <c r="C247" s="432" t="s">
        <v>402</v>
      </c>
      <c r="D247" s="433" t="s">
        <v>521</v>
      </c>
      <c r="E247" s="432" t="s">
        <v>1297</v>
      </c>
      <c r="F247" s="433" t="s">
        <v>1298</v>
      </c>
      <c r="G247" s="432" t="s">
        <v>1028</v>
      </c>
      <c r="H247" s="432" t="s">
        <v>1029</v>
      </c>
      <c r="I247" s="434">
        <v>274.67</v>
      </c>
      <c r="J247" s="434">
        <v>20</v>
      </c>
      <c r="K247" s="435">
        <v>5493.3799999999992</v>
      </c>
    </row>
    <row r="248" spans="1:11" ht="14.4" customHeight="1" x14ac:dyDescent="0.3">
      <c r="A248" s="430" t="s">
        <v>397</v>
      </c>
      <c r="B248" s="431" t="s">
        <v>398</v>
      </c>
      <c r="C248" s="432" t="s">
        <v>402</v>
      </c>
      <c r="D248" s="433" t="s">
        <v>521</v>
      </c>
      <c r="E248" s="432" t="s">
        <v>1297</v>
      </c>
      <c r="F248" s="433" t="s">
        <v>1298</v>
      </c>
      <c r="G248" s="432" t="s">
        <v>1030</v>
      </c>
      <c r="H248" s="432" t="s">
        <v>1031</v>
      </c>
      <c r="I248" s="434">
        <v>722.37</v>
      </c>
      <c r="J248" s="434">
        <v>2</v>
      </c>
      <c r="K248" s="435">
        <v>1444.74</v>
      </c>
    </row>
    <row r="249" spans="1:11" ht="14.4" customHeight="1" x14ac:dyDescent="0.3">
      <c r="A249" s="430" t="s">
        <v>397</v>
      </c>
      <c r="B249" s="431" t="s">
        <v>398</v>
      </c>
      <c r="C249" s="432" t="s">
        <v>402</v>
      </c>
      <c r="D249" s="433" t="s">
        <v>521</v>
      </c>
      <c r="E249" s="432" t="s">
        <v>1297</v>
      </c>
      <c r="F249" s="433" t="s">
        <v>1298</v>
      </c>
      <c r="G249" s="432" t="s">
        <v>1032</v>
      </c>
      <c r="H249" s="432" t="s">
        <v>1033</v>
      </c>
      <c r="I249" s="434">
        <v>119.79</v>
      </c>
      <c r="J249" s="434">
        <v>20</v>
      </c>
      <c r="K249" s="435">
        <v>2395.7800000000002</v>
      </c>
    </row>
    <row r="250" spans="1:11" ht="14.4" customHeight="1" x14ac:dyDescent="0.3">
      <c r="A250" s="430" t="s">
        <v>397</v>
      </c>
      <c r="B250" s="431" t="s">
        <v>398</v>
      </c>
      <c r="C250" s="432" t="s">
        <v>402</v>
      </c>
      <c r="D250" s="433" t="s">
        <v>521</v>
      </c>
      <c r="E250" s="432" t="s">
        <v>1297</v>
      </c>
      <c r="F250" s="433" t="s">
        <v>1298</v>
      </c>
      <c r="G250" s="432" t="s">
        <v>1034</v>
      </c>
      <c r="H250" s="432" t="s">
        <v>1035</v>
      </c>
      <c r="I250" s="434">
        <v>18667.28</v>
      </c>
      <c r="J250" s="434">
        <v>3</v>
      </c>
      <c r="K250" s="435">
        <v>56001.84</v>
      </c>
    </row>
    <row r="251" spans="1:11" ht="14.4" customHeight="1" x14ac:dyDescent="0.3">
      <c r="A251" s="430" t="s">
        <v>397</v>
      </c>
      <c r="B251" s="431" t="s">
        <v>398</v>
      </c>
      <c r="C251" s="432" t="s">
        <v>402</v>
      </c>
      <c r="D251" s="433" t="s">
        <v>521</v>
      </c>
      <c r="E251" s="432" t="s">
        <v>1297</v>
      </c>
      <c r="F251" s="433" t="s">
        <v>1298</v>
      </c>
      <c r="G251" s="432" t="s">
        <v>1036</v>
      </c>
      <c r="H251" s="432" t="s">
        <v>1037</v>
      </c>
      <c r="I251" s="434">
        <v>45254</v>
      </c>
      <c r="J251" s="434">
        <v>5</v>
      </c>
      <c r="K251" s="435">
        <v>226270</v>
      </c>
    </row>
    <row r="252" spans="1:11" ht="14.4" customHeight="1" x14ac:dyDescent="0.3">
      <c r="A252" s="430" t="s">
        <v>397</v>
      </c>
      <c r="B252" s="431" t="s">
        <v>398</v>
      </c>
      <c r="C252" s="432" t="s">
        <v>402</v>
      </c>
      <c r="D252" s="433" t="s">
        <v>521</v>
      </c>
      <c r="E252" s="432" t="s">
        <v>1297</v>
      </c>
      <c r="F252" s="433" t="s">
        <v>1298</v>
      </c>
      <c r="G252" s="432" t="s">
        <v>1038</v>
      </c>
      <c r="H252" s="432" t="s">
        <v>1039</v>
      </c>
      <c r="I252" s="434">
        <v>17514</v>
      </c>
      <c r="J252" s="434">
        <v>2</v>
      </c>
      <c r="K252" s="435">
        <v>35028</v>
      </c>
    </row>
    <row r="253" spans="1:11" ht="14.4" customHeight="1" x14ac:dyDescent="0.3">
      <c r="A253" s="430" t="s">
        <v>397</v>
      </c>
      <c r="B253" s="431" t="s">
        <v>398</v>
      </c>
      <c r="C253" s="432" t="s">
        <v>402</v>
      </c>
      <c r="D253" s="433" t="s">
        <v>521</v>
      </c>
      <c r="E253" s="432" t="s">
        <v>1297</v>
      </c>
      <c r="F253" s="433" t="s">
        <v>1298</v>
      </c>
      <c r="G253" s="432" t="s">
        <v>1040</v>
      </c>
      <c r="H253" s="432" t="s">
        <v>1041</v>
      </c>
      <c r="I253" s="434">
        <v>3414.62</v>
      </c>
      <c r="J253" s="434">
        <v>1</v>
      </c>
      <c r="K253" s="435">
        <v>3414.62</v>
      </c>
    </row>
    <row r="254" spans="1:11" ht="14.4" customHeight="1" x14ac:dyDescent="0.3">
      <c r="A254" s="430" t="s">
        <v>397</v>
      </c>
      <c r="B254" s="431" t="s">
        <v>398</v>
      </c>
      <c r="C254" s="432" t="s">
        <v>402</v>
      </c>
      <c r="D254" s="433" t="s">
        <v>521</v>
      </c>
      <c r="E254" s="432" t="s">
        <v>1297</v>
      </c>
      <c r="F254" s="433" t="s">
        <v>1298</v>
      </c>
      <c r="G254" s="432" t="s">
        <v>1042</v>
      </c>
      <c r="H254" s="432" t="s">
        <v>1043</v>
      </c>
      <c r="I254" s="434">
        <v>1855.3333333333333</v>
      </c>
      <c r="J254" s="434">
        <v>3</v>
      </c>
      <c r="K254" s="435">
        <v>5566</v>
      </c>
    </row>
    <row r="255" spans="1:11" ht="14.4" customHeight="1" x14ac:dyDescent="0.3">
      <c r="A255" s="430" t="s">
        <v>397</v>
      </c>
      <c r="B255" s="431" t="s">
        <v>398</v>
      </c>
      <c r="C255" s="432" t="s">
        <v>402</v>
      </c>
      <c r="D255" s="433" t="s">
        <v>521</v>
      </c>
      <c r="E255" s="432" t="s">
        <v>1297</v>
      </c>
      <c r="F255" s="433" t="s">
        <v>1298</v>
      </c>
      <c r="G255" s="432" t="s">
        <v>1044</v>
      </c>
      <c r="H255" s="432" t="s">
        <v>1045</v>
      </c>
      <c r="I255" s="434">
        <v>5299.93</v>
      </c>
      <c r="J255" s="434">
        <v>1</v>
      </c>
      <c r="K255" s="435">
        <v>5299.93</v>
      </c>
    </row>
    <row r="256" spans="1:11" ht="14.4" customHeight="1" x14ac:dyDescent="0.3">
      <c r="A256" s="430" t="s">
        <v>397</v>
      </c>
      <c r="B256" s="431" t="s">
        <v>398</v>
      </c>
      <c r="C256" s="432" t="s">
        <v>402</v>
      </c>
      <c r="D256" s="433" t="s">
        <v>521</v>
      </c>
      <c r="E256" s="432" t="s">
        <v>1297</v>
      </c>
      <c r="F256" s="433" t="s">
        <v>1298</v>
      </c>
      <c r="G256" s="432" t="s">
        <v>1046</v>
      </c>
      <c r="H256" s="432" t="s">
        <v>1047</v>
      </c>
      <c r="I256" s="434">
        <v>13124.87</v>
      </c>
      <c r="J256" s="434">
        <v>6</v>
      </c>
      <c r="K256" s="435">
        <v>78749.22</v>
      </c>
    </row>
    <row r="257" spans="1:11" ht="14.4" customHeight="1" x14ac:dyDescent="0.3">
      <c r="A257" s="430" t="s">
        <v>397</v>
      </c>
      <c r="B257" s="431" t="s">
        <v>398</v>
      </c>
      <c r="C257" s="432" t="s">
        <v>402</v>
      </c>
      <c r="D257" s="433" t="s">
        <v>521</v>
      </c>
      <c r="E257" s="432" t="s">
        <v>1297</v>
      </c>
      <c r="F257" s="433" t="s">
        <v>1298</v>
      </c>
      <c r="G257" s="432" t="s">
        <v>1048</v>
      </c>
      <c r="H257" s="432" t="s">
        <v>1049</v>
      </c>
      <c r="I257" s="434">
        <v>2752.75</v>
      </c>
      <c r="J257" s="434">
        <v>2</v>
      </c>
      <c r="K257" s="435">
        <v>5505.5</v>
      </c>
    </row>
    <row r="258" spans="1:11" ht="14.4" customHeight="1" x14ac:dyDescent="0.3">
      <c r="A258" s="430" t="s">
        <v>397</v>
      </c>
      <c r="B258" s="431" t="s">
        <v>398</v>
      </c>
      <c r="C258" s="432" t="s">
        <v>402</v>
      </c>
      <c r="D258" s="433" t="s">
        <v>521</v>
      </c>
      <c r="E258" s="432" t="s">
        <v>1297</v>
      </c>
      <c r="F258" s="433" t="s">
        <v>1298</v>
      </c>
      <c r="G258" s="432" t="s">
        <v>1050</v>
      </c>
      <c r="H258" s="432" t="s">
        <v>1051</v>
      </c>
      <c r="I258" s="434">
        <v>3259.74</v>
      </c>
      <c r="J258" s="434">
        <v>3</v>
      </c>
      <c r="K258" s="435">
        <v>9779.2199999999993</v>
      </c>
    </row>
    <row r="259" spans="1:11" ht="14.4" customHeight="1" x14ac:dyDescent="0.3">
      <c r="A259" s="430" t="s">
        <v>397</v>
      </c>
      <c r="B259" s="431" t="s">
        <v>398</v>
      </c>
      <c r="C259" s="432" t="s">
        <v>402</v>
      </c>
      <c r="D259" s="433" t="s">
        <v>521</v>
      </c>
      <c r="E259" s="432" t="s">
        <v>1297</v>
      </c>
      <c r="F259" s="433" t="s">
        <v>1298</v>
      </c>
      <c r="G259" s="432" t="s">
        <v>1052</v>
      </c>
      <c r="H259" s="432" t="s">
        <v>1053</v>
      </c>
      <c r="I259" s="434">
        <v>520.29999999999995</v>
      </c>
      <c r="J259" s="434">
        <v>1</v>
      </c>
      <c r="K259" s="435">
        <v>520.29999999999995</v>
      </c>
    </row>
    <row r="260" spans="1:11" ht="14.4" customHeight="1" x14ac:dyDescent="0.3">
      <c r="A260" s="430" t="s">
        <v>397</v>
      </c>
      <c r="B260" s="431" t="s">
        <v>398</v>
      </c>
      <c r="C260" s="432" t="s">
        <v>402</v>
      </c>
      <c r="D260" s="433" t="s">
        <v>521</v>
      </c>
      <c r="E260" s="432" t="s">
        <v>1297</v>
      </c>
      <c r="F260" s="433" t="s">
        <v>1298</v>
      </c>
      <c r="G260" s="432" t="s">
        <v>1054</v>
      </c>
      <c r="H260" s="432" t="s">
        <v>1055</v>
      </c>
      <c r="I260" s="434">
        <v>3414.62</v>
      </c>
      <c r="J260" s="434">
        <v>1</v>
      </c>
      <c r="K260" s="435">
        <v>3414.62</v>
      </c>
    </row>
    <row r="261" spans="1:11" ht="14.4" customHeight="1" x14ac:dyDescent="0.3">
      <c r="A261" s="430" t="s">
        <v>397</v>
      </c>
      <c r="B261" s="431" t="s">
        <v>398</v>
      </c>
      <c r="C261" s="432" t="s">
        <v>402</v>
      </c>
      <c r="D261" s="433" t="s">
        <v>521</v>
      </c>
      <c r="E261" s="432" t="s">
        <v>1297</v>
      </c>
      <c r="F261" s="433" t="s">
        <v>1298</v>
      </c>
      <c r="G261" s="432" t="s">
        <v>1056</v>
      </c>
      <c r="H261" s="432" t="s">
        <v>1057</v>
      </c>
      <c r="I261" s="434">
        <v>3744.4</v>
      </c>
      <c r="J261" s="434">
        <v>3</v>
      </c>
      <c r="K261" s="435">
        <v>11233.2</v>
      </c>
    </row>
    <row r="262" spans="1:11" ht="14.4" customHeight="1" x14ac:dyDescent="0.3">
      <c r="A262" s="430" t="s">
        <v>397</v>
      </c>
      <c r="B262" s="431" t="s">
        <v>398</v>
      </c>
      <c r="C262" s="432" t="s">
        <v>402</v>
      </c>
      <c r="D262" s="433" t="s">
        <v>521</v>
      </c>
      <c r="E262" s="432" t="s">
        <v>1297</v>
      </c>
      <c r="F262" s="433" t="s">
        <v>1298</v>
      </c>
      <c r="G262" s="432" t="s">
        <v>1058</v>
      </c>
      <c r="H262" s="432" t="s">
        <v>1059</v>
      </c>
      <c r="I262" s="434">
        <v>2591.8200000000002</v>
      </c>
      <c r="J262" s="434">
        <v>3</v>
      </c>
      <c r="K262" s="435">
        <v>7775.4600000000009</v>
      </c>
    </row>
    <row r="263" spans="1:11" ht="14.4" customHeight="1" x14ac:dyDescent="0.3">
      <c r="A263" s="430" t="s">
        <v>397</v>
      </c>
      <c r="B263" s="431" t="s">
        <v>398</v>
      </c>
      <c r="C263" s="432" t="s">
        <v>402</v>
      </c>
      <c r="D263" s="433" t="s">
        <v>521</v>
      </c>
      <c r="E263" s="432" t="s">
        <v>1297</v>
      </c>
      <c r="F263" s="433" t="s">
        <v>1298</v>
      </c>
      <c r="G263" s="432" t="s">
        <v>1060</v>
      </c>
      <c r="H263" s="432" t="s">
        <v>1061</v>
      </c>
      <c r="I263" s="434">
        <v>6897.003076923078</v>
      </c>
      <c r="J263" s="434">
        <v>31</v>
      </c>
      <c r="K263" s="435">
        <v>213807.08</v>
      </c>
    </row>
    <row r="264" spans="1:11" ht="14.4" customHeight="1" x14ac:dyDescent="0.3">
      <c r="A264" s="430" t="s">
        <v>397</v>
      </c>
      <c r="B264" s="431" t="s">
        <v>398</v>
      </c>
      <c r="C264" s="432" t="s">
        <v>402</v>
      </c>
      <c r="D264" s="433" t="s">
        <v>521</v>
      </c>
      <c r="E264" s="432" t="s">
        <v>1297</v>
      </c>
      <c r="F264" s="433" t="s">
        <v>1298</v>
      </c>
      <c r="G264" s="432" t="s">
        <v>1062</v>
      </c>
      <c r="H264" s="432" t="s">
        <v>1063</v>
      </c>
      <c r="I264" s="434">
        <v>3221.3</v>
      </c>
      <c r="J264" s="434">
        <v>2</v>
      </c>
      <c r="K264" s="435">
        <v>6442.6</v>
      </c>
    </row>
    <row r="265" spans="1:11" ht="14.4" customHeight="1" x14ac:dyDescent="0.3">
      <c r="A265" s="430" t="s">
        <v>397</v>
      </c>
      <c r="B265" s="431" t="s">
        <v>398</v>
      </c>
      <c r="C265" s="432" t="s">
        <v>402</v>
      </c>
      <c r="D265" s="433" t="s">
        <v>521</v>
      </c>
      <c r="E265" s="432" t="s">
        <v>1297</v>
      </c>
      <c r="F265" s="433" t="s">
        <v>1298</v>
      </c>
      <c r="G265" s="432" t="s">
        <v>1064</v>
      </c>
      <c r="H265" s="432" t="s">
        <v>1065</v>
      </c>
      <c r="I265" s="434">
        <v>4011.15</v>
      </c>
      <c r="J265" s="434">
        <v>1</v>
      </c>
      <c r="K265" s="435">
        <v>4011.15</v>
      </c>
    </row>
    <row r="266" spans="1:11" ht="14.4" customHeight="1" x14ac:dyDescent="0.3">
      <c r="A266" s="430" t="s">
        <v>397</v>
      </c>
      <c r="B266" s="431" t="s">
        <v>398</v>
      </c>
      <c r="C266" s="432" t="s">
        <v>402</v>
      </c>
      <c r="D266" s="433" t="s">
        <v>521</v>
      </c>
      <c r="E266" s="432" t="s">
        <v>1297</v>
      </c>
      <c r="F266" s="433" t="s">
        <v>1298</v>
      </c>
      <c r="G266" s="432" t="s">
        <v>1066</v>
      </c>
      <c r="H266" s="432" t="s">
        <v>1067</v>
      </c>
      <c r="I266" s="434">
        <v>98.86</v>
      </c>
      <c r="J266" s="434">
        <v>1</v>
      </c>
      <c r="K266" s="435">
        <v>98.86</v>
      </c>
    </row>
    <row r="267" spans="1:11" ht="14.4" customHeight="1" x14ac:dyDescent="0.3">
      <c r="A267" s="430" t="s">
        <v>397</v>
      </c>
      <c r="B267" s="431" t="s">
        <v>398</v>
      </c>
      <c r="C267" s="432" t="s">
        <v>402</v>
      </c>
      <c r="D267" s="433" t="s">
        <v>521</v>
      </c>
      <c r="E267" s="432" t="s">
        <v>1297</v>
      </c>
      <c r="F267" s="433" t="s">
        <v>1298</v>
      </c>
      <c r="G267" s="432" t="s">
        <v>1068</v>
      </c>
      <c r="H267" s="432" t="s">
        <v>1069</v>
      </c>
      <c r="I267" s="434">
        <v>245.6</v>
      </c>
      <c r="J267" s="434">
        <v>3</v>
      </c>
      <c r="K267" s="435">
        <v>736.7</v>
      </c>
    </row>
    <row r="268" spans="1:11" ht="14.4" customHeight="1" x14ac:dyDescent="0.3">
      <c r="A268" s="430" t="s">
        <v>397</v>
      </c>
      <c r="B268" s="431" t="s">
        <v>398</v>
      </c>
      <c r="C268" s="432" t="s">
        <v>402</v>
      </c>
      <c r="D268" s="433" t="s">
        <v>521</v>
      </c>
      <c r="E268" s="432" t="s">
        <v>1297</v>
      </c>
      <c r="F268" s="433" t="s">
        <v>1298</v>
      </c>
      <c r="G268" s="432" t="s">
        <v>1070</v>
      </c>
      <c r="H268" s="432" t="s">
        <v>1071</v>
      </c>
      <c r="I268" s="434">
        <v>2591.8200000000002</v>
      </c>
      <c r="J268" s="434">
        <v>3</v>
      </c>
      <c r="K268" s="435">
        <v>7775.4600000000009</v>
      </c>
    </row>
    <row r="269" spans="1:11" ht="14.4" customHeight="1" x14ac:dyDescent="0.3">
      <c r="A269" s="430" t="s">
        <v>397</v>
      </c>
      <c r="B269" s="431" t="s">
        <v>398</v>
      </c>
      <c r="C269" s="432" t="s">
        <v>402</v>
      </c>
      <c r="D269" s="433" t="s">
        <v>521</v>
      </c>
      <c r="E269" s="432" t="s">
        <v>1297</v>
      </c>
      <c r="F269" s="433" t="s">
        <v>1298</v>
      </c>
      <c r="G269" s="432" t="s">
        <v>1072</v>
      </c>
      <c r="H269" s="432" t="s">
        <v>1073</v>
      </c>
      <c r="I269" s="434">
        <v>9559</v>
      </c>
      <c r="J269" s="434">
        <v>1</v>
      </c>
      <c r="K269" s="435">
        <v>9559</v>
      </c>
    </row>
    <row r="270" spans="1:11" ht="14.4" customHeight="1" x14ac:dyDescent="0.3">
      <c r="A270" s="430" t="s">
        <v>397</v>
      </c>
      <c r="B270" s="431" t="s">
        <v>398</v>
      </c>
      <c r="C270" s="432" t="s">
        <v>402</v>
      </c>
      <c r="D270" s="433" t="s">
        <v>521</v>
      </c>
      <c r="E270" s="432" t="s">
        <v>1297</v>
      </c>
      <c r="F270" s="433" t="s">
        <v>1298</v>
      </c>
      <c r="G270" s="432" t="s">
        <v>1074</v>
      </c>
      <c r="H270" s="432" t="s">
        <v>1075</v>
      </c>
      <c r="I270" s="434">
        <v>3346.86</v>
      </c>
      <c r="J270" s="434">
        <v>5</v>
      </c>
      <c r="K270" s="435">
        <v>16734.3</v>
      </c>
    </row>
    <row r="271" spans="1:11" ht="14.4" customHeight="1" x14ac:dyDescent="0.3">
      <c r="A271" s="430" t="s">
        <v>397</v>
      </c>
      <c r="B271" s="431" t="s">
        <v>398</v>
      </c>
      <c r="C271" s="432" t="s">
        <v>402</v>
      </c>
      <c r="D271" s="433" t="s">
        <v>521</v>
      </c>
      <c r="E271" s="432" t="s">
        <v>1297</v>
      </c>
      <c r="F271" s="433" t="s">
        <v>1298</v>
      </c>
      <c r="G271" s="432" t="s">
        <v>1076</v>
      </c>
      <c r="H271" s="432" t="s">
        <v>1077</v>
      </c>
      <c r="I271" s="434">
        <v>4433.8624999999993</v>
      </c>
      <c r="J271" s="434">
        <v>4</v>
      </c>
      <c r="K271" s="435">
        <v>17735.449999999997</v>
      </c>
    </row>
    <row r="272" spans="1:11" ht="14.4" customHeight="1" x14ac:dyDescent="0.3">
      <c r="A272" s="430" t="s">
        <v>397</v>
      </c>
      <c r="B272" s="431" t="s">
        <v>398</v>
      </c>
      <c r="C272" s="432" t="s">
        <v>402</v>
      </c>
      <c r="D272" s="433" t="s">
        <v>521</v>
      </c>
      <c r="E272" s="432" t="s">
        <v>1297</v>
      </c>
      <c r="F272" s="433" t="s">
        <v>1298</v>
      </c>
      <c r="G272" s="432" t="s">
        <v>1078</v>
      </c>
      <c r="H272" s="432" t="s">
        <v>1079</v>
      </c>
      <c r="I272" s="434">
        <v>4893.3875000000007</v>
      </c>
      <c r="J272" s="434">
        <v>4</v>
      </c>
      <c r="K272" s="435">
        <v>19573.550000000003</v>
      </c>
    </row>
    <row r="273" spans="1:11" ht="14.4" customHeight="1" x14ac:dyDescent="0.3">
      <c r="A273" s="430" t="s">
        <v>397</v>
      </c>
      <c r="B273" s="431" t="s">
        <v>398</v>
      </c>
      <c r="C273" s="432" t="s">
        <v>402</v>
      </c>
      <c r="D273" s="433" t="s">
        <v>521</v>
      </c>
      <c r="E273" s="432" t="s">
        <v>1297</v>
      </c>
      <c r="F273" s="433" t="s">
        <v>1298</v>
      </c>
      <c r="G273" s="432" t="s">
        <v>1080</v>
      </c>
      <c r="H273" s="432" t="s">
        <v>1081</v>
      </c>
      <c r="I273" s="434">
        <v>458.47428571428571</v>
      </c>
      <c r="J273" s="434">
        <v>17</v>
      </c>
      <c r="K273" s="435">
        <v>7786.35</v>
      </c>
    </row>
    <row r="274" spans="1:11" ht="14.4" customHeight="1" x14ac:dyDescent="0.3">
      <c r="A274" s="430" t="s">
        <v>397</v>
      </c>
      <c r="B274" s="431" t="s">
        <v>398</v>
      </c>
      <c r="C274" s="432" t="s">
        <v>402</v>
      </c>
      <c r="D274" s="433" t="s">
        <v>521</v>
      </c>
      <c r="E274" s="432" t="s">
        <v>1297</v>
      </c>
      <c r="F274" s="433" t="s">
        <v>1298</v>
      </c>
      <c r="G274" s="432" t="s">
        <v>1082</v>
      </c>
      <c r="H274" s="432" t="s">
        <v>1083</v>
      </c>
      <c r="I274" s="434">
        <v>2591.8200000000002</v>
      </c>
      <c r="J274" s="434">
        <v>1</v>
      </c>
      <c r="K274" s="435">
        <v>2591.8200000000002</v>
      </c>
    </row>
    <row r="275" spans="1:11" ht="14.4" customHeight="1" x14ac:dyDescent="0.3">
      <c r="A275" s="430" t="s">
        <v>397</v>
      </c>
      <c r="B275" s="431" t="s">
        <v>398</v>
      </c>
      <c r="C275" s="432" t="s">
        <v>402</v>
      </c>
      <c r="D275" s="433" t="s">
        <v>521</v>
      </c>
      <c r="E275" s="432" t="s">
        <v>1297</v>
      </c>
      <c r="F275" s="433" t="s">
        <v>1298</v>
      </c>
      <c r="G275" s="432" t="s">
        <v>1084</v>
      </c>
      <c r="H275" s="432" t="s">
        <v>1085</v>
      </c>
      <c r="I275" s="434">
        <v>274.67</v>
      </c>
      <c r="J275" s="434">
        <v>1</v>
      </c>
      <c r="K275" s="435">
        <v>274.67</v>
      </c>
    </row>
    <row r="276" spans="1:11" ht="14.4" customHeight="1" x14ac:dyDescent="0.3">
      <c r="A276" s="430" t="s">
        <v>397</v>
      </c>
      <c r="B276" s="431" t="s">
        <v>398</v>
      </c>
      <c r="C276" s="432" t="s">
        <v>402</v>
      </c>
      <c r="D276" s="433" t="s">
        <v>521</v>
      </c>
      <c r="E276" s="432" t="s">
        <v>1297</v>
      </c>
      <c r="F276" s="433" t="s">
        <v>1298</v>
      </c>
      <c r="G276" s="432" t="s">
        <v>1086</v>
      </c>
      <c r="H276" s="432" t="s">
        <v>1087</v>
      </c>
      <c r="I276" s="434">
        <v>139.15</v>
      </c>
      <c r="J276" s="434">
        <v>3</v>
      </c>
      <c r="K276" s="435">
        <v>417.45000000000005</v>
      </c>
    </row>
    <row r="277" spans="1:11" ht="14.4" customHeight="1" x14ac:dyDescent="0.3">
      <c r="A277" s="430" t="s">
        <v>397</v>
      </c>
      <c r="B277" s="431" t="s">
        <v>398</v>
      </c>
      <c r="C277" s="432" t="s">
        <v>402</v>
      </c>
      <c r="D277" s="433" t="s">
        <v>521</v>
      </c>
      <c r="E277" s="432" t="s">
        <v>1297</v>
      </c>
      <c r="F277" s="433" t="s">
        <v>1298</v>
      </c>
      <c r="G277" s="432" t="s">
        <v>1088</v>
      </c>
      <c r="H277" s="432" t="s">
        <v>1089</v>
      </c>
      <c r="I277" s="434">
        <v>248.05333333333337</v>
      </c>
      <c r="J277" s="434">
        <v>3</v>
      </c>
      <c r="K277" s="435">
        <v>744.16000000000008</v>
      </c>
    </row>
    <row r="278" spans="1:11" ht="14.4" customHeight="1" x14ac:dyDescent="0.3">
      <c r="A278" s="430" t="s">
        <v>397</v>
      </c>
      <c r="B278" s="431" t="s">
        <v>398</v>
      </c>
      <c r="C278" s="432" t="s">
        <v>402</v>
      </c>
      <c r="D278" s="433" t="s">
        <v>521</v>
      </c>
      <c r="E278" s="432" t="s">
        <v>1297</v>
      </c>
      <c r="F278" s="433" t="s">
        <v>1298</v>
      </c>
      <c r="G278" s="432" t="s">
        <v>1090</v>
      </c>
      <c r="H278" s="432" t="s">
        <v>1091</v>
      </c>
      <c r="I278" s="434">
        <v>2591.8200000000002</v>
      </c>
      <c r="J278" s="434">
        <v>1</v>
      </c>
      <c r="K278" s="435">
        <v>2591.8200000000002</v>
      </c>
    </row>
    <row r="279" spans="1:11" ht="14.4" customHeight="1" x14ac:dyDescent="0.3">
      <c r="A279" s="430" t="s">
        <v>397</v>
      </c>
      <c r="B279" s="431" t="s">
        <v>398</v>
      </c>
      <c r="C279" s="432" t="s">
        <v>402</v>
      </c>
      <c r="D279" s="433" t="s">
        <v>521</v>
      </c>
      <c r="E279" s="432" t="s">
        <v>1297</v>
      </c>
      <c r="F279" s="433" t="s">
        <v>1298</v>
      </c>
      <c r="G279" s="432" t="s">
        <v>1092</v>
      </c>
      <c r="H279" s="432" t="s">
        <v>1093</v>
      </c>
      <c r="I279" s="434">
        <v>486.42</v>
      </c>
      <c r="J279" s="434">
        <v>1</v>
      </c>
      <c r="K279" s="435">
        <v>486.42</v>
      </c>
    </row>
    <row r="280" spans="1:11" ht="14.4" customHeight="1" x14ac:dyDescent="0.3">
      <c r="A280" s="430" t="s">
        <v>397</v>
      </c>
      <c r="B280" s="431" t="s">
        <v>398</v>
      </c>
      <c r="C280" s="432" t="s">
        <v>402</v>
      </c>
      <c r="D280" s="433" t="s">
        <v>521</v>
      </c>
      <c r="E280" s="432" t="s">
        <v>1297</v>
      </c>
      <c r="F280" s="433" t="s">
        <v>1298</v>
      </c>
      <c r="G280" s="432" t="s">
        <v>1094</v>
      </c>
      <c r="H280" s="432" t="s">
        <v>1095</v>
      </c>
      <c r="I280" s="434">
        <v>249.27769356764617</v>
      </c>
      <c r="J280" s="434">
        <v>1</v>
      </c>
      <c r="K280" s="435">
        <v>249.27769356764617</v>
      </c>
    </row>
    <row r="281" spans="1:11" ht="14.4" customHeight="1" x14ac:dyDescent="0.3">
      <c r="A281" s="430" t="s">
        <v>397</v>
      </c>
      <c r="B281" s="431" t="s">
        <v>398</v>
      </c>
      <c r="C281" s="432" t="s">
        <v>402</v>
      </c>
      <c r="D281" s="433" t="s">
        <v>521</v>
      </c>
      <c r="E281" s="432" t="s">
        <v>1297</v>
      </c>
      <c r="F281" s="433" t="s">
        <v>1298</v>
      </c>
      <c r="G281" s="432" t="s">
        <v>1096</v>
      </c>
      <c r="H281" s="432" t="s">
        <v>1097</v>
      </c>
      <c r="I281" s="434">
        <v>6353.71</v>
      </c>
      <c r="J281" s="434">
        <v>1</v>
      </c>
      <c r="K281" s="435">
        <v>6353.71</v>
      </c>
    </row>
    <row r="282" spans="1:11" ht="14.4" customHeight="1" x14ac:dyDescent="0.3">
      <c r="A282" s="430" t="s">
        <v>397</v>
      </c>
      <c r="B282" s="431" t="s">
        <v>398</v>
      </c>
      <c r="C282" s="432" t="s">
        <v>402</v>
      </c>
      <c r="D282" s="433" t="s">
        <v>521</v>
      </c>
      <c r="E282" s="432" t="s">
        <v>1297</v>
      </c>
      <c r="F282" s="433" t="s">
        <v>1298</v>
      </c>
      <c r="G282" s="432" t="s">
        <v>1098</v>
      </c>
      <c r="H282" s="432" t="s">
        <v>1099</v>
      </c>
      <c r="I282" s="434">
        <v>1028.5</v>
      </c>
      <c r="J282" s="434">
        <v>1</v>
      </c>
      <c r="K282" s="435">
        <v>1028.5</v>
      </c>
    </row>
    <row r="283" spans="1:11" ht="14.4" customHeight="1" x14ac:dyDescent="0.3">
      <c r="A283" s="430" t="s">
        <v>397</v>
      </c>
      <c r="B283" s="431" t="s">
        <v>398</v>
      </c>
      <c r="C283" s="432" t="s">
        <v>402</v>
      </c>
      <c r="D283" s="433" t="s">
        <v>521</v>
      </c>
      <c r="E283" s="432" t="s">
        <v>1297</v>
      </c>
      <c r="F283" s="433" t="s">
        <v>1298</v>
      </c>
      <c r="G283" s="432" t="s">
        <v>1100</v>
      </c>
      <c r="H283" s="432" t="s">
        <v>1101</v>
      </c>
      <c r="I283" s="434">
        <v>510.62</v>
      </c>
      <c r="J283" s="434">
        <v>1</v>
      </c>
      <c r="K283" s="435">
        <v>510.62</v>
      </c>
    </row>
    <row r="284" spans="1:11" ht="14.4" customHeight="1" x14ac:dyDescent="0.3">
      <c r="A284" s="430" t="s">
        <v>397</v>
      </c>
      <c r="B284" s="431" t="s">
        <v>398</v>
      </c>
      <c r="C284" s="432" t="s">
        <v>402</v>
      </c>
      <c r="D284" s="433" t="s">
        <v>521</v>
      </c>
      <c r="E284" s="432" t="s">
        <v>1297</v>
      </c>
      <c r="F284" s="433" t="s">
        <v>1298</v>
      </c>
      <c r="G284" s="432" t="s">
        <v>1102</v>
      </c>
      <c r="H284" s="432" t="s">
        <v>1103</v>
      </c>
      <c r="I284" s="434">
        <v>7639.4179999999997</v>
      </c>
      <c r="J284" s="434">
        <v>5</v>
      </c>
      <c r="K284" s="435">
        <v>38197.089999999997</v>
      </c>
    </row>
    <row r="285" spans="1:11" ht="14.4" customHeight="1" x14ac:dyDescent="0.3">
      <c r="A285" s="430" t="s">
        <v>397</v>
      </c>
      <c r="B285" s="431" t="s">
        <v>398</v>
      </c>
      <c r="C285" s="432" t="s">
        <v>402</v>
      </c>
      <c r="D285" s="433" t="s">
        <v>521</v>
      </c>
      <c r="E285" s="432" t="s">
        <v>1297</v>
      </c>
      <c r="F285" s="433" t="s">
        <v>1298</v>
      </c>
      <c r="G285" s="432" t="s">
        <v>1104</v>
      </c>
      <c r="H285" s="432" t="s">
        <v>1105</v>
      </c>
      <c r="I285" s="434">
        <v>1476.08</v>
      </c>
      <c r="J285" s="434">
        <v>2</v>
      </c>
      <c r="K285" s="435">
        <v>2952.16</v>
      </c>
    </row>
    <row r="286" spans="1:11" ht="14.4" customHeight="1" x14ac:dyDescent="0.3">
      <c r="A286" s="430" t="s">
        <v>397</v>
      </c>
      <c r="B286" s="431" t="s">
        <v>398</v>
      </c>
      <c r="C286" s="432" t="s">
        <v>402</v>
      </c>
      <c r="D286" s="433" t="s">
        <v>521</v>
      </c>
      <c r="E286" s="432" t="s">
        <v>1297</v>
      </c>
      <c r="F286" s="433" t="s">
        <v>1298</v>
      </c>
      <c r="G286" s="432" t="s">
        <v>1106</v>
      </c>
      <c r="H286" s="432" t="s">
        <v>1107</v>
      </c>
      <c r="I286" s="434">
        <v>1542.56</v>
      </c>
      <c r="J286" s="434">
        <v>1</v>
      </c>
      <c r="K286" s="435">
        <v>1542.56</v>
      </c>
    </row>
    <row r="287" spans="1:11" ht="14.4" customHeight="1" x14ac:dyDescent="0.3">
      <c r="A287" s="430" t="s">
        <v>397</v>
      </c>
      <c r="B287" s="431" t="s">
        <v>398</v>
      </c>
      <c r="C287" s="432" t="s">
        <v>402</v>
      </c>
      <c r="D287" s="433" t="s">
        <v>521</v>
      </c>
      <c r="E287" s="432" t="s">
        <v>1297</v>
      </c>
      <c r="F287" s="433" t="s">
        <v>1298</v>
      </c>
      <c r="G287" s="432" t="s">
        <v>1108</v>
      </c>
      <c r="H287" s="432" t="s">
        <v>1109</v>
      </c>
      <c r="I287" s="434">
        <v>5104.9816666666666</v>
      </c>
      <c r="J287" s="434">
        <v>11</v>
      </c>
      <c r="K287" s="435">
        <v>56154.78</v>
      </c>
    </row>
    <row r="288" spans="1:11" ht="14.4" customHeight="1" x14ac:dyDescent="0.3">
      <c r="A288" s="430" t="s">
        <v>397</v>
      </c>
      <c r="B288" s="431" t="s">
        <v>398</v>
      </c>
      <c r="C288" s="432" t="s">
        <v>402</v>
      </c>
      <c r="D288" s="433" t="s">
        <v>521</v>
      </c>
      <c r="E288" s="432" t="s">
        <v>1297</v>
      </c>
      <c r="F288" s="433" t="s">
        <v>1298</v>
      </c>
      <c r="G288" s="432" t="s">
        <v>1110</v>
      </c>
      <c r="H288" s="432" t="s">
        <v>1111</v>
      </c>
      <c r="I288" s="434">
        <v>2591.8200000000002</v>
      </c>
      <c r="J288" s="434">
        <v>3</v>
      </c>
      <c r="K288" s="435">
        <v>7775.4600000000009</v>
      </c>
    </row>
    <row r="289" spans="1:11" ht="14.4" customHeight="1" x14ac:dyDescent="0.3">
      <c r="A289" s="430" t="s">
        <v>397</v>
      </c>
      <c r="B289" s="431" t="s">
        <v>398</v>
      </c>
      <c r="C289" s="432" t="s">
        <v>402</v>
      </c>
      <c r="D289" s="433" t="s">
        <v>521</v>
      </c>
      <c r="E289" s="432" t="s">
        <v>1297</v>
      </c>
      <c r="F289" s="433" t="s">
        <v>1298</v>
      </c>
      <c r="G289" s="432" t="s">
        <v>1112</v>
      </c>
      <c r="H289" s="432" t="s">
        <v>1113</v>
      </c>
      <c r="I289" s="434">
        <v>2591.8200000000002</v>
      </c>
      <c r="J289" s="434">
        <v>5</v>
      </c>
      <c r="K289" s="435">
        <v>12959.100000000002</v>
      </c>
    </row>
    <row r="290" spans="1:11" ht="14.4" customHeight="1" x14ac:dyDescent="0.3">
      <c r="A290" s="430" t="s">
        <v>397</v>
      </c>
      <c r="B290" s="431" t="s">
        <v>398</v>
      </c>
      <c r="C290" s="432" t="s">
        <v>402</v>
      </c>
      <c r="D290" s="433" t="s">
        <v>521</v>
      </c>
      <c r="E290" s="432" t="s">
        <v>1297</v>
      </c>
      <c r="F290" s="433" t="s">
        <v>1298</v>
      </c>
      <c r="G290" s="432" t="s">
        <v>1114</v>
      </c>
      <c r="H290" s="432" t="s">
        <v>1115</v>
      </c>
      <c r="I290" s="434">
        <v>903.87</v>
      </c>
      <c r="J290" s="434">
        <v>1</v>
      </c>
      <c r="K290" s="435">
        <v>903.87</v>
      </c>
    </row>
    <row r="291" spans="1:11" ht="14.4" customHeight="1" x14ac:dyDescent="0.3">
      <c r="A291" s="430" t="s">
        <v>397</v>
      </c>
      <c r="B291" s="431" t="s">
        <v>398</v>
      </c>
      <c r="C291" s="432" t="s">
        <v>402</v>
      </c>
      <c r="D291" s="433" t="s">
        <v>521</v>
      </c>
      <c r="E291" s="432" t="s">
        <v>1297</v>
      </c>
      <c r="F291" s="433" t="s">
        <v>1298</v>
      </c>
      <c r="G291" s="432" t="s">
        <v>1116</v>
      </c>
      <c r="H291" s="432" t="s">
        <v>1117</v>
      </c>
      <c r="I291" s="434">
        <v>249.58200000000002</v>
      </c>
      <c r="J291" s="434">
        <v>18</v>
      </c>
      <c r="K291" s="435">
        <v>4451.59</v>
      </c>
    </row>
    <row r="292" spans="1:11" ht="14.4" customHeight="1" x14ac:dyDescent="0.3">
      <c r="A292" s="430" t="s">
        <v>397</v>
      </c>
      <c r="B292" s="431" t="s">
        <v>398</v>
      </c>
      <c r="C292" s="432" t="s">
        <v>402</v>
      </c>
      <c r="D292" s="433" t="s">
        <v>521</v>
      </c>
      <c r="E292" s="432" t="s">
        <v>1297</v>
      </c>
      <c r="F292" s="433" t="s">
        <v>1298</v>
      </c>
      <c r="G292" s="432" t="s">
        <v>1118</v>
      </c>
      <c r="H292" s="432" t="s">
        <v>1119</v>
      </c>
      <c r="I292" s="434">
        <v>2190.1</v>
      </c>
      <c r="J292" s="434">
        <v>1</v>
      </c>
      <c r="K292" s="435">
        <v>2190.1</v>
      </c>
    </row>
    <row r="293" spans="1:11" ht="14.4" customHeight="1" x14ac:dyDescent="0.3">
      <c r="A293" s="430" t="s">
        <v>397</v>
      </c>
      <c r="B293" s="431" t="s">
        <v>398</v>
      </c>
      <c r="C293" s="432" t="s">
        <v>402</v>
      </c>
      <c r="D293" s="433" t="s">
        <v>521</v>
      </c>
      <c r="E293" s="432" t="s">
        <v>1297</v>
      </c>
      <c r="F293" s="433" t="s">
        <v>1298</v>
      </c>
      <c r="G293" s="432" t="s">
        <v>1120</v>
      </c>
      <c r="H293" s="432" t="s">
        <v>1121</v>
      </c>
      <c r="I293" s="434">
        <v>2591.8200000000002</v>
      </c>
      <c r="J293" s="434">
        <v>1</v>
      </c>
      <c r="K293" s="435">
        <v>2591.8200000000002</v>
      </c>
    </row>
    <row r="294" spans="1:11" ht="14.4" customHeight="1" x14ac:dyDescent="0.3">
      <c r="A294" s="430" t="s">
        <v>397</v>
      </c>
      <c r="B294" s="431" t="s">
        <v>398</v>
      </c>
      <c r="C294" s="432" t="s">
        <v>402</v>
      </c>
      <c r="D294" s="433" t="s">
        <v>521</v>
      </c>
      <c r="E294" s="432" t="s">
        <v>1297</v>
      </c>
      <c r="F294" s="433" t="s">
        <v>1298</v>
      </c>
      <c r="G294" s="432" t="s">
        <v>1122</v>
      </c>
      <c r="H294" s="432" t="s">
        <v>1123</v>
      </c>
      <c r="I294" s="434">
        <v>433.18</v>
      </c>
      <c r="J294" s="434">
        <v>1</v>
      </c>
      <c r="K294" s="435">
        <v>433.18</v>
      </c>
    </row>
    <row r="295" spans="1:11" ht="14.4" customHeight="1" x14ac:dyDescent="0.3">
      <c r="A295" s="430" t="s">
        <v>397</v>
      </c>
      <c r="B295" s="431" t="s">
        <v>398</v>
      </c>
      <c r="C295" s="432" t="s">
        <v>402</v>
      </c>
      <c r="D295" s="433" t="s">
        <v>521</v>
      </c>
      <c r="E295" s="432" t="s">
        <v>1297</v>
      </c>
      <c r="F295" s="433" t="s">
        <v>1298</v>
      </c>
      <c r="G295" s="432" t="s">
        <v>1124</v>
      </c>
      <c r="H295" s="432" t="s">
        <v>1125</v>
      </c>
      <c r="I295" s="434">
        <v>6200</v>
      </c>
      <c r="J295" s="434">
        <v>4</v>
      </c>
      <c r="K295" s="435">
        <v>24800</v>
      </c>
    </row>
    <row r="296" spans="1:11" ht="14.4" customHeight="1" x14ac:dyDescent="0.3">
      <c r="A296" s="430" t="s">
        <v>397</v>
      </c>
      <c r="B296" s="431" t="s">
        <v>398</v>
      </c>
      <c r="C296" s="432" t="s">
        <v>402</v>
      </c>
      <c r="D296" s="433" t="s">
        <v>521</v>
      </c>
      <c r="E296" s="432" t="s">
        <v>1297</v>
      </c>
      <c r="F296" s="433" t="s">
        <v>1298</v>
      </c>
      <c r="G296" s="432" t="s">
        <v>1126</v>
      </c>
      <c r="H296" s="432" t="s">
        <v>1127</v>
      </c>
      <c r="I296" s="434">
        <v>1078.1199999999999</v>
      </c>
      <c r="J296" s="434">
        <v>1</v>
      </c>
      <c r="K296" s="435">
        <v>1078.1199999999999</v>
      </c>
    </row>
    <row r="297" spans="1:11" ht="14.4" customHeight="1" x14ac:dyDescent="0.3">
      <c r="A297" s="430" t="s">
        <v>397</v>
      </c>
      <c r="B297" s="431" t="s">
        <v>398</v>
      </c>
      <c r="C297" s="432" t="s">
        <v>402</v>
      </c>
      <c r="D297" s="433" t="s">
        <v>521</v>
      </c>
      <c r="E297" s="432" t="s">
        <v>1297</v>
      </c>
      <c r="F297" s="433" t="s">
        <v>1298</v>
      </c>
      <c r="G297" s="432" t="s">
        <v>1128</v>
      </c>
      <c r="H297" s="432" t="s">
        <v>1129</v>
      </c>
      <c r="I297" s="434">
        <v>274.67</v>
      </c>
      <c r="J297" s="434">
        <v>2</v>
      </c>
      <c r="K297" s="435">
        <v>549.34</v>
      </c>
    </row>
    <row r="298" spans="1:11" ht="14.4" customHeight="1" x14ac:dyDescent="0.3">
      <c r="A298" s="430" t="s">
        <v>397</v>
      </c>
      <c r="B298" s="431" t="s">
        <v>398</v>
      </c>
      <c r="C298" s="432" t="s">
        <v>402</v>
      </c>
      <c r="D298" s="433" t="s">
        <v>521</v>
      </c>
      <c r="E298" s="432" t="s">
        <v>1297</v>
      </c>
      <c r="F298" s="433" t="s">
        <v>1298</v>
      </c>
      <c r="G298" s="432" t="s">
        <v>1130</v>
      </c>
      <c r="H298" s="432" t="s">
        <v>1131</v>
      </c>
      <c r="I298" s="434">
        <v>2879.9266666666663</v>
      </c>
      <c r="J298" s="434">
        <v>3</v>
      </c>
      <c r="K298" s="435">
        <v>8639.7799999999988</v>
      </c>
    </row>
    <row r="299" spans="1:11" ht="14.4" customHeight="1" x14ac:dyDescent="0.3">
      <c r="A299" s="430" t="s">
        <v>397</v>
      </c>
      <c r="B299" s="431" t="s">
        <v>398</v>
      </c>
      <c r="C299" s="432" t="s">
        <v>402</v>
      </c>
      <c r="D299" s="433" t="s">
        <v>521</v>
      </c>
      <c r="E299" s="432" t="s">
        <v>1297</v>
      </c>
      <c r="F299" s="433" t="s">
        <v>1298</v>
      </c>
      <c r="G299" s="432" t="s">
        <v>1132</v>
      </c>
      <c r="H299" s="432" t="s">
        <v>1133</v>
      </c>
      <c r="I299" s="434">
        <v>3223.692</v>
      </c>
      <c r="J299" s="434">
        <v>8</v>
      </c>
      <c r="K299" s="435">
        <v>25788.92</v>
      </c>
    </row>
    <row r="300" spans="1:11" ht="14.4" customHeight="1" x14ac:dyDescent="0.3">
      <c r="A300" s="430" t="s">
        <v>397</v>
      </c>
      <c r="B300" s="431" t="s">
        <v>398</v>
      </c>
      <c r="C300" s="432" t="s">
        <v>402</v>
      </c>
      <c r="D300" s="433" t="s">
        <v>521</v>
      </c>
      <c r="E300" s="432" t="s">
        <v>1297</v>
      </c>
      <c r="F300" s="433" t="s">
        <v>1298</v>
      </c>
      <c r="G300" s="432" t="s">
        <v>1134</v>
      </c>
      <c r="H300" s="432" t="s">
        <v>1135</v>
      </c>
      <c r="I300" s="434">
        <v>180.94</v>
      </c>
      <c r="J300" s="434">
        <v>20</v>
      </c>
      <c r="K300" s="435">
        <v>3618.16</v>
      </c>
    </row>
    <row r="301" spans="1:11" ht="14.4" customHeight="1" x14ac:dyDescent="0.3">
      <c r="A301" s="430" t="s">
        <v>397</v>
      </c>
      <c r="B301" s="431" t="s">
        <v>398</v>
      </c>
      <c r="C301" s="432" t="s">
        <v>402</v>
      </c>
      <c r="D301" s="433" t="s">
        <v>521</v>
      </c>
      <c r="E301" s="432" t="s">
        <v>1297</v>
      </c>
      <c r="F301" s="433" t="s">
        <v>1298</v>
      </c>
      <c r="G301" s="432" t="s">
        <v>1136</v>
      </c>
      <c r="H301" s="432" t="s">
        <v>1137</v>
      </c>
      <c r="I301" s="434">
        <v>431.97</v>
      </c>
      <c r="J301" s="434">
        <v>2</v>
      </c>
      <c r="K301" s="435">
        <v>863.94</v>
      </c>
    </row>
    <row r="302" spans="1:11" ht="14.4" customHeight="1" x14ac:dyDescent="0.3">
      <c r="A302" s="430" t="s">
        <v>397</v>
      </c>
      <c r="B302" s="431" t="s">
        <v>398</v>
      </c>
      <c r="C302" s="432" t="s">
        <v>402</v>
      </c>
      <c r="D302" s="433" t="s">
        <v>521</v>
      </c>
      <c r="E302" s="432" t="s">
        <v>1297</v>
      </c>
      <c r="F302" s="433" t="s">
        <v>1298</v>
      </c>
      <c r="G302" s="432" t="s">
        <v>1138</v>
      </c>
      <c r="H302" s="432" t="s">
        <v>1139</v>
      </c>
      <c r="I302" s="434">
        <v>10233.08</v>
      </c>
      <c r="J302" s="434">
        <v>2</v>
      </c>
      <c r="K302" s="435">
        <v>20466.16</v>
      </c>
    </row>
    <row r="303" spans="1:11" ht="14.4" customHeight="1" x14ac:dyDescent="0.3">
      <c r="A303" s="430" t="s">
        <v>397</v>
      </c>
      <c r="B303" s="431" t="s">
        <v>398</v>
      </c>
      <c r="C303" s="432" t="s">
        <v>402</v>
      </c>
      <c r="D303" s="433" t="s">
        <v>521</v>
      </c>
      <c r="E303" s="432" t="s">
        <v>1297</v>
      </c>
      <c r="F303" s="433" t="s">
        <v>1298</v>
      </c>
      <c r="G303" s="432" t="s">
        <v>1140</v>
      </c>
      <c r="H303" s="432" t="s">
        <v>1141</v>
      </c>
      <c r="I303" s="434">
        <v>215.79</v>
      </c>
      <c r="J303" s="434">
        <v>3</v>
      </c>
      <c r="K303" s="435">
        <v>647.37</v>
      </c>
    </row>
    <row r="304" spans="1:11" ht="14.4" customHeight="1" x14ac:dyDescent="0.3">
      <c r="A304" s="430" t="s">
        <v>397</v>
      </c>
      <c r="B304" s="431" t="s">
        <v>398</v>
      </c>
      <c r="C304" s="432" t="s">
        <v>402</v>
      </c>
      <c r="D304" s="433" t="s">
        <v>521</v>
      </c>
      <c r="E304" s="432" t="s">
        <v>1297</v>
      </c>
      <c r="F304" s="433" t="s">
        <v>1298</v>
      </c>
      <c r="G304" s="432" t="s">
        <v>1142</v>
      </c>
      <c r="H304" s="432" t="s">
        <v>1143</v>
      </c>
      <c r="I304" s="434">
        <v>1327.37</v>
      </c>
      <c r="J304" s="434">
        <v>1</v>
      </c>
      <c r="K304" s="435">
        <v>1327.37</v>
      </c>
    </row>
    <row r="305" spans="1:11" ht="14.4" customHeight="1" x14ac:dyDescent="0.3">
      <c r="A305" s="430" t="s">
        <v>397</v>
      </c>
      <c r="B305" s="431" t="s">
        <v>398</v>
      </c>
      <c r="C305" s="432" t="s">
        <v>402</v>
      </c>
      <c r="D305" s="433" t="s">
        <v>521</v>
      </c>
      <c r="E305" s="432" t="s">
        <v>1297</v>
      </c>
      <c r="F305" s="433" t="s">
        <v>1298</v>
      </c>
      <c r="G305" s="432" t="s">
        <v>1144</v>
      </c>
      <c r="H305" s="432" t="s">
        <v>1145</v>
      </c>
      <c r="I305" s="434">
        <v>10599.6</v>
      </c>
      <c r="J305" s="434">
        <v>2</v>
      </c>
      <c r="K305" s="435">
        <v>21199.200000000001</v>
      </c>
    </row>
    <row r="306" spans="1:11" ht="14.4" customHeight="1" x14ac:dyDescent="0.3">
      <c r="A306" s="430" t="s">
        <v>397</v>
      </c>
      <c r="B306" s="431" t="s">
        <v>398</v>
      </c>
      <c r="C306" s="432" t="s">
        <v>402</v>
      </c>
      <c r="D306" s="433" t="s">
        <v>521</v>
      </c>
      <c r="E306" s="432" t="s">
        <v>1297</v>
      </c>
      <c r="F306" s="433" t="s">
        <v>1298</v>
      </c>
      <c r="G306" s="432" t="s">
        <v>1146</v>
      </c>
      <c r="H306" s="432" t="s">
        <v>1147</v>
      </c>
      <c r="I306" s="434">
        <v>3346.86</v>
      </c>
      <c r="J306" s="434">
        <v>2</v>
      </c>
      <c r="K306" s="435">
        <v>6693.72</v>
      </c>
    </row>
    <row r="307" spans="1:11" ht="14.4" customHeight="1" x14ac:dyDescent="0.3">
      <c r="A307" s="430" t="s">
        <v>397</v>
      </c>
      <c r="B307" s="431" t="s">
        <v>398</v>
      </c>
      <c r="C307" s="432" t="s">
        <v>402</v>
      </c>
      <c r="D307" s="433" t="s">
        <v>521</v>
      </c>
      <c r="E307" s="432" t="s">
        <v>1297</v>
      </c>
      <c r="F307" s="433" t="s">
        <v>1298</v>
      </c>
      <c r="G307" s="432" t="s">
        <v>1148</v>
      </c>
      <c r="H307" s="432" t="s">
        <v>1149</v>
      </c>
      <c r="I307" s="434">
        <v>3414.62</v>
      </c>
      <c r="J307" s="434">
        <v>2</v>
      </c>
      <c r="K307" s="435">
        <v>6829.24</v>
      </c>
    </row>
    <row r="308" spans="1:11" ht="14.4" customHeight="1" x14ac:dyDescent="0.3">
      <c r="A308" s="430" t="s">
        <v>397</v>
      </c>
      <c r="B308" s="431" t="s">
        <v>398</v>
      </c>
      <c r="C308" s="432" t="s">
        <v>402</v>
      </c>
      <c r="D308" s="433" t="s">
        <v>521</v>
      </c>
      <c r="E308" s="432" t="s">
        <v>1297</v>
      </c>
      <c r="F308" s="433" t="s">
        <v>1298</v>
      </c>
      <c r="G308" s="432" t="s">
        <v>1150</v>
      </c>
      <c r="H308" s="432" t="s">
        <v>1151</v>
      </c>
      <c r="I308" s="434">
        <v>3414.62</v>
      </c>
      <c r="J308" s="434">
        <v>1</v>
      </c>
      <c r="K308" s="435">
        <v>3414.62</v>
      </c>
    </row>
    <row r="309" spans="1:11" ht="14.4" customHeight="1" x14ac:dyDescent="0.3">
      <c r="A309" s="430" t="s">
        <v>397</v>
      </c>
      <c r="B309" s="431" t="s">
        <v>398</v>
      </c>
      <c r="C309" s="432" t="s">
        <v>402</v>
      </c>
      <c r="D309" s="433" t="s">
        <v>521</v>
      </c>
      <c r="E309" s="432" t="s">
        <v>1297</v>
      </c>
      <c r="F309" s="433" t="s">
        <v>1298</v>
      </c>
      <c r="G309" s="432" t="s">
        <v>1152</v>
      </c>
      <c r="H309" s="432" t="s">
        <v>1153</v>
      </c>
      <c r="I309" s="434">
        <v>3725.95</v>
      </c>
      <c r="J309" s="434">
        <v>1</v>
      </c>
      <c r="K309" s="435">
        <v>3725.95</v>
      </c>
    </row>
    <row r="310" spans="1:11" ht="14.4" customHeight="1" x14ac:dyDescent="0.3">
      <c r="A310" s="430" t="s">
        <v>397</v>
      </c>
      <c r="B310" s="431" t="s">
        <v>398</v>
      </c>
      <c r="C310" s="432" t="s">
        <v>402</v>
      </c>
      <c r="D310" s="433" t="s">
        <v>521</v>
      </c>
      <c r="E310" s="432" t="s">
        <v>1297</v>
      </c>
      <c r="F310" s="433" t="s">
        <v>1298</v>
      </c>
      <c r="G310" s="432" t="s">
        <v>1154</v>
      </c>
      <c r="H310" s="432" t="s">
        <v>1155</v>
      </c>
      <c r="I310" s="434">
        <v>3782.8700000000003</v>
      </c>
      <c r="J310" s="434">
        <v>4</v>
      </c>
      <c r="K310" s="435">
        <v>15840.82</v>
      </c>
    </row>
    <row r="311" spans="1:11" ht="14.4" customHeight="1" x14ac:dyDescent="0.3">
      <c r="A311" s="430" t="s">
        <v>397</v>
      </c>
      <c r="B311" s="431" t="s">
        <v>398</v>
      </c>
      <c r="C311" s="432" t="s">
        <v>402</v>
      </c>
      <c r="D311" s="433" t="s">
        <v>521</v>
      </c>
      <c r="E311" s="432" t="s">
        <v>1297</v>
      </c>
      <c r="F311" s="433" t="s">
        <v>1298</v>
      </c>
      <c r="G311" s="432" t="s">
        <v>1156</v>
      </c>
      <c r="H311" s="432" t="s">
        <v>1157</v>
      </c>
      <c r="I311" s="434">
        <v>3702.4925000000003</v>
      </c>
      <c r="J311" s="434">
        <v>5</v>
      </c>
      <c r="K311" s="435">
        <v>18894.12</v>
      </c>
    </row>
    <row r="312" spans="1:11" ht="14.4" customHeight="1" x14ac:dyDescent="0.3">
      <c r="A312" s="430" t="s">
        <v>397</v>
      </c>
      <c r="B312" s="431" t="s">
        <v>398</v>
      </c>
      <c r="C312" s="432" t="s">
        <v>402</v>
      </c>
      <c r="D312" s="433" t="s">
        <v>521</v>
      </c>
      <c r="E312" s="432" t="s">
        <v>1297</v>
      </c>
      <c r="F312" s="433" t="s">
        <v>1298</v>
      </c>
      <c r="G312" s="432" t="s">
        <v>1158</v>
      </c>
      <c r="H312" s="432" t="s">
        <v>1159</v>
      </c>
      <c r="I312" s="434">
        <v>274.67</v>
      </c>
      <c r="J312" s="434">
        <v>2</v>
      </c>
      <c r="K312" s="435">
        <v>549.34</v>
      </c>
    </row>
    <row r="313" spans="1:11" ht="14.4" customHeight="1" x14ac:dyDescent="0.3">
      <c r="A313" s="430" t="s">
        <v>397</v>
      </c>
      <c r="B313" s="431" t="s">
        <v>398</v>
      </c>
      <c r="C313" s="432" t="s">
        <v>402</v>
      </c>
      <c r="D313" s="433" t="s">
        <v>521</v>
      </c>
      <c r="E313" s="432" t="s">
        <v>1297</v>
      </c>
      <c r="F313" s="433" t="s">
        <v>1298</v>
      </c>
      <c r="G313" s="432" t="s">
        <v>1160</v>
      </c>
      <c r="H313" s="432" t="s">
        <v>1161</v>
      </c>
      <c r="I313" s="434">
        <v>274.67</v>
      </c>
      <c r="J313" s="434">
        <v>2</v>
      </c>
      <c r="K313" s="435">
        <v>549.34</v>
      </c>
    </row>
    <row r="314" spans="1:11" ht="14.4" customHeight="1" x14ac:dyDescent="0.3">
      <c r="A314" s="430" t="s">
        <v>397</v>
      </c>
      <c r="B314" s="431" t="s">
        <v>398</v>
      </c>
      <c r="C314" s="432" t="s">
        <v>402</v>
      </c>
      <c r="D314" s="433" t="s">
        <v>521</v>
      </c>
      <c r="E314" s="432" t="s">
        <v>1297</v>
      </c>
      <c r="F314" s="433" t="s">
        <v>1298</v>
      </c>
      <c r="G314" s="432" t="s">
        <v>1162</v>
      </c>
      <c r="H314" s="432" t="s">
        <v>1163</v>
      </c>
      <c r="I314" s="434">
        <v>1616.2</v>
      </c>
      <c r="J314" s="434">
        <v>1</v>
      </c>
      <c r="K314" s="435">
        <v>1616.2</v>
      </c>
    </row>
    <row r="315" spans="1:11" ht="14.4" customHeight="1" x14ac:dyDescent="0.3">
      <c r="A315" s="430" t="s">
        <v>397</v>
      </c>
      <c r="B315" s="431" t="s">
        <v>398</v>
      </c>
      <c r="C315" s="432" t="s">
        <v>402</v>
      </c>
      <c r="D315" s="433" t="s">
        <v>521</v>
      </c>
      <c r="E315" s="432" t="s">
        <v>1297</v>
      </c>
      <c r="F315" s="433" t="s">
        <v>1298</v>
      </c>
      <c r="G315" s="432" t="s">
        <v>1164</v>
      </c>
      <c r="H315" s="432" t="s">
        <v>1165</v>
      </c>
      <c r="I315" s="434">
        <v>510.62</v>
      </c>
      <c r="J315" s="434">
        <v>1</v>
      </c>
      <c r="K315" s="435">
        <v>510.62</v>
      </c>
    </row>
    <row r="316" spans="1:11" ht="14.4" customHeight="1" x14ac:dyDescent="0.3">
      <c r="A316" s="430" t="s">
        <v>397</v>
      </c>
      <c r="B316" s="431" t="s">
        <v>398</v>
      </c>
      <c r="C316" s="432" t="s">
        <v>402</v>
      </c>
      <c r="D316" s="433" t="s">
        <v>521</v>
      </c>
      <c r="E316" s="432" t="s">
        <v>1297</v>
      </c>
      <c r="F316" s="433" t="s">
        <v>1298</v>
      </c>
      <c r="G316" s="432" t="s">
        <v>1166</v>
      </c>
      <c r="H316" s="432" t="s">
        <v>1167</v>
      </c>
      <c r="I316" s="434">
        <v>274.67</v>
      </c>
      <c r="J316" s="434">
        <v>2</v>
      </c>
      <c r="K316" s="435">
        <v>549.34</v>
      </c>
    </row>
    <row r="317" spans="1:11" ht="14.4" customHeight="1" x14ac:dyDescent="0.3">
      <c r="A317" s="430" t="s">
        <v>397</v>
      </c>
      <c r="B317" s="431" t="s">
        <v>398</v>
      </c>
      <c r="C317" s="432" t="s">
        <v>402</v>
      </c>
      <c r="D317" s="433" t="s">
        <v>521</v>
      </c>
      <c r="E317" s="432" t="s">
        <v>1297</v>
      </c>
      <c r="F317" s="433" t="s">
        <v>1298</v>
      </c>
      <c r="G317" s="432" t="s">
        <v>1168</v>
      </c>
      <c r="H317" s="432" t="s">
        <v>1169</v>
      </c>
      <c r="I317" s="434">
        <v>510.62</v>
      </c>
      <c r="J317" s="434">
        <v>1</v>
      </c>
      <c r="K317" s="435">
        <v>510.62</v>
      </c>
    </row>
    <row r="318" spans="1:11" ht="14.4" customHeight="1" x14ac:dyDescent="0.3">
      <c r="A318" s="430" t="s">
        <v>397</v>
      </c>
      <c r="B318" s="431" t="s">
        <v>398</v>
      </c>
      <c r="C318" s="432" t="s">
        <v>402</v>
      </c>
      <c r="D318" s="433" t="s">
        <v>521</v>
      </c>
      <c r="E318" s="432" t="s">
        <v>1297</v>
      </c>
      <c r="F318" s="433" t="s">
        <v>1298</v>
      </c>
      <c r="G318" s="432" t="s">
        <v>1170</v>
      </c>
      <c r="H318" s="432" t="s">
        <v>1171</v>
      </c>
      <c r="I318" s="434">
        <v>274.67</v>
      </c>
      <c r="J318" s="434">
        <v>2</v>
      </c>
      <c r="K318" s="435">
        <v>549.34</v>
      </c>
    </row>
    <row r="319" spans="1:11" ht="14.4" customHeight="1" x14ac:dyDescent="0.3">
      <c r="A319" s="430" t="s">
        <v>397</v>
      </c>
      <c r="B319" s="431" t="s">
        <v>398</v>
      </c>
      <c r="C319" s="432" t="s">
        <v>402</v>
      </c>
      <c r="D319" s="433" t="s">
        <v>521</v>
      </c>
      <c r="E319" s="432" t="s">
        <v>1297</v>
      </c>
      <c r="F319" s="433" t="s">
        <v>1298</v>
      </c>
      <c r="G319" s="432" t="s">
        <v>1172</v>
      </c>
      <c r="H319" s="432" t="s">
        <v>1173</v>
      </c>
      <c r="I319" s="434">
        <v>2734.75</v>
      </c>
      <c r="J319" s="434">
        <v>2</v>
      </c>
      <c r="K319" s="435">
        <v>5469.5</v>
      </c>
    </row>
    <row r="320" spans="1:11" ht="14.4" customHeight="1" x14ac:dyDescent="0.3">
      <c r="A320" s="430" t="s">
        <v>397</v>
      </c>
      <c r="B320" s="431" t="s">
        <v>398</v>
      </c>
      <c r="C320" s="432" t="s">
        <v>402</v>
      </c>
      <c r="D320" s="433" t="s">
        <v>521</v>
      </c>
      <c r="E320" s="432" t="s">
        <v>1297</v>
      </c>
      <c r="F320" s="433" t="s">
        <v>1298</v>
      </c>
      <c r="G320" s="432" t="s">
        <v>1174</v>
      </c>
      <c r="H320" s="432" t="s">
        <v>1175</v>
      </c>
      <c r="I320" s="434">
        <v>2591.8200000000002</v>
      </c>
      <c r="J320" s="434">
        <v>1</v>
      </c>
      <c r="K320" s="435">
        <v>2591.8200000000002</v>
      </c>
    </row>
    <row r="321" spans="1:11" ht="14.4" customHeight="1" x14ac:dyDescent="0.3">
      <c r="A321" s="430" t="s">
        <v>397</v>
      </c>
      <c r="B321" s="431" t="s">
        <v>398</v>
      </c>
      <c r="C321" s="432" t="s">
        <v>402</v>
      </c>
      <c r="D321" s="433" t="s">
        <v>521</v>
      </c>
      <c r="E321" s="432" t="s">
        <v>1297</v>
      </c>
      <c r="F321" s="433" t="s">
        <v>1298</v>
      </c>
      <c r="G321" s="432" t="s">
        <v>1176</v>
      </c>
      <c r="H321" s="432" t="s">
        <v>1177</v>
      </c>
      <c r="I321" s="434">
        <v>2591.8200000000002</v>
      </c>
      <c r="J321" s="434">
        <v>1</v>
      </c>
      <c r="K321" s="435">
        <v>2591.8200000000002</v>
      </c>
    </row>
    <row r="322" spans="1:11" ht="14.4" customHeight="1" x14ac:dyDescent="0.3">
      <c r="A322" s="430" t="s">
        <v>397</v>
      </c>
      <c r="B322" s="431" t="s">
        <v>398</v>
      </c>
      <c r="C322" s="432" t="s">
        <v>402</v>
      </c>
      <c r="D322" s="433" t="s">
        <v>521</v>
      </c>
      <c r="E322" s="432" t="s">
        <v>1297</v>
      </c>
      <c r="F322" s="433" t="s">
        <v>1298</v>
      </c>
      <c r="G322" s="432" t="s">
        <v>1178</v>
      </c>
      <c r="H322" s="432" t="s">
        <v>1179</v>
      </c>
      <c r="I322" s="434">
        <v>2734.75</v>
      </c>
      <c r="J322" s="434">
        <v>1</v>
      </c>
      <c r="K322" s="435">
        <v>2734.75</v>
      </c>
    </row>
    <row r="323" spans="1:11" ht="14.4" customHeight="1" x14ac:dyDescent="0.3">
      <c r="A323" s="430" t="s">
        <v>397</v>
      </c>
      <c r="B323" s="431" t="s">
        <v>398</v>
      </c>
      <c r="C323" s="432" t="s">
        <v>402</v>
      </c>
      <c r="D323" s="433" t="s">
        <v>521</v>
      </c>
      <c r="E323" s="432" t="s">
        <v>1297</v>
      </c>
      <c r="F323" s="433" t="s">
        <v>1298</v>
      </c>
      <c r="G323" s="432" t="s">
        <v>1180</v>
      </c>
      <c r="H323" s="432" t="s">
        <v>1181</v>
      </c>
      <c r="I323" s="434">
        <v>4246.76</v>
      </c>
      <c r="J323" s="434">
        <v>2</v>
      </c>
      <c r="K323" s="435">
        <v>8493.52</v>
      </c>
    </row>
    <row r="324" spans="1:11" ht="14.4" customHeight="1" x14ac:dyDescent="0.3">
      <c r="A324" s="430" t="s">
        <v>397</v>
      </c>
      <c r="B324" s="431" t="s">
        <v>398</v>
      </c>
      <c r="C324" s="432" t="s">
        <v>402</v>
      </c>
      <c r="D324" s="433" t="s">
        <v>521</v>
      </c>
      <c r="E324" s="432" t="s">
        <v>1297</v>
      </c>
      <c r="F324" s="433" t="s">
        <v>1298</v>
      </c>
      <c r="G324" s="432" t="s">
        <v>1182</v>
      </c>
      <c r="H324" s="432" t="s">
        <v>1183</v>
      </c>
      <c r="I324" s="434">
        <v>2752.75</v>
      </c>
      <c r="J324" s="434">
        <v>2</v>
      </c>
      <c r="K324" s="435">
        <v>5505.5</v>
      </c>
    </row>
    <row r="325" spans="1:11" ht="14.4" customHeight="1" x14ac:dyDescent="0.3">
      <c r="A325" s="430" t="s">
        <v>397</v>
      </c>
      <c r="B325" s="431" t="s">
        <v>398</v>
      </c>
      <c r="C325" s="432" t="s">
        <v>402</v>
      </c>
      <c r="D325" s="433" t="s">
        <v>521</v>
      </c>
      <c r="E325" s="432" t="s">
        <v>1297</v>
      </c>
      <c r="F325" s="433" t="s">
        <v>1298</v>
      </c>
      <c r="G325" s="432" t="s">
        <v>1184</v>
      </c>
      <c r="H325" s="432" t="s">
        <v>1185</v>
      </c>
      <c r="I325" s="434">
        <v>13310</v>
      </c>
      <c r="J325" s="434">
        <v>1</v>
      </c>
      <c r="K325" s="435">
        <v>13310</v>
      </c>
    </row>
    <row r="326" spans="1:11" ht="14.4" customHeight="1" x14ac:dyDescent="0.3">
      <c r="A326" s="430" t="s">
        <v>397</v>
      </c>
      <c r="B326" s="431" t="s">
        <v>398</v>
      </c>
      <c r="C326" s="432" t="s">
        <v>402</v>
      </c>
      <c r="D326" s="433" t="s">
        <v>521</v>
      </c>
      <c r="E326" s="432" t="s">
        <v>1297</v>
      </c>
      <c r="F326" s="433" t="s">
        <v>1298</v>
      </c>
      <c r="G326" s="432" t="s">
        <v>1186</v>
      </c>
      <c r="H326" s="432" t="s">
        <v>1187</v>
      </c>
      <c r="I326" s="434">
        <v>2046.61</v>
      </c>
      <c r="J326" s="434">
        <v>1</v>
      </c>
      <c r="K326" s="435">
        <v>2046.61</v>
      </c>
    </row>
    <row r="327" spans="1:11" ht="14.4" customHeight="1" x14ac:dyDescent="0.3">
      <c r="A327" s="430" t="s">
        <v>397</v>
      </c>
      <c r="B327" s="431" t="s">
        <v>398</v>
      </c>
      <c r="C327" s="432" t="s">
        <v>402</v>
      </c>
      <c r="D327" s="433" t="s">
        <v>521</v>
      </c>
      <c r="E327" s="432" t="s">
        <v>1297</v>
      </c>
      <c r="F327" s="433" t="s">
        <v>1298</v>
      </c>
      <c r="G327" s="432" t="s">
        <v>1188</v>
      </c>
      <c r="H327" s="432" t="s">
        <v>1189</v>
      </c>
      <c r="I327" s="434">
        <v>2596.66</v>
      </c>
      <c r="J327" s="434">
        <v>1</v>
      </c>
      <c r="K327" s="435">
        <v>2596.66</v>
      </c>
    </row>
    <row r="328" spans="1:11" ht="14.4" customHeight="1" x14ac:dyDescent="0.3">
      <c r="A328" s="430" t="s">
        <v>397</v>
      </c>
      <c r="B328" s="431" t="s">
        <v>398</v>
      </c>
      <c r="C328" s="432" t="s">
        <v>402</v>
      </c>
      <c r="D328" s="433" t="s">
        <v>521</v>
      </c>
      <c r="E328" s="432" t="s">
        <v>1297</v>
      </c>
      <c r="F328" s="433" t="s">
        <v>1298</v>
      </c>
      <c r="G328" s="432" t="s">
        <v>1190</v>
      </c>
      <c r="H328" s="432" t="s">
        <v>1191</v>
      </c>
      <c r="I328" s="434">
        <v>2531.9250000000002</v>
      </c>
      <c r="J328" s="434">
        <v>3</v>
      </c>
      <c r="K328" s="435">
        <v>7538.2999999999993</v>
      </c>
    </row>
    <row r="329" spans="1:11" ht="14.4" customHeight="1" x14ac:dyDescent="0.3">
      <c r="A329" s="430" t="s">
        <v>397</v>
      </c>
      <c r="B329" s="431" t="s">
        <v>398</v>
      </c>
      <c r="C329" s="432" t="s">
        <v>402</v>
      </c>
      <c r="D329" s="433" t="s">
        <v>521</v>
      </c>
      <c r="E329" s="432" t="s">
        <v>1297</v>
      </c>
      <c r="F329" s="433" t="s">
        <v>1298</v>
      </c>
      <c r="G329" s="432" t="s">
        <v>1192</v>
      </c>
      <c r="H329" s="432" t="s">
        <v>1007</v>
      </c>
      <c r="I329" s="434">
        <v>36179</v>
      </c>
      <c r="J329" s="434">
        <v>5</v>
      </c>
      <c r="K329" s="435">
        <v>180895</v>
      </c>
    </row>
    <row r="330" spans="1:11" ht="14.4" customHeight="1" x14ac:dyDescent="0.3">
      <c r="A330" s="430" t="s">
        <v>397</v>
      </c>
      <c r="B330" s="431" t="s">
        <v>398</v>
      </c>
      <c r="C330" s="432" t="s">
        <v>402</v>
      </c>
      <c r="D330" s="433" t="s">
        <v>521</v>
      </c>
      <c r="E330" s="432" t="s">
        <v>1297</v>
      </c>
      <c r="F330" s="433" t="s">
        <v>1298</v>
      </c>
      <c r="G330" s="432" t="s">
        <v>1193</v>
      </c>
      <c r="H330" s="432" t="s">
        <v>1194</v>
      </c>
      <c r="I330" s="434">
        <v>1608.09</v>
      </c>
      <c r="J330" s="434">
        <v>1</v>
      </c>
      <c r="K330" s="435">
        <v>1608.09</v>
      </c>
    </row>
    <row r="331" spans="1:11" ht="14.4" customHeight="1" x14ac:dyDescent="0.3">
      <c r="A331" s="430" t="s">
        <v>397</v>
      </c>
      <c r="B331" s="431" t="s">
        <v>398</v>
      </c>
      <c r="C331" s="432" t="s">
        <v>402</v>
      </c>
      <c r="D331" s="433" t="s">
        <v>521</v>
      </c>
      <c r="E331" s="432" t="s">
        <v>1297</v>
      </c>
      <c r="F331" s="433" t="s">
        <v>1298</v>
      </c>
      <c r="G331" s="432" t="s">
        <v>1195</v>
      </c>
      <c r="H331" s="432" t="s">
        <v>1196</v>
      </c>
      <c r="I331" s="434">
        <v>1608.09</v>
      </c>
      <c r="J331" s="434">
        <v>1</v>
      </c>
      <c r="K331" s="435">
        <v>1608.09</v>
      </c>
    </row>
    <row r="332" spans="1:11" ht="14.4" customHeight="1" x14ac:dyDescent="0.3">
      <c r="A332" s="430" t="s">
        <v>397</v>
      </c>
      <c r="B332" s="431" t="s">
        <v>398</v>
      </c>
      <c r="C332" s="432" t="s">
        <v>402</v>
      </c>
      <c r="D332" s="433" t="s">
        <v>521</v>
      </c>
      <c r="E332" s="432" t="s">
        <v>1297</v>
      </c>
      <c r="F332" s="433" t="s">
        <v>1298</v>
      </c>
      <c r="G332" s="432" t="s">
        <v>1197</v>
      </c>
      <c r="H332" s="432" t="s">
        <v>1198</v>
      </c>
      <c r="I332" s="434">
        <v>361.79</v>
      </c>
      <c r="J332" s="434">
        <v>1</v>
      </c>
      <c r="K332" s="435">
        <v>361.79</v>
      </c>
    </row>
    <row r="333" spans="1:11" ht="14.4" customHeight="1" x14ac:dyDescent="0.3">
      <c r="A333" s="430" t="s">
        <v>397</v>
      </c>
      <c r="B333" s="431" t="s">
        <v>398</v>
      </c>
      <c r="C333" s="432" t="s">
        <v>402</v>
      </c>
      <c r="D333" s="433" t="s">
        <v>521</v>
      </c>
      <c r="E333" s="432" t="s">
        <v>1297</v>
      </c>
      <c r="F333" s="433" t="s">
        <v>1298</v>
      </c>
      <c r="G333" s="432" t="s">
        <v>1199</v>
      </c>
      <c r="H333" s="432" t="s">
        <v>1200</v>
      </c>
      <c r="I333" s="434">
        <v>274.68</v>
      </c>
      <c r="J333" s="434">
        <v>3</v>
      </c>
      <c r="K333" s="435">
        <v>824.04</v>
      </c>
    </row>
    <row r="334" spans="1:11" ht="14.4" customHeight="1" x14ac:dyDescent="0.3">
      <c r="A334" s="430" t="s">
        <v>397</v>
      </c>
      <c r="B334" s="431" t="s">
        <v>398</v>
      </c>
      <c r="C334" s="432" t="s">
        <v>402</v>
      </c>
      <c r="D334" s="433" t="s">
        <v>521</v>
      </c>
      <c r="E334" s="432" t="s">
        <v>1297</v>
      </c>
      <c r="F334" s="433" t="s">
        <v>1298</v>
      </c>
      <c r="G334" s="432" t="s">
        <v>1201</v>
      </c>
      <c r="H334" s="432" t="s">
        <v>1202</v>
      </c>
      <c r="I334" s="434">
        <v>274.67</v>
      </c>
      <c r="J334" s="434">
        <v>3</v>
      </c>
      <c r="K334" s="435">
        <v>824.01</v>
      </c>
    </row>
    <row r="335" spans="1:11" ht="14.4" customHeight="1" x14ac:dyDescent="0.3">
      <c r="A335" s="430" t="s">
        <v>397</v>
      </c>
      <c r="B335" s="431" t="s">
        <v>398</v>
      </c>
      <c r="C335" s="432" t="s">
        <v>402</v>
      </c>
      <c r="D335" s="433" t="s">
        <v>521</v>
      </c>
      <c r="E335" s="432" t="s">
        <v>1297</v>
      </c>
      <c r="F335" s="433" t="s">
        <v>1298</v>
      </c>
      <c r="G335" s="432" t="s">
        <v>1203</v>
      </c>
      <c r="H335" s="432" t="s">
        <v>1204</v>
      </c>
      <c r="I335" s="434">
        <v>903.87</v>
      </c>
      <c r="J335" s="434">
        <v>1</v>
      </c>
      <c r="K335" s="435">
        <v>903.87</v>
      </c>
    </row>
    <row r="336" spans="1:11" ht="14.4" customHeight="1" x14ac:dyDescent="0.3">
      <c r="A336" s="430" t="s">
        <v>397</v>
      </c>
      <c r="B336" s="431" t="s">
        <v>398</v>
      </c>
      <c r="C336" s="432" t="s">
        <v>402</v>
      </c>
      <c r="D336" s="433" t="s">
        <v>521</v>
      </c>
      <c r="E336" s="432" t="s">
        <v>1297</v>
      </c>
      <c r="F336" s="433" t="s">
        <v>1298</v>
      </c>
      <c r="G336" s="432" t="s">
        <v>1205</v>
      </c>
      <c r="H336" s="432" t="s">
        <v>1206</v>
      </c>
      <c r="I336" s="434">
        <v>1608.09</v>
      </c>
      <c r="J336" s="434">
        <v>1</v>
      </c>
      <c r="K336" s="435">
        <v>1608.09</v>
      </c>
    </row>
    <row r="337" spans="1:11" ht="14.4" customHeight="1" x14ac:dyDescent="0.3">
      <c r="A337" s="430" t="s">
        <v>397</v>
      </c>
      <c r="B337" s="431" t="s">
        <v>398</v>
      </c>
      <c r="C337" s="432" t="s">
        <v>402</v>
      </c>
      <c r="D337" s="433" t="s">
        <v>521</v>
      </c>
      <c r="E337" s="432" t="s">
        <v>1297</v>
      </c>
      <c r="F337" s="433" t="s">
        <v>1298</v>
      </c>
      <c r="G337" s="432" t="s">
        <v>1207</v>
      </c>
      <c r="H337" s="432" t="s">
        <v>1208</v>
      </c>
      <c r="I337" s="434">
        <v>9794</v>
      </c>
      <c r="J337" s="434">
        <v>1</v>
      </c>
      <c r="K337" s="435">
        <v>9794</v>
      </c>
    </row>
    <row r="338" spans="1:11" ht="14.4" customHeight="1" x14ac:dyDescent="0.3">
      <c r="A338" s="430" t="s">
        <v>397</v>
      </c>
      <c r="B338" s="431" t="s">
        <v>398</v>
      </c>
      <c r="C338" s="432" t="s">
        <v>402</v>
      </c>
      <c r="D338" s="433" t="s">
        <v>521</v>
      </c>
      <c r="E338" s="432" t="s">
        <v>1297</v>
      </c>
      <c r="F338" s="433" t="s">
        <v>1298</v>
      </c>
      <c r="G338" s="432" t="s">
        <v>1209</v>
      </c>
      <c r="H338" s="432" t="s">
        <v>1210</v>
      </c>
      <c r="I338" s="434">
        <v>617</v>
      </c>
      <c r="J338" s="434">
        <v>1</v>
      </c>
      <c r="K338" s="435">
        <v>617</v>
      </c>
    </row>
    <row r="339" spans="1:11" ht="14.4" customHeight="1" x14ac:dyDescent="0.3">
      <c r="A339" s="430" t="s">
        <v>397</v>
      </c>
      <c r="B339" s="431" t="s">
        <v>398</v>
      </c>
      <c r="C339" s="432" t="s">
        <v>402</v>
      </c>
      <c r="D339" s="433" t="s">
        <v>521</v>
      </c>
      <c r="E339" s="432" t="s">
        <v>1297</v>
      </c>
      <c r="F339" s="433" t="s">
        <v>1298</v>
      </c>
      <c r="G339" s="432" t="s">
        <v>1211</v>
      </c>
      <c r="H339" s="432" t="s">
        <v>1212</v>
      </c>
      <c r="I339" s="434">
        <v>1876.6</v>
      </c>
      <c r="J339" s="434">
        <v>1</v>
      </c>
      <c r="K339" s="435">
        <v>1876.6</v>
      </c>
    </row>
    <row r="340" spans="1:11" ht="14.4" customHeight="1" x14ac:dyDescent="0.3">
      <c r="A340" s="430" t="s">
        <v>397</v>
      </c>
      <c r="B340" s="431" t="s">
        <v>398</v>
      </c>
      <c r="C340" s="432" t="s">
        <v>402</v>
      </c>
      <c r="D340" s="433" t="s">
        <v>521</v>
      </c>
      <c r="E340" s="432" t="s">
        <v>1297</v>
      </c>
      <c r="F340" s="433" t="s">
        <v>1298</v>
      </c>
      <c r="G340" s="432" t="s">
        <v>1213</v>
      </c>
      <c r="H340" s="432" t="s">
        <v>1214</v>
      </c>
      <c r="I340" s="434">
        <v>3414.62</v>
      </c>
      <c r="J340" s="434">
        <v>2</v>
      </c>
      <c r="K340" s="435">
        <v>6829.24</v>
      </c>
    </row>
    <row r="341" spans="1:11" ht="14.4" customHeight="1" x14ac:dyDescent="0.3">
      <c r="A341" s="430" t="s">
        <v>397</v>
      </c>
      <c r="B341" s="431" t="s">
        <v>398</v>
      </c>
      <c r="C341" s="432" t="s">
        <v>402</v>
      </c>
      <c r="D341" s="433" t="s">
        <v>521</v>
      </c>
      <c r="E341" s="432" t="s">
        <v>1297</v>
      </c>
      <c r="F341" s="433" t="s">
        <v>1298</v>
      </c>
      <c r="G341" s="432" t="s">
        <v>1215</v>
      </c>
      <c r="H341" s="432" t="s">
        <v>1216</v>
      </c>
      <c r="I341" s="434">
        <v>984.94</v>
      </c>
      <c r="J341" s="434">
        <v>1</v>
      </c>
      <c r="K341" s="435">
        <v>984.94</v>
      </c>
    </row>
    <row r="342" spans="1:11" ht="14.4" customHeight="1" x14ac:dyDescent="0.3">
      <c r="A342" s="430" t="s">
        <v>397</v>
      </c>
      <c r="B342" s="431" t="s">
        <v>398</v>
      </c>
      <c r="C342" s="432" t="s">
        <v>402</v>
      </c>
      <c r="D342" s="433" t="s">
        <v>521</v>
      </c>
      <c r="E342" s="432" t="s">
        <v>1297</v>
      </c>
      <c r="F342" s="433" t="s">
        <v>1298</v>
      </c>
      <c r="G342" s="432" t="s">
        <v>1217</v>
      </c>
      <c r="H342" s="432" t="s">
        <v>1218</v>
      </c>
      <c r="I342" s="434">
        <v>1608.09</v>
      </c>
      <c r="J342" s="434">
        <v>1</v>
      </c>
      <c r="K342" s="435">
        <v>1608.09</v>
      </c>
    </row>
    <row r="343" spans="1:11" ht="14.4" customHeight="1" x14ac:dyDescent="0.3">
      <c r="A343" s="430" t="s">
        <v>397</v>
      </c>
      <c r="B343" s="431" t="s">
        <v>398</v>
      </c>
      <c r="C343" s="432" t="s">
        <v>402</v>
      </c>
      <c r="D343" s="433" t="s">
        <v>521</v>
      </c>
      <c r="E343" s="432" t="s">
        <v>1297</v>
      </c>
      <c r="F343" s="433" t="s">
        <v>1298</v>
      </c>
      <c r="G343" s="432" t="s">
        <v>1219</v>
      </c>
      <c r="H343" s="432" t="s">
        <v>1220</v>
      </c>
      <c r="I343" s="434">
        <v>185.15</v>
      </c>
      <c r="J343" s="434">
        <v>1</v>
      </c>
      <c r="K343" s="435">
        <v>185.15</v>
      </c>
    </row>
    <row r="344" spans="1:11" ht="14.4" customHeight="1" x14ac:dyDescent="0.3">
      <c r="A344" s="430" t="s">
        <v>397</v>
      </c>
      <c r="B344" s="431" t="s">
        <v>398</v>
      </c>
      <c r="C344" s="432" t="s">
        <v>402</v>
      </c>
      <c r="D344" s="433" t="s">
        <v>521</v>
      </c>
      <c r="E344" s="432" t="s">
        <v>1297</v>
      </c>
      <c r="F344" s="433" t="s">
        <v>1298</v>
      </c>
      <c r="G344" s="432" t="s">
        <v>1221</v>
      </c>
      <c r="H344" s="432" t="s">
        <v>1222</v>
      </c>
      <c r="I344" s="434">
        <v>903.87</v>
      </c>
      <c r="J344" s="434">
        <v>1</v>
      </c>
      <c r="K344" s="435">
        <v>903.87</v>
      </c>
    </row>
    <row r="345" spans="1:11" ht="14.4" customHeight="1" x14ac:dyDescent="0.3">
      <c r="A345" s="430" t="s">
        <v>397</v>
      </c>
      <c r="B345" s="431" t="s">
        <v>398</v>
      </c>
      <c r="C345" s="432" t="s">
        <v>402</v>
      </c>
      <c r="D345" s="433" t="s">
        <v>521</v>
      </c>
      <c r="E345" s="432" t="s">
        <v>1297</v>
      </c>
      <c r="F345" s="433" t="s">
        <v>1298</v>
      </c>
      <c r="G345" s="432" t="s">
        <v>1223</v>
      </c>
      <c r="H345" s="432" t="s">
        <v>1224</v>
      </c>
      <c r="I345" s="434">
        <v>4033.3333333333335</v>
      </c>
      <c r="J345" s="434">
        <v>3</v>
      </c>
      <c r="K345" s="435">
        <v>12100</v>
      </c>
    </row>
    <row r="346" spans="1:11" ht="14.4" customHeight="1" x14ac:dyDescent="0.3">
      <c r="A346" s="430" t="s">
        <v>397</v>
      </c>
      <c r="B346" s="431" t="s">
        <v>398</v>
      </c>
      <c r="C346" s="432" t="s">
        <v>402</v>
      </c>
      <c r="D346" s="433" t="s">
        <v>521</v>
      </c>
      <c r="E346" s="432" t="s">
        <v>1297</v>
      </c>
      <c r="F346" s="433" t="s">
        <v>1298</v>
      </c>
      <c r="G346" s="432" t="s">
        <v>1225</v>
      </c>
      <c r="H346" s="432" t="s">
        <v>1226</v>
      </c>
      <c r="I346" s="434">
        <v>26015</v>
      </c>
      <c r="J346" s="434">
        <v>2</v>
      </c>
      <c r="K346" s="435">
        <v>52030</v>
      </c>
    </row>
    <row r="347" spans="1:11" ht="14.4" customHeight="1" x14ac:dyDescent="0.3">
      <c r="A347" s="430" t="s">
        <v>397</v>
      </c>
      <c r="B347" s="431" t="s">
        <v>398</v>
      </c>
      <c r="C347" s="432" t="s">
        <v>402</v>
      </c>
      <c r="D347" s="433" t="s">
        <v>521</v>
      </c>
      <c r="E347" s="432" t="s">
        <v>1297</v>
      </c>
      <c r="F347" s="433" t="s">
        <v>1298</v>
      </c>
      <c r="G347" s="432" t="s">
        <v>1227</v>
      </c>
      <c r="H347" s="432" t="s">
        <v>1228</v>
      </c>
      <c r="I347" s="434">
        <v>2117.5</v>
      </c>
      <c r="J347" s="434">
        <v>1</v>
      </c>
      <c r="K347" s="435">
        <v>2117.5</v>
      </c>
    </row>
    <row r="348" spans="1:11" ht="14.4" customHeight="1" x14ac:dyDescent="0.3">
      <c r="A348" s="430" t="s">
        <v>397</v>
      </c>
      <c r="B348" s="431" t="s">
        <v>398</v>
      </c>
      <c r="C348" s="432" t="s">
        <v>402</v>
      </c>
      <c r="D348" s="433" t="s">
        <v>521</v>
      </c>
      <c r="E348" s="432" t="s">
        <v>1297</v>
      </c>
      <c r="F348" s="433" t="s">
        <v>1298</v>
      </c>
      <c r="G348" s="432" t="s">
        <v>1229</v>
      </c>
      <c r="H348" s="432" t="s">
        <v>1230</v>
      </c>
      <c r="I348" s="434">
        <v>484</v>
      </c>
      <c r="J348" s="434">
        <v>2</v>
      </c>
      <c r="K348" s="435">
        <v>968</v>
      </c>
    </row>
    <row r="349" spans="1:11" ht="14.4" customHeight="1" x14ac:dyDescent="0.3">
      <c r="A349" s="430" t="s">
        <v>397</v>
      </c>
      <c r="B349" s="431" t="s">
        <v>398</v>
      </c>
      <c r="C349" s="432" t="s">
        <v>402</v>
      </c>
      <c r="D349" s="433" t="s">
        <v>521</v>
      </c>
      <c r="E349" s="432" t="s">
        <v>1297</v>
      </c>
      <c r="F349" s="433" t="s">
        <v>1298</v>
      </c>
      <c r="G349" s="432" t="s">
        <v>1231</v>
      </c>
      <c r="H349" s="432" t="s">
        <v>1232</v>
      </c>
      <c r="I349" s="434">
        <v>5859.38</v>
      </c>
      <c r="J349" s="434">
        <v>2</v>
      </c>
      <c r="K349" s="435">
        <v>11718.75</v>
      </c>
    </row>
    <row r="350" spans="1:11" ht="14.4" customHeight="1" x14ac:dyDescent="0.3">
      <c r="A350" s="430" t="s">
        <v>397</v>
      </c>
      <c r="B350" s="431" t="s">
        <v>398</v>
      </c>
      <c r="C350" s="432" t="s">
        <v>402</v>
      </c>
      <c r="D350" s="433" t="s">
        <v>521</v>
      </c>
      <c r="E350" s="432" t="s">
        <v>1297</v>
      </c>
      <c r="F350" s="433" t="s">
        <v>1298</v>
      </c>
      <c r="G350" s="432" t="s">
        <v>1233</v>
      </c>
      <c r="H350" s="432" t="s">
        <v>1234</v>
      </c>
      <c r="I350" s="434">
        <v>274.66500000000002</v>
      </c>
      <c r="J350" s="434">
        <v>2</v>
      </c>
      <c r="K350" s="435">
        <v>549.33000000000004</v>
      </c>
    </row>
    <row r="351" spans="1:11" ht="14.4" customHeight="1" x14ac:dyDescent="0.3">
      <c r="A351" s="430" t="s">
        <v>397</v>
      </c>
      <c r="B351" s="431" t="s">
        <v>398</v>
      </c>
      <c r="C351" s="432" t="s">
        <v>402</v>
      </c>
      <c r="D351" s="433" t="s">
        <v>521</v>
      </c>
      <c r="E351" s="432" t="s">
        <v>1297</v>
      </c>
      <c r="F351" s="433" t="s">
        <v>1298</v>
      </c>
      <c r="G351" s="432" t="s">
        <v>1235</v>
      </c>
      <c r="H351" s="432" t="s">
        <v>1236</v>
      </c>
      <c r="I351" s="434">
        <v>3346.86</v>
      </c>
      <c r="J351" s="434">
        <v>1</v>
      </c>
      <c r="K351" s="435">
        <v>3346.86</v>
      </c>
    </row>
    <row r="352" spans="1:11" ht="14.4" customHeight="1" x14ac:dyDescent="0.3">
      <c r="A352" s="430" t="s">
        <v>397</v>
      </c>
      <c r="B352" s="431" t="s">
        <v>398</v>
      </c>
      <c r="C352" s="432" t="s">
        <v>402</v>
      </c>
      <c r="D352" s="433" t="s">
        <v>521</v>
      </c>
      <c r="E352" s="432" t="s">
        <v>1297</v>
      </c>
      <c r="F352" s="433" t="s">
        <v>1298</v>
      </c>
      <c r="G352" s="432" t="s">
        <v>1237</v>
      </c>
      <c r="H352" s="432" t="s">
        <v>1238</v>
      </c>
      <c r="I352" s="434">
        <v>3414.62</v>
      </c>
      <c r="J352" s="434">
        <v>1</v>
      </c>
      <c r="K352" s="435">
        <v>3414.62</v>
      </c>
    </row>
    <row r="353" spans="1:11" ht="14.4" customHeight="1" x14ac:dyDescent="0.3">
      <c r="A353" s="430" t="s">
        <v>397</v>
      </c>
      <c r="B353" s="431" t="s">
        <v>398</v>
      </c>
      <c r="C353" s="432" t="s">
        <v>402</v>
      </c>
      <c r="D353" s="433" t="s">
        <v>521</v>
      </c>
      <c r="E353" s="432" t="s">
        <v>1297</v>
      </c>
      <c r="F353" s="433" t="s">
        <v>1298</v>
      </c>
      <c r="G353" s="432" t="s">
        <v>1239</v>
      </c>
      <c r="H353" s="432" t="s">
        <v>1240</v>
      </c>
      <c r="I353" s="434">
        <v>2591.8200000000002</v>
      </c>
      <c r="J353" s="434">
        <v>1</v>
      </c>
      <c r="K353" s="435">
        <v>2591.8200000000002</v>
      </c>
    </row>
    <row r="354" spans="1:11" ht="14.4" customHeight="1" x14ac:dyDescent="0.3">
      <c r="A354" s="430" t="s">
        <v>397</v>
      </c>
      <c r="B354" s="431" t="s">
        <v>398</v>
      </c>
      <c r="C354" s="432" t="s">
        <v>402</v>
      </c>
      <c r="D354" s="433" t="s">
        <v>521</v>
      </c>
      <c r="E354" s="432" t="s">
        <v>1297</v>
      </c>
      <c r="F354" s="433" t="s">
        <v>1298</v>
      </c>
      <c r="G354" s="432" t="s">
        <v>1241</v>
      </c>
      <c r="H354" s="432" t="s">
        <v>1242</v>
      </c>
      <c r="I354" s="434">
        <v>696.96</v>
      </c>
      <c r="J354" s="434">
        <v>1</v>
      </c>
      <c r="K354" s="435">
        <v>696.96</v>
      </c>
    </row>
    <row r="355" spans="1:11" ht="14.4" customHeight="1" x14ac:dyDescent="0.3">
      <c r="A355" s="430" t="s">
        <v>397</v>
      </c>
      <c r="B355" s="431" t="s">
        <v>398</v>
      </c>
      <c r="C355" s="432" t="s">
        <v>402</v>
      </c>
      <c r="D355" s="433" t="s">
        <v>521</v>
      </c>
      <c r="E355" s="432" t="s">
        <v>1297</v>
      </c>
      <c r="F355" s="433" t="s">
        <v>1298</v>
      </c>
      <c r="G355" s="432" t="s">
        <v>1243</v>
      </c>
      <c r="H355" s="432" t="s">
        <v>1244</v>
      </c>
      <c r="I355" s="434">
        <v>18150</v>
      </c>
      <c r="J355" s="434">
        <v>2</v>
      </c>
      <c r="K355" s="435">
        <v>36300</v>
      </c>
    </row>
    <row r="356" spans="1:11" ht="14.4" customHeight="1" x14ac:dyDescent="0.3">
      <c r="A356" s="430" t="s">
        <v>397</v>
      </c>
      <c r="B356" s="431" t="s">
        <v>398</v>
      </c>
      <c r="C356" s="432" t="s">
        <v>402</v>
      </c>
      <c r="D356" s="433" t="s">
        <v>521</v>
      </c>
      <c r="E356" s="432" t="s">
        <v>1297</v>
      </c>
      <c r="F356" s="433" t="s">
        <v>1298</v>
      </c>
      <c r="G356" s="432" t="s">
        <v>1245</v>
      </c>
      <c r="H356" s="432" t="s">
        <v>1246</v>
      </c>
      <c r="I356" s="434">
        <v>1568.16</v>
      </c>
      <c r="J356" s="434">
        <v>1</v>
      </c>
      <c r="K356" s="435">
        <v>1568.16</v>
      </c>
    </row>
    <row r="357" spans="1:11" ht="14.4" customHeight="1" x14ac:dyDescent="0.3">
      <c r="A357" s="430" t="s">
        <v>397</v>
      </c>
      <c r="B357" s="431" t="s">
        <v>398</v>
      </c>
      <c r="C357" s="432" t="s">
        <v>402</v>
      </c>
      <c r="D357" s="433" t="s">
        <v>521</v>
      </c>
      <c r="E357" s="432" t="s">
        <v>1297</v>
      </c>
      <c r="F357" s="433" t="s">
        <v>1298</v>
      </c>
      <c r="G357" s="432" t="s">
        <v>1247</v>
      </c>
      <c r="H357" s="432" t="s">
        <v>1248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397</v>
      </c>
      <c r="B358" s="431" t="s">
        <v>398</v>
      </c>
      <c r="C358" s="432" t="s">
        <v>402</v>
      </c>
      <c r="D358" s="433" t="s">
        <v>521</v>
      </c>
      <c r="E358" s="432" t="s">
        <v>1297</v>
      </c>
      <c r="F358" s="433" t="s">
        <v>1298</v>
      </c>
      <c r="G358" s="432" t="s">
        <v>1249</v>
      </c>
      <c r="H358" s="432" t="s">
        <v>1250</v>
      </c>
      <c r="I358" s="434">
        <v>2591.8200000000002</v>
      </c>
      <c r="J358" s="434">
        <v>2</v>
      </c>
      <c r="K358" s="435">
        <v>5183.6400000000003</v>
      </c>
    </row>
    <row r="359" spans="1:11" ht="14.4" customHeight="1" x14ac:dyDescent="0.3">
      <c r="A359" s="430" t="s">
        <v>397</v>
      </c>
      <c r="B359" s="431" t="s">
        <v>398</v>
      </c>
      <c r="C359" s="432" t="s">
        <v>402</v>
      </c>
      <c r="D359" s="433" t="s">
        <v>521</v>
      </c>
      <c r="E359" s="432" t="s">
        <v>1297</v>
      </c>
      <c r="F359" s="433" t="s">
        <v>1298</v>
      </c>
      <c r="G359" s="432" t="s">
        <v>1251</v>
      </c>
      <c r="H359" s="432" t="s">
        <v>1252</v>
      </c>
      <c r="I359" s="434">
        <v>2591.8200000000002</v>
      </c>
      <c r="J359" s="434">
        <v>1</v>
      </c>
      <c r="K359" s="435">
        <v>2591.8200000000002</v>
      </c>
    </row>
    <row r="360" spans="1:11" ht="14.4" customHeight="1" x14ac:dyDescent="0.3">
      <c r="A360" s="430" t="s">
        <v>397</v>
      </c>
      <c r="B360" s="431" t="s">
        <v>398</v>
      </c>
      <c r="C360" s="432" t="s">
        <v>402</v>
      </c>
      <c r="D360" s="433" t="s">
        <v>521</v>
      </c>
      <c r="E360" s="432" t="s">
        <v>1297</v>
      </c>
      <c r="F360" s="433" t="s">
        <v>1298</v>
      </c>
      <c r="G360" s="432" t="s">
        <v>1253</v>
      </c>
      <c r="H360" s="432" t="s">
        <v>1254</v>
      </c>
      <c r="I360" s="434">
        <v>2591.8200000000002</v>
      </c>
      <c r="J360" s="434">
        <v>1</v>
      </c>
      <c r="K360" s="435">
        <v>2591.8200000000002</v>
      </c>
    </row>
    <row r="361" spans="1:11" ht="14.4" customHeight="1" x14ac:dyDescent="0.3">
      <c r="A361" s="430" t="s">
        <v>397</v>
      </c>
      <c r="B361" s="431" t="s">
        <v>398</v>
      </c>
      <c r="C361" s="432" t="s">
        <v>402</v>
      </c>
      <c r="D361" s="433" t="s">
        <v>521</v>
      </c>
      <c r="E361" s="432" t="s">
        <v>1297</v>
      </c>
      <c r="F361" s="433" t="s">
        <v>1298</v>
      </c>
      <c r="G361" s="432" t="s">
        <v>1255</v>
      </c>
      <c r="H361" s="432" t="s">
        <v>1256</v>
      </c>
      <c r="I361" s="434">
        <v>2591.8200000000002</v>
      </c>
      <c r="J361" s="434">
        <v>1</v>
      </c>
      <c r="K361" s="435">
        <v>2591.8200000000002</v>
      </c>
    </row>
    <row r="362" spans="1:11" ht="14.4" customHeight="1" x14ac:dyDescent="0.3">
      <c r="A362" s="430" t="s">
        <v>397</v>
      </c>
      <c r="B362" s="431" t="s">
        <v>398</v>
      </c>
      <c r="C362" s="432" t="s">
        <v>402</v>
      </c>
      <c r="D362" s="433" t="s">
        <v>521</v>
      </c>
      <c r="E362" s="432" t="s">
        <v>1297</v>
      </c>
      <c r="F362" s="433" t="s">
        <v>1298</v>
      </c>
      <c r="G362" s="432" t="s">
        <v>1257</v>
      </c>
      <c r="H362" s="432" t="s">
        <v>1258</v>
      </c>
      <c r="I362" s="434">
        <v>13939</v>
      </c>
      <c r="J362" s="434">
        <v>5</v>
      </c>
      <c r="K362" s="435">
        <v>69695</v>
      </c>
    </row>
    <row r="363" spans="1:11" ht="14.4" customHeight="1" x14ac:dyDescent="0.3">
      <c r="A363" s="430" t="s">
        <v>397</v>
      </c>
      <c r="B363" s="431" t="s">
        <v>398</v>
      </c>
      <c r="C363" s="432" t="s">
        <v>402</v>
      </c>
      <c r="D363" s="433" t="s">
        <v>521</v>
      </c>
      <c r="E363" s="432" t="s">
        <v>1297</v>
      </c>
      <c r="F363" s="433" t="s">
        <v>1298</v>
      </c>
      <c r="G363" s="432" t="s">
        <v>1259</v>
      </c>
      <c r="H363" s="432" t="s">
        <v>1260</v>
      </c>
      <c r="I363" s="434">
        <v>46.47</v>
      </c>
      <c r="J363" s="434">
        <v>20</v>
      </c>
      <c r="K363" s="435">
        <v>929.31</v>
      </c>
    </row>
    <row r="364" spans="1:11" ht="14.4" customHeight="1" x14ac:dyDescent="0.3">
      <c r="A364" s="430" t="s">
        <v>397</v>
      </c>
      <c r="B364" s="431" t="s">
        <v>398</v>
      </c>
      <c r="C364" s="432" t="s">
        <v>402</v>
      </c>
      <c r="D364" s="433" t="s">
        <v>521</v>
      </c>
      <c r="E364" s="432" t="s">
        <v>1297</v>
      </c>
      <c r="F364" s="433" t="s">
        <v>1298</v>
      </c>
      <c r="G364" s="432" t="s">
        <v>1261</v>
      </c>
      <c r="H364" s="432" t="s">
        <v>1262</v>
      </c>
      <c r="I364" s="434">
        <v>228.71</v>
      </c>
      <c r="J364" s="434">
        <v>1</v>
      </c>
      <c r="K364" s="435">
        <v>228.71</v>
      </c>
    </row>
    <row r="365" spans="1:11" ht="14.4" customHeight="1" x14ac:dyDescent="0.3">
      <c r="A365" s="430" t="s">
        <v>397</v>
      </c>
      <c r="B365" s="431" t="s">
        <v>398</v>
      </c>
      <c r="C365" s="432" t="s">
        <v>402</v>
      </c>
      <c r="D365" s="433" t="s">
        <v>521</v>
      </c>
      <c r="E365" s="432" t="s">
        <v>1297</v>
      </c>
      <c r="F365" s="433" t="s">
        <v>1298</v>
      </c>
      <c r="G365" s="432" t="s">
        <v>1263</v>
      </c>
      <c r="H365" s="432" t="s">
        <v>1264</v>
      </c>
      <c r="I365" s="434">
        <v>10775.66</v>
      </c>
      <c r="J365" s="434">
        <v>1</v>
      </c>
      <c r="K365" s="435">
        <v>10775.66</v>
      </c>
    </row>
    <row r="366" spans="1:11" ht="14.4" customHeight="1" x14ac:dyDescent="0.3">
      <c r="A366" s="430" t="s">
        <v>397</v>
      </c>
      <c r="B366" s="431" t="s">
        <v>398</v>
      </c>
      <c r="C366" s="432" t="s">
        <v>402</v>
      </c>
      <c r="D366" s="433" t="s">
        <v>521</v>
      </c>
      <c r="E366" s="432" t="s">
        <v>1297</v>
      </c>
      <c r="F366" s="433" t="s">
        <v>1298</v>
      </c>
      <c r="G366" s="432" t="s">
        <v>1265</v>
      </c>
      <c r="H366" s="432" t="s">
        <v>1266</v>
      </c>
      <c r="I366" s="434">
        <v>3414.62</v>
      </c>
      <c r="J366" s="434">
        <v>1</v>
      </c>
      <c r="K366" s="435">
        <v>3414.62</v>
      </c>
    </row>
    <row r="367" spans="1:11" ht="14.4" customHeight="1" x14ac:dyDescent="0.3">
      <c r="A367" s="430" t="s">
        <v>397</v>
      </c>
      <c r="B367" s="431" t="s">
        <v>398</v>
      </c>
      <c r="C367" s="432" t="s">
        <v>402</v>
      </c>
      <c r="D367" s="433" t="s">
        <v>521</v>
      </c>
      <c r="E367" s="432" t="s">
        <v>1297</v>
      </c>
      <c r="F367" s="433" t="s">
        <v>1298</v>
      </c>
      <c r="G367" s="432" t="s">
        <v>1267</v>
      </c>
      <c r="H367" s="432" t="s">
        <v>1268</v>
      </c>
      <c r="I367" s="434">
        <v>510.62</v>
      </c>
      <c r="J367" s="434">
        <v>1</v>
      </c>
      <c r="K367" s="435">
        <v>510.62</v>
      </c>
    </row>
    <row r="368" spans="1:11" ht="14.4" customHeight="1" x14ac:dyDescent="0.3">
      <c r="A368" s="430" t="s">
        <v>397</v>
      </c>
      <c r="B368" s="431" t="s">
        <v>398</v>
      </c>
      <c r="C368" s="432" t="s">
        <v>402</v>
      </c>
      <c r="D368" s="433" t="s">
        <v>521</v>
      </c>
      <c r="E368" s="432" t="s">
        <v>1297</v>
      </c>
      <c r="F368" s="433" t="s">
        <v>1298</v>
      </c>
      <c r="G368" s="432" t="s">
        <v>1269</v>
      </c>
      <c r="H368" s="432" t="s">
        <v>1270</v>
      </c>
      <c r="I368" s="434">
        <v>510.62</v>
      </c>
      <c r="J368" s="434">
        <v>1</v>
      </c>
      <c r="K368" s="435">
        <v>510.62</v>
      </c>
    </row>
    <row r="369" spans="1:11" ht="14.4" customHeight="1" x14ac:dyDescent="0.3">
      <c r="A369" s="430" t="s">
        <v>397</v>
      </c>
      <c r="B369" s="431" t="s">
        <v>398</v>
      </c>
      <c r="C369" s="432" t="s">
        <v>402</v>
      </c>
      <c r="D369" s="433" t="s">
        <v>521</v>
      </c>
      <c r="E369" s="432" t="s">
        <v>1297</v>
      </c>
      <c r="F369" s="433" t="s">
        <v>1298</v>
      </c>
      <c r="G369" s="432" t="s">
        <v>1271</v>
      </c>
      <c r="H369" s="432" t="s">
        <v>1272</v>
      </c>
      <c r="I369" s="434">
        <v>510.62</v>
      </c>
      <c r="J369" s="434">
        <v>1</v>
      </c>
      <c r="K369" s="435">
        <v>510.62</v>
      </c>
    </row>
    <row r="370" spans="1:11" ht="14.4" customHeight="1" x14ac:dyDescent="0.3">
      <c r="A370" s="430" t="s">
        <v>397</v>
      </c>
      <c r="B370" s="431" t="s">
        <v>398</v>
      </c>
      <c r="C370" s="432" t="s">
        <v>402</v>
      </c>
      <c r="D370" s="433" t="s">
        <v>521</v>
      </c>
      <c r="E370" s="432" t="s">
        <v>1297</v>
      </c>
      <c r="F370" s="433" t="s">
        <v>1298</v>
      </c>
      <c r="G370" s="432" t="s">
        <v>1273</v>
      </c>
      <c r="H370" s="432" t="s">
        <v>1274</v>
      </c>
      <c r="I370" s="434">
        <v>3725.95</v>
      </c>
      <c r="J370" s="434">
        <v>1</v>
      </c>
      <c r="K370" s="435">
        <v>3725.95</v>
      </c>
    </row>
    <row r="371" spans="1:11" ht="14.4" customHeight="1" x14ac:dyDescent="0.3">
      <c r="A371" s="430" t="s">
        <v>397</v>
      </c>
      <c r="B371" s="431" t="s">
        <v>398</v>
      </c>
      <c r="C371" s="432" t="s">
        <v>402</v>
      </c>
      <c r="D371" s="433" t="s">
        <v>521</v>
      </c>
      <c r="E371" s="432" t="s">
        <v>1297</v>
      </c>
      <c r="F371" s="433" t="s">
        <v>1298</v>
      </c>
      <c r="G371" s="432" t="s">
        <v>1275</v>
      </c>
      <c r="H371" s="432" t="s">
        <v>1276</v>
      </c>
      <c r="I371" s="434">
        <v>8569.2199999999993</v>
      </c>
      <c r="J371" s="434">
        <v>1</v>
      </c>
      <c r="K371" s="435">
        <v>8569.2199999999993</v>
      </c>
    </row>
    <row r="372" spans="1:11" ht="14.4" customHeight="1" x14ac:dyDescent="0.3">
      <c r="A372" s="430" t="s">
        <v>397</v>
      </c>
      <c r="B372" s="431" t="s">
        <v>398</v>
      </c>
      <c r="C372" s="432" t="s">
        <v>402</v>
      </c>
      <c r="D372" s="433" t="s">
        <v>521</v>
      </c>
      <c r="E372" s="432" t="s">
        <v>1297</v>
      </c>
      <c r="F372" s="433" t="s">
        <v>1298</v>
      </c>
      <c r="G372" s="432" t="s">
        <v>1277</v>
      </c>
      <c r="H372" s="432" t="s">
        <v>1278</v>
      </c>
      <c r="I372" s="434">
        <v>11.4</v>
      </c>
      <c r="J372" s="434">
        <v>10</v>
      </c>
      <c r="K372" s="435">
        <v>114</v>
      </c>
    </row>
    <row r="373" spans="1:11" ht="14.4" customHeight="1" x14ac:dyDescent="0.3">
      <c r="A373" s="430" t="s">
        <v>397</v>
      </c>
      <c r="B373" s="431" t="s">
        <v>398</v>
      </c>
      <c r="C373" s="432" t="s">
        <v>402</v>
      </c>
      <c r="D373" s="433" t="s">
        <v>521</v>
      </c>
      <c r="E373" s="432" t="s">
        <v>1297</v>
      </c>
      <c r="F373" s="433" t="s">
        <v>1298</v>
      </c>
      <c r="G373" s="432" t="s">
        <v>1279</v>
      </c>
      <c r="H373" s="432" t="s">
        <v>1280</v>
      </c>
      <c r="I373" s="434">
        <v>2505.5</v>
      </c>
      <c r="J373" s="434">
        <v>2</v>
      </c>
      <c r="K373" s="435">
        <v>5011</v>
      </c>
    </row>
    <row r="374" spans="1:11" ht="14.4" customHeight="1" x14ac:dyDescent="0.3">
      <c r="A374" s="430" t="s">
        <v>397</v>
      </c>
      <c r="B374" s="431" t="s">
        <v>398</v>
      </c>
      <c r="C374" s="432" t="s">
        <v>402</v>
      </c>
      <c r="D374" s="433" t="s">
        <v>521</v>
      </c>
      <c r="E374" s="432" t="s">
        <v>1297</v>
      </c>
      <c r="F374" s="433" t="s">
        <v>1298</v>
      </c>
      <c r="G374" s="432" t="s">
        <v>1281</v>
      </c>
      <c r="H374" s="432" t="s">
        <v>1282</v>
      </c>
      <c r="I374" s="434">
        <v>21.05</v>
      </c>
      <c r="J374" s="434">
        <v>108</v>
      </c>
      <c r="K374" s="435">
        <v>2273.85</v>
      </c>
    </row>
    <row r="375" spans="1:11" ht="14.4" customHeight="1" x14ac:dyDescent="0.3">
      <c r="A375" s="430" t="s">
        <v>397</v>
      </c>
      <c r="B375" s="431" t="s">
        <v>398</v>
      </c>
      <c r="C375" s="432" t="s">
        <v>402</v>
      </c>
      <c r="D375" s="433" t="s">
        <v>521</v>
      </c>
      <c r="E375" s="432" t="s">
        <v>1297</v>
      </c>
      <c r="F375" s="433" t="s">
        <v>1298</v>
      </c>
      <c r="G375" s="432" t="s">
        <v>1283</v>
      </c>
      <c r="H375" s="432" t="s">
        <v>1284</v>
      </c>
      <c r="I375" s="434">
        <v>312.18</v>
      </c>
      <c r="J375" s="434">
        <v>1</v>
      </c>
      <c r="K375" s="435">
        <v>312.18</v>
      </c>
    </row>
    <row r="376" spans="1:11" ht="14.4" customHeight="1" thickBot="1" x14ac:dyDescent="0.35">
      <c r="A376" s="436" t="s">
        <v>397</v>
      </c>
      <c r="B376" s="437" t="s">
        <v>398</v>
      </c>
      <c r="C376" s="438" t="s">
        <v>402</v>
      </c>
      <c r="D376" s="439" t="s">
        <v>521</v>
      </c>
      <c r="E376" s="438" t="s">
        <v>1297</v>
      </c>
      <c r="F376" s="439" t="s">
        <v>1298</v>
      </c>
      <c r="G376" s="438" t="s">
        <v>1285</v>
      </c>
      <c r="H376" s="438" t="s">
        <v>1286</v>
      </c>
      <c r="I376" s="440">
        <v>87.037499999999994</v>
      </c>
      <c r="J376" s="440">
        <v>32</v>
      </c>
      <c r="K376" s="441">
        <v>2785.15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31.8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0.3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38160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251.20000000000002</v>
      </c>
      <c r="E11" s="243">
        <f xml:space="preserve">
IF($A$4&lt;=12,SUMIFS('ON Data'!K:K,'ON Data'!$D:$D,$A$4,'ON Data'!$E:$E,2),SUMIFS('ON Data'!K:K,'ON Data'!$E:$E,2))</f>
        <v>4272.8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22840</v>
      </c>
      <c r="H11" s="243">
        <f xml:space="preserve">
IF($A$4&lt;=12,SUMIFS('ON Data'!AR:AR,'ON Data'!$D:$D,$A$4,'ON Data'!$E:$E,2),SUMIFS('ON Data'!AR:AR,'ON Data'!$E:$E,2))</f>
        <v>3564</v>
      </c>
      <c r="I11" s="243">
        <f xml:space="preserve">
IF($A$4&lt;=12,SUMIFS('ON Data'!AU:AU,'ON Data'!$D:$D,$A$4,'ON Data'!$E:$E,2),SUMIFS('ON Data'!AU:AU,'ON Data'!$E:$E,2))</f>
        <v>6000</v>
      </c>
      <c r="J11" s="502">
        <f xml:space="preserve">
IF($A$4&lt;=12,SUMIFS('ON Data'!AW:AW,'ON Data'!$D:$D,$A$4,'ON Data'!$E:$E,2),SUMIFS('ON Data'!AW:AW,'ON Data'!$E:$E,2))</f>
        <v>1232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291.13000000000005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81.33</v>
      </c>
      <c r="E12" s="243">
        <f xml:space="preserve">
IF($A$4&lt;=12,SUMIFS('ON Data'!K:K,'ON Data'!$D:$D,$A$4,'ON Data'!$E:$E,3),SUMIFS('ON Data'!K:K,'ON Data'!$E:$E,3))</f>
        <v>198.8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1435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24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1008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403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433548</v>
      </c>
      <c r="C18" s="242">
        <f t="shared" ref="C18:E18" si="0" xml:space="preserve">
C19-C16-C17</f>
        <v>0</v>
      </c>
      <c r="D18" s="243">
        <f t="shared" si="0"/>
        <v>3418</v>
      </c>
      <c r="E18" s="243">
        <f t="shared" si="0"/>
        <v>177290</v>
      </c>
      <c r="F18" s="243">
        <f t="shared" ref="F18:G18" si="1" xml:space="preserve">
F19-F16-F17</f>
        <v>0</v>
      </c>
      <c r="G18" s="243">
        <f t="shared" si="1"/>
        <v>180113</v>
      </c>
      <c r="H18" s="243">
        <f t="shared" ref="H18:J18" si="2" xml:space="preserve">
H19-H16-H17</f>
        <v>17421</v>
      </c>
      <c r="I18" s="243">
        <f t="shared" si="2"/>
        <v>49351</v>
      </c>
      <c r="J18" s="502">
        <f t="shared" si="2"/>
        <v>5955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433548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3418</v>
      </c>
      <c r="E19" s="252">
        <f xml:space="preserve">
IF($A$4&lt;=12,SUMIFS('ON Data'!K:K,'ON Data'!$D:$D,$A$4,'ON Data'!$E:$E,9),SUMIFS('ON Data'!K:K,'ON Data'!$E:$E,9))</f>
        <v>177290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180113</v>
      </c>
      <c r="H19" s="252">
        <f xml:space="preserve">
IF($A$4&lt;=12,SUMIFS('ON Data'!AR:AR,'ON Data'!$D:$D,$A$4,'ON Data'!$E:$E,9),SUMIFS('ON Data'!AR:AR,'ON Data'!$E:$E,9))</f>
        <v>17421</v>
      </c>
      <c r="I19" s="252">
        <f xml:space="preserve">
IF($A$4&lt;=12,SUMIFS('ON Data'!AU:AU,'ON Data'!$D:$D,$A$4,'ON Data'!$E:$E,9),SUMIFS('ON Data'!AU:AU,'ON Data'!$E:$E,9))</f>
        <v>49351</v>
      </c>
      <c r="J19" s="505">
        <f xml:space="preserve">
IF($A$4&lt;=12,SUMIFS('ON Data'!AW:AW,'ON Data'!$D:$D,$A$4,'ON Data'!$E:$E,9),SUMIFS('ON Data'!AW:AW,'ON Data'!$E:$E,9))</f>
        <v>5955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9483344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125534</v>
      </c>
      <c r="E20" s="255">
        <f xml:space="preserve">
IF($A$4&lt;=12,SUMIFS('ON Data'!K:K,'ON Data'!$D:$D,$A$4,'ON Data'!$E:$E,6),SUMIFS('ON Data'!K:K,'ON Data'!$E:$E,6))</f>
        <v>2375676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4807117</v>
      </c>
      <c r="H20" s="255">
        <f xml:space="preserve">
IF($A$4&lt;=12,SUMIFS('ON Data'!AR:AR,'ON Data'!$D:$D,$A$4,'ON Data'!$E:$E,6),SUMIFS('ON Data'!AR:AR,'ON Data'!$E:$E,6))</f>
        <v>450064</v>
      </c>
      <c r="I20" s="255">
        <f xml:space="preserve">
IF($A$4&lt;=12,SUMIFS('ON Data'!AU:AU,'ON Data'!$D:$D,$A$4,'ON Data'!$E:$E,6),SUMIFS('ON Data'!AU:AU,'ON Data'!$E:$E,6))</f>
        <v>1548850</v>
      </c>
      <c r="J20" s="506">
        <f xml:space="preserve">
IF($A$4&lt;=12,SUMIFS('ON Data'!AW:AW,'ON Data'!$D:$D,$A$4,'ON Data'!$E:$E,6),SUMIFS('ON Data'!AW:AW,'ON Data'!$E:$E,6))</f>
        <v>155803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9483344</v>
      </c>
      <c r="C23" s="245">
        <f t="shared" ref="C23:E23" si="5" xml:space="preserve">
IF(C21="","",C20-C21)</f>
        <v>20300</v>
      </c>
      <c r="D23" s="246">
        <f t="shared" si="5"/>
        <v>125534</v>
      </c>
      <c r="E23" s="246">
        <f t="shared" si="5"/>
        <v>2375676</v>
      </c>
      <c r="F23" s="246">
        <f t="shared" ref="F23:G23" si="6" xml:space="preserve">
IF(F21="","",F20-F21)</f>
        <v>0</v>
      </c>
      <c r="G23" s="246">
        <f t="shared" si="6"/>
        <v>4807117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26542.5</v>
      </c>
      <c r="C25" s="513">
        <f xml:space="preserve">
IF($A$4&lt;=12,SUMIFS('ON Data'!J:J,'ON Data'!$D:$D,$A$4,'ON Data'!$E:$E,10),SUMIFS('ON Data'!J:J,'ON Data'!$E:$E,10))</f>
        <v>5400</v>
      </c>
      <c r="D25" s="486"/>
      <c r="E25" s="487"/>
      <c r="F25" s="488">
        <f xml:space="preserve">
IF($A$4&lt;=12,SUMIFS('ON Data'!O:O,'ON Data'!$D:$D,$A$4,'ON Data'!$E:$E,10),SUMIFS('ON Data'!O:O,'ON Data'!$E:$E,10))</f>
        <v>21142.5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24020.356234096689</v>
      </c>
      <c r="C26" s="513">
        <f xml:space="preserve">
IF($A$4&lt;=12,SUMIFS('ON Data'!J:J,'ON Data'!$D:$D,$A$4,'ON Data'!$E:$E,11),SUMIFS('ON Data'!J:J,'ON Data'!$E:$E,11))</f>
        <v>10687.022900763359</v>
      </c>
      <c r="D26" s="486"/>
      <c r="E26" s="487"/>
      <c r="F26" s="489">
        <f xml:space="preserve">
IF($A$4&lt;=12,SUMIFS('ON Data'!O:O,'ON Data'!$D:$D,$A$4,'ON Data'!$E:$E,11),SUMIFS('ON Data'!O:O,'ON Data'!$E:$E,11))</f>
        <v>13333.333333333332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1.1050002648305086</v>
      </c>
      <c r="C27" s="514">
        <f xml:space="preserve">
IF(C26=0,0,C25/C26)</f>
        <v>0.50528571428571423</v>
      </c>
      <c r="D27" s="491"/>
      <c r="E27" s="487"/>
      <c r="F27" s="492">
        <f xml:space="preserve">
IF(F26=0,0,F25/F26)</f>
        <v>1.5856875000000001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-2522.143765903309</v>
      </c>
      <c r="C28" s="515">
        <f xml:space="preserve">
C26-C25</f>
        <v>5287.0229007633588</v>
      </c>
      <c r="D28" s="493"/>
      <c r="E28" s="494"/>
      <c r="F28" s="495">
        <f xml:space="preserve">
F26-F25</f>
        <v>-7809.1666666666679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9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1300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8</v>
      </c>
      <c r="F3" s="211">
        <f>SUMIF($E5:$E1048576,"&lt;10",F5:F1048576)</f>
        <v>9957032.629999999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129287.12999999999</v>
      </c>
      <c r="J3" s="211">
        <f t="shared" si="0"/>
        <v>0</v>
      </c>
      <c r="K3" s="211">
        <f t="shared" si="0"/>
        <v>2557490.4999999995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5011240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471073</v>
      </c>
      <c r="AS3" s="211">
        <f t="shared" si="0"/>
        <v>0</v>
      </c>
      <c r="AT3" s="211">
        <f t="shared" si="0"/>
        <v>0</v>
      </c>
      <c r="AU3" s="211">
        <f t="shared" si="0"/>
        <v>1604644</v>
      </c>
      <c r="AV3" s="211">
        <f t="shared" si="0"/>
        <v>0</v>
      </c>
      <c r="AW3" s="211">
        <f t="shared" si="0"/>
        <v>162998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  <row r="54" spans="3:49" x14ac:dyDescent="0.3">
      <c r="C54" s="210">
        <v>40</v>
      </c>
      <c r="D54" s="210">
        <v>8</v>
      </c>
      <c r="E54" s="210">
        <v>1</v>
      </c>
      <c r="F54" s="210">
        <v>31.85</v>
      </c>
      <c r="G54" s="210">
        <v>0</v>
      </c>
      <c r="H54" s="210">
        <v>0</v>
      </c>
      <c r="I54" s="210">
        <v>0.2</v>
      </c>
      <c r="J54" s="210">
        <v>0</v>
      </c>
      <c r="K54" s="210">
        <v>3.65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19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3</v>
      </c>
      <c r="AS54" s="210">
        <v>0</v>
      </c>
      <c r="AT54" s="210">
        <v>0</v>
      </c>
      <c r="AU54" s="210">
        <v>5</v>
      </c>
      <c r="AV54" s="210">
        <v>0</v>
      </c>
      <c r="AW54" s="210">
        <v>1</v>
      </c>
    </row>
    <row r="55" spans="3:49" x14ac:dyDescent="0.3">
      <c r="C55" s="210">
        <v>40</v>
      </c>
      <c r="D55" s="210">
        <v>8</v>
      </c>
      <c r="E55" s="210">
        <v>2</v>
      </c>
      <c r="F55" s="210">
        <v>3809.6</v>
      </c>
      <c r="G55" s="210">
        <v>0</v>
      </c>
      <c r="H55" s="210">
        <v>0</v>
      </c>
      <c r="I55" s="210">
        <v>28.8</v>
      </c>
      <c r="J55" s="210">
        <v>0</v>
      </c>
      <c r="K55" s="210">
        <v>388.8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2320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360</v>
      </c>
      <c r="AS55" s="210">
        <v>0</v>
      </c>
      <c r="AT55" s="210">
        <v>0</v>
      </c>
      <c r="AU55" s="210">
        <v>624</v>
      </c>
      <c r="AV55" s="210">
        <v>0</v>
      </c>
      <c r="AW55" s="210">
        <v>88</v>
      </c>
    </row>
    <row r="56" spans="3:49" x14ac:dyDescent="0.3">
      <c r="C56" s="210">
        <v>40</v>
      </c>
      <c r="D56" s="210">
        <v>8</v>
      </c>
      <c r="E56" s="210">
        <v>3</v>
      </c>
      <c r="F56" s="210">
        <v>26.8</v>
      </c>
      <c r="G56" s="210">
        <v>0</v>
      </c>
      <c r="H56" s="210">
        <v>0</v>
      </c>
      <c r="I56" s="210">
        <v>18</v>
      </c>
      <c r="J56" s="210">
        <v>0</v>
      </c>
      <c r="K56" s="210">
        <v>8.8000000000000007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0</v>
      </c>
      <c r="AU56" s="210">
        <v>0</v>
      </c>
      <c r="AV56" s="210">
        <v>0</v>
      </c>
      <c r="AW56" s="210">
        <v>0</v>
      </c>
    </row>
    <row r="57" spans="3:49" x14ac:dyDescent="0.3">
      <c r="C57" s="210">
        <v>40</v>
      </c>
      <c r="D57" s="210">
        <v>8</v>
      </c>
      <c r="E57" s="210">
        <v>4</v>
      </c>
      <c r="F57" s="210">
        <v>177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122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55</v>
      </c>
      <c r="AV57" s="210">
        <v>0</v>
      </c>
      <c r="AW57" s="210">
        <v>0</v>
      </c>
    </row>
    <row r="58" spans="3:49" x14ac:dyDescent="0.3">
      <c r="C58" s="210">
        <v>40</v>
      </c>
      <c r="D58" s="210">
        <v>8</v>
      </c>
      <c r="E58" s="210">
        <v>6</v>
      </c>
      <c r="F58" s="210">
        <v>1130527</v>
      </c>
      <c r="G58" s="210">
        <v>0</v>
      </c>
      <c r="H58" s="210">
        <v>0</v>
      </c>
      <c r="I58" s="210">
        <v>15721</v>
      </c>
      <c r="J58" s="210">
        <v>0</v>
      </c>
      <c r="K58" s="210">
        <v>249841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589276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0">
        <v>56405</v>
      </c>
      <c r="AS58" s="210">
        <v>0</v>
      </c>
      <c r="AT58" s="210">
        <v>0</v>
      </c>
      <c r="AU58" s="210">
        <v>199735</v>
      </c>
      <c r="AV58" s="210">
        <v>0</v>
      </c>
      <c r="AW58" s="210">
        <v>19549</v>
      </c>
    </row>
    <row r="59" spans="3:49" x14ac:dyDescent="0.3">
      <c r="C59" s="210">
        <v>40</v>
      </c>
      <c r="D59" s="210">
        <v>8</v>
      </c>
      <c r="E59" s="210">
        <v>11</v>
      </c>
      <c r="F59" s="210">
        <v>3002.5445292620866</v>
      </c>
      <c r="G59" s="210">
        <v>0</v>
      </c>
      <c r="H59" s="210">
        <v>0</v>
      </c>
      <c r="I59" s="210">
        <v>0</v>
      </c>
      <c r="J59" s="210">
        <v>1335.8778625954199</v>
      </c>
      <c r="K59" s="210">
        <v>0</v>
      </c>
      <c r="L59" s="210">
        <v>0</v>
      </c>
      <c r="M59" s="210">
        <v>0</v>
      </c>
      <c r="N59" s="210">
        <v>0</v>
      </c>
      <c r="O59" s="210">
        <v>1666.6666666666667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0">
        <v>0</v>
      </c>
      <c r="AS59" s="210">
        <v>0</v>
      </c>
      <c r="AT59" s="210">
        <v>0</v>
      </c>
      <c r="AU59" s="210">
        <v>0</v>
      </c>
      <c r="AV59" s="210">
        <v>0</v>
      </c>
      <c r="AW59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1302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21219079</v>
      </c>
      <c r="C3" s="202">
        <f t="shared" ref="C3:R3" si="0">SUBTOTAL(9,C6:C1048576)</f>
        <v>2</v>
      </c>
      <c r="D3" s="202">
        <f>SUBTOTAL(9,D6:D1048576)/2</f>
        <v>22932828</v>
      </c>
      <c r="E3" s="202">
        <f t="shared" si="0"/>
        <v>2.1615290654226791</v>
      </c>
      <c r="F3" s="202">
        <f>SUBTOTAL(9,F6:F1048576)/2</f>
        <v>27941967</v>
      </c>
      <c r="G3" s="203">
        <f>IF(B3&lt;&gt;0,F3/B3,"")</f>
        <v>1.3168322244334922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1301</v>
      </c>
      <c r="B6" s="520">
        <v>21219079</v>
      </c>
      <c r="C6" s="521">
        <v>1</v>
      </c>
      <c r="D6" s="520">
        <v>22932828</v>
      </c>
      <c r="E6" s="521">
        <v>1.0807645327113395</v>
      </c>
      <c r="F6" s="520">
        <v>27941967</v>
      </c>
      <c r="G6" s="282">
        <v>1.3168322244334922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402</v>
      </c>
      <c r="B8" s="520">
        <v>21219079</v>
      </c>
      <c r="C8" s="521">
        <v>1</v>
      </c>
      <c r="D8" s="520">
        <v>22932828</v>
      </c>
      <c r="E8" s="521">
        <v>1.0807645327113395</v>
      </c>
      <c r="F8" s="520">
        <v>27941967</v>
      </c>
      <c r="G8" s="282">
        <v>1.3168322244334922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1303</v>
      </c>
    </row>
    <row r="10" spans="1:19" ht="14.4" customHeight="1" x14ac:dyDescent="0.3">
      <c r="A10" s="524" t="s">
        <v>1304</v>
      </c>
    </row>
    <row r="11" spans="1:19" ht="14.4" customHeight="1" x14ac:dyDescent="0.3">
      <c r="A11" s="523" t="s">
        <v>1305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1307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96781</v>
      </c>
      <c r="C3" s="295">
        <f t="shared" si="0"/>
        <v>103908</v>
      </c>
      <c r="D3" s="295">
        <f t="shared" si="0"/>
        <v>120686</v>
      </c>
      <c r="E3" s="204">
        <f t="shared" si="0"/>
        <v>21219079</v>
      </c>
      <c r="F3" s="202">
        <f t="shared" si="0"/>
        <v>22932828</v>
      </c>
      <c r="G3" s="296">
        <f t="shared" si="0"/>
        <v>27941967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1306</v>
      </c>
      <c r="B6" s="449">
        <v>96781</v>
      </c>
      <c r="C6" s="449">
        <v>103908</v>
      </c>
      <c r="D6" s="449">
        <v>120686</v>
      </c>
      <c r="E6" s="520">
        <v>21219079</v>
      </c>
      <c r="F6" s="520">
        <v>22932828</v>
      </c>
      <c r="G6" s="525">
        <v>27941967</v>
      </c>
    </row>
    <row r="7" spans="1:7" ht="14.4" customHeight="1" x14ac:dyDescent="0.3">
      <c r="A7" s="523" t="s">
        <v>1303</v>
      </c>
    </row>
    <row r="8" spans="1:7" ht="14.4" customHeight="1" x14ac:dyDescent="0.3">
      <c r="A8" s="524" t="s">
        <v>1304</v>
      </c>
    </row>
    <row r="9" spans="1:7" ht="14.4" customHeight="1" x14ac:dyDescent="0.3">
      <c r="A9" s="523" t="s">
        <v>1305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96781</v>
      </c>
      <c r="G3" s="89">
        <f t="shared" si="0"/>
        <v>21219079</v>
      </c>
      <c r="H3" s="66"/>
      <c r="I3" s="66"/>
      <c r="J3" s="89">
        <f t="shared" si="0"/>
        <v>103908</v>
      </c>
      <c r="K3" s="89">
        <f t="shared" si="0"/>
        <v>22932828</v>
      </c>
      <c r="L3" s="66"/>
      <c r="M3" s="66"/>
      <c r="N3" s="89">
        <f t="shared" si="0"/>
        <v>120686</v>
      </c>
      <c r="O3" s="89">
        <f t="shared" si="0"/>
        <v>27941967</v>
      </c>
      <c r="P3" s="67">
        <f>IF(G3=0,0,O3/G3)</f>
        <v>1.3168322244334922</v>
      </c>
      <c r="Q3" s="90">
        <f>IF(N3=0,0,O3/N3)</f>
        <v>231.52616707820295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1308</v>
      </c>
      <c r="B6" s="425" t="s">
        <v>402</v>
      </c>
      <c r="C6" s="425" t="s">
        <v>1309</v>
      </c>
      <c r="D6" s="425" t="s">
        <v>1310</v>
      </c>
      <c r="E6" s="425" t="s">
        <v>1311</v>
      </c>
      <c r="F6" s="428">
        <v>328</v>
      </c>
      <c r="G6" s="428">
        <v>52371</v>
      </c>
      <c r="H6" s="425">
        <v>1</v>
      </c>
      <c r="I6" s="425">
        <v>159.66768292682926</v>
      </c>
      <c r="J6" s="428">
        <v>496</v>
      </c>
      <c r="K6" s="428">
        <v>79856</v>
      </c>
      <c r="L6" s="425">
        <v>1.5248133509003075</v>
      </c>
      <c r="M6" s="425">
        <v>161</v>
      </c>
      <c r="N6" s="428">
        <v>492</v>
      </c>
      <c r="O6" s="428">
        <v>85116</v>
      </c>
      <c r="P6" s="447">
        <v>1.62525061579882</v>
      </c>
      <c r="Q6" s="429">
        <v>173</v>
      </c>
    </row>
    <row r="7" spans="1:17" ht="14.4" customHeight="1" x14ac:dyDescent="0.3">
      <c r="A7" s="430" t="s">
        <v>1308</v>
      </c>
      <c r="B7" s="431" t="s">
        <v>402</v>
      </c>
      <c r="C7" s="431" t="s">
        <v>1309</v>
      </c>
      <c r="D7" s="431" t="s">
        <v>1312</v>
      </c>
      <c r="E7" s="431" t="s">
        <v>1313</v>
      </c>
      <c r="F7" s="434">
        <v>3906</v>
      </c>
      <c r="G7" s="434">
        <v>481626</v>
      </c>
      <c r="H7" s="431">
        <v>1</v>
      </c>
      <c r="I7" s="431">
        <v>123.30414746543779</v>
      </c>
      <c r="J7" s="434">
        <v>4022</v>
      </c>
      <c r="K7" s="434">
        <v>502750</v>
      </c>
      <c r="L7" s="431">
        <v>1.0438597584017475</v>
      </c>
      <c r="M7" s="431">
        <v>125</v>
      </c>
      <c r="N7" s="434">
        <v>4451</v>
      </c>
      <c r="O7" s="434">
        <v>560826</v>
      </c>
      <c r="P7" s="456">
        <v>1.1644429495085398</v>
      </c>
      <c r="Q7" s="435">
        <v>126</v>
      </c>
    </row>
    <row r="8" spans="1:17" ht="14.4" customHeight="1" x14ac:dyDescent="0.3">
      <c r="A8" s="430" t="s">
        <v>1308</v>
      </c>
      <c r="B8" s="431" t="s">
        <v>402</v>
      </c>
      <c r="C8" s="431" t="s">
        <v>1309</v>
      </c>
      <c r="D8" s="431" t="s">
        <v>1314</v>
      </c>
      <c r="E8" s="431" t="s">
        <v>1315</v>
      </c>
      <c r="F8" s="434">
        <v>3157</v>
      </c>
      <c r="G8" s="434">
        <v>203957</v>
      </c>
      <c r="H8" s="431">
        <v>1</v>
      </c>
      <c r="I8" s="431">
        <v>64.604687994931894</v>
      </c>
      <c r="J8" s="434">
        <v>3754</v>
      </c>
      <c r="K8" s="434">
        <v>244010</v>
      </c>
      <c r="L8" s="431">
        <v>1.1963796290394544</v>
      </c>
      <c r="M8" s="431">
        <v>65</v>
      </c>
      <c r="N8" s="434">
        <v>4223</v>
      </c>
      <c r="O8" s="434">
        <v>278718</v>
      </c>
      <c r="P8" s="456">
        <v>1.3665527537667252</v>
      </c>
      <c r="Q8" s="435">
        <v>66</v>
      </c>
    </row>
    <row r="9" spans="1:17" ht="14.4" customHeight="1" x14ac:dyDescent="0.3">
      <c r="A9" s="430" t="s">
        <v>1308</v>
      </c>
      <c r="B9" s="431" t="s">
        <v>402</v>
      </c>
      <c r="C9" s="431" t="s">
        <v>1309</v>
      </c>
      <c r="D9" s="431" t="s">
        <v>1316</v>
      </c>
      <c r="E9" s="431" t="s">
        <v>1317</v>
      </c>
      <c r="F9" s="434">
        <v>25</v>
      </c>
      <c r="G9" s="434">
        <v>4566</v>
      </c>
      <c r="H9" s="431">
        <v>1</v>
      </c>
      <c r="I9" s="431">
        <v>182.64</v>
      </c>
      <c r="J9" s="434">
        <v>27</v>
      </c>
      <c r="K9" s="434">
        <v>4968</v>
      </c>
      <c r="L9" s="431">
        <v>1.0880420499342969</v>
      </c>
      <c r="M9" s="431">
        <v>184</v>
      </c>
      <c r="N9" s="434">
        <v>27</v>
      </c>
      <c r="O9" s="434">
        <v>5022</v>
      </c>
      <c r="P9" s="456">
        <v>1.0998685939553219</v>
      </c>
      <c r="Q9" s="435">
        <v>186</v>
      </c>
    </row>
    <row r="10" spans="1:17" ht="14.4" customHeight="1" x14ac:dyDescent="0.3">
      <c r="A10" s="430" t="s">
        <v>1308</v>
      </c>
      <c r="B10" s="431" t="s">
        <v>402</v>
      </c>
      <c r="C10" s="431" t="s">
        <v>1309</v>
      </c>
      <c r="D10" s="431" t="s">
        <v>1318</v>
      </c>
      <c r="E10" s="431" t="s">
        <v>1319</v>
      </c>
      <c r="F10" s="434">
        <v>1395</v>
      </c>
      <c r="G10" s="434">
        <v>308298</v>
      </c>
      <c r="H10" s="431">
        <v>1</v>
      </c>
      <c r="I10" s="431">
        <v>221.00215053763441</v>
      </c>
      <c r="J10" s="434">
        <v>1470</v>
      </c>
      <c r="K10" s="434">
        <v>327810</v>
      </c>
      <c r="L10" s="431">
        <v>1.0632894147869918</v>
      </c>
      <c r="M10" s="431">
        <v>223</v>
      </c>
      <c r="N10" s="434">
        <v>1804</v>
      </c>
      <c r="O10" s="434">
        <v>409508</v>
      </c>
      <c r="P10" s="456">
        <v>1.3282862684804961</v>
      </c>
      <c r="Q10" s="435">
        <v>227</v>
      </c>
    </row>
    <row r="11" spans="1:17" ht="14.4" customHeight="1" x14ac:dyDescent="0.3">
      <c r="A11" s="430" t="s">
        <v>1308</v>
      </c>
      <c r="B11" s="431" t="s">
        <v>402</v>
      </c>
      <c r="C11" s="431" t="s">
        <v>1309</v>
      </c>
      <c r="D11" s="431" t="s">
        <v>1320</v>
      </c>
      <c r="E11" s="431" t="s">
        <v>1321</v>
      </c>
      <c r="F11" s="434">
        <v>280</v>
      </c>
      <c r="G11" s="434">
        <v>23705</v>
      </c>
      <c r="H11" s="431">
        <v>1</v>
      </c>
      <c r="I11" s="431">
        <v>84.660714285714292</v>
      </c>
      <c r="J11" s="434">
        <v>408</v>
      </c>
      <c r="K11" s="434">
        <v>35088</v>
      </c>
      <c r="L11" s="431">
        <v>1.4801940518877874</v>
      </c>
      <c r="M11" s="431">
        <v>86</v>
      </c>
      <c r="N11" s="434">
        <v>199</v>
      </c>
      <c r="O11" s="434">
        <v>17114</v>
      </c>
      <c r="P11" s="456">
        <v>0.72195739295507277</v>
      </c>
      <c r="Q11" s="435">
        <v>86</v>
      </c>
    </row>
    <row r="12" spans="1:17" ht="14.4" customHeight="1" x14ac:dyDescent="0.3">
      <c r="A12" s="430" t="s">
        <v>1308</v>
      </c>
      <c r="B12" s="431" t="s">
        <v>402</v>
      </c>
      <c r="C12" s="431" t="s">
        <v>1309</v>
      </c>
      <c r="D12" s="431" t="s">
        <v>1322</v>
      </c>
      <c r="E12" s="431" t="s">
        <v>1323</v>
      </c>
      <c r="F12" s="434">
        <v>81</v>
      </c>
      <c r="G12" s="434">
        <v>23542</v>
      </c>
      <c r="H12" s="431">
        <v>1</v>
      </c>
      <c r="I12" s="431">
        <v>290.64197530864197</v>
      </c>
      <c r="J12" s="434">
        <v>73</v>
      </c>
      <c r="K12" s="434">
        <v>21316</v>
      </c>
      <c r="L12" s="431">
        <v>0.90544558661116303</v>
      </c>
      <c r="M12" s="431">
        <v>292</v>
      </c>
      <c r="N12" s="434">
        <v>92</v>
      </c>
      <c r="O12" s="434">
        <v>27048</v>
      </c>
      <c r="P12" s="456">
        <v>1.1489253249511511</v>
      </c>
      <c r="Q12" s="435">
        <v>294</v>
      </c>
    </row>
    <row r="13" spans="1:17" ht="14.4" customHeight="1" x14ac:dyDescent="0.3">
      <c r="A13" s="430" t="s">
        <v>1308</v>
      </c>
      <c r="B13" s="431" t="s">
        <v>402</v>
      </c>
      <c r="C13" s="431" t="s">
        <v>1309</v>
      </c>
      <c r="D13" s="431" t="s">
        <v>1324</v>
      </c>
      <c r="E13" s="431" t="s">
        <v>1325</v>
      </c>
      <c r="F13" s="434">
        <v>1159</v>
      </c>
      <c r="G13" s="434">
        <v>1352344</v>
      </c>
      <c r="H13" s="431">
        <v>1</v>
      </c>
      <c r="I13" s="431">
        <v>1166.8196721311476</v>
      </c>
      <c r="J13" s="434">
        <v>1279</v>
      </c>
      <c r="K13" s="434">
        <v>1495151</v>
      </c>
      <c r="L13" s="431">
        <v>1.1055996107499275</v>
      </c>
      <c r="M13" s="431">
        <v>1169</v>
      </c>
      <c r="N13" s="434">
        <v>2033</v>
      </c>
      <c r="O13" s="434">
        <v>2384709</v>
      </c>
      <c r="P13" s="456">
        <v>1.7633893447229403</v>
      </c>
      <c r="Q13" s="435">
        <v>1173</v>
      </c>
    </row>
    <row r="14" spans="1:17" ht="14.4" customHeight="1" x14ac:dyDescent="0.3">
      <c r="A14" s="430" t="s">
        <v>1308</v>
      </c>
      <c r="B14" s="431" t="s">
        <v>402</v>
      </c>
      <c r="C14" s="431" t="s">
        <v>1309</v>
      </c>
      <c r="D14" s="431" t="s">
        <v>1326</v>
      </c>
      <c r="E14" s="431" t="s">
        <v>1327</v>
      </c>
      <c r="F14" s="434">
        <v>11897</v>
      </c>
      <c r="G14" s="434">
        <v>471408</v>
      </c>
      <c r="H14" s="431">
        <v>1</v>
      </c>
      <c r="I14" s="431">
        <v>39.62410691771035</v>
      </c>
      <c r="J14" s="434">
        <v>12129</v>
      </c>
      <c r="K14" s="434">
        <v>485160</v>
      </c>
      <c r="L14" s="431">
        <v>1.0291721820588535</v>
      </c>
      <c r="M14" s="431">
        <v>40</v>
      </c>
      <c r="N14" s="434">
        <v>13069</v>
      </c>
      <c r="O14" s="434">
        <v>535829</v>
      </c>
      <c r="P14" s="456">
        <v>1.1366565692563555</v>
      </c>
      <c r="Q14" s="435">
        <v>41</v>
      </c>
    </row>
    <row r="15" spans="1:17" ht="14.4" customHeight="1" x14ac:dyDescent="0.3">
      <c r="A15" s="430" t="s">
        <v>1308</v>
      </c>
      <c r="B15" s="431" t="s">
        <v>402</v>
      </c>
      <c r="C15" s="431" t="s">
        <v>1309</v>
      </c>
      <c r="D15" s="431" t="s">
        <v>1328</v>
      </c>
      <c r="E15" s="431" t="s">
        <v>1329</v>
      </c>
      <c r="F15" s="434">
        <v>1275</v>
      </c>
      <c r="G15" s="434">
        <v>487868</v>
      </c>
      <c r="H15" s="431">
        <v>1</v>
      </c>
      <c r="I15" s="431">
        <v>382.64156862745097</v>
      </c>
      <c r="J15" s="434">
        <v>1327</v>
      </c>
      <c r="K15" s="434">
        <v>508241</v>
      </c>
      <c r="L15" s="431">
        <v>1.0417592463535219</v>
      </c>
      <c r="M15" s="431">
        <v>383</v>
      </c>
      <c r="N15" s="434">
        <v>1689</v>
      </c>
      <c r="O15" s="434">
        <v>648576</v>
      </c>
      <c r="P15" s="456">
        <v>1.3294087745045791</v>
      </c>
      <c r="Q15" s="435">
        <v>384</v>
      </c>
    </row>
    <row r="16" spans="1:17" ht="14.4" customHeight="1" x14ac:dyDescent="0.3">
      <c r="A16" s="430" t="s">
        <v>1308</v>
      </c>
      <c r="B16" s="431" t="s">
        <v>402</v>
      </c>
      <c r="C16" s="431" t="s">
        <v>1309</v>
      </c>
      <c r="D16" s="431" t="s">
        <v>1330</v>
      </c>
      <c r="E16" s="431" t="s">
        <v>1331</v>
      </c>
      <c r="F16" s="434">
        <v>2539</v>
      </c>
      <c r="G16" s="434">
        <v>93943</v>
      </c>
      <c r="H16" s="431">
        <v>1</v>
      </c>
      <c r="I16" s="431">
        <v>37</v>
      </c>
      <c r="J16" s="434">
        <v>2468</v>
      </c>
      <c r="K16" s="434">
        <v>91316</v>
      </c>
      <c r="L16" s="431">
        <v>0.97203623473808587</v>
      </c>
      <c r="M16" s="431">
        <v>37</v>
      </c>
      <c r="N16" s="434">
        <v>3268</v>
      </c>
      <c r="O16" s="434">
        <v>120916</v>
      </c>
      <c r="P16" s="456">
        <v>1.287120913745569</v>
      </c>
      <c r="Q16" s="435">
        <v>37</v>
      </c>
    </row>
    <row r="17" spans="1:17" ht="14.4" customHeight="1" x14ac:dyDescent="0.3">
      <c r="A17" s="430" t="s">
        <v>1308</v>
      </c>
      <c r="B17" s="431" t="s">
        <v>402</v>
      </c>
      <c r="C17" s="431" t="s">
        <v>1309</v>
      </c>
      <c r="D17" s="431" t="s">
        <v>1332</v>
      </c>
      <c r="E17" s="431" t="s">
        <v>1333</v>
      </c>
      <c r="F17" s="434">
        <v>519</v>
      </c>
      <c r="G17" s="434">
        <v>45332</v>
      </c>
      <c r="H17" s="431">
        <v>1</v>
      </c>
      <c r="I17" s="431">
        <v>87.344894026974956</v>
      </c>
      <c r="J17" s="434">
        <v>552</v>
      </c>
      <c r="K17" s="434">
        <v>48576</v>
      </c>
      <c r="L17" s="431">
        <v>1.071560928262596</v>
      </c>
      <c r="M17" s="431">
        <v>88</v>
      </c>
      <c r="N17" s="434">
        <v>652</v>
      </c>
      <c r="O17" s="434">
        <v>58028</v>
      </c>
      <c r="P17" s="456">
        <v>1.2800670607959057</v>
      </c>
      <c r="Q17" s="435">
        <v>89</v>
      </c>
    </row>
    <row r="18" spans="1:17" ht="14.4" customHeight="1" x14ac:dyDescent="0.3">
      <c r="A18" s="430" t="s">
        <v>1308</v>
      </c>
      <c r="B18" s="431" t="s">
        <v>402</v>
      </c>
      <c r="C18" s="431" t="s">
        <v>1309</v>
      </c>
      <c r="D18" s="431" t="s">
        <v>1334</v>
      </c>
      <c r="E18" s="431" t="s">
        <v>1335</v>
      </c>
      <c r="F18" s="434">
        <v>3773</v>
      </c>
      <c r="G18" s="434">
        <v>1677574</v>
      </c>
      <c r="H18" s="431">
        <v>1</v>
      </c>
      <c r="I18" s="431">
        <v>444.62602703419032</v>
      </c>
      <c r="J18" s="434">
        <v>3961</v>
      </c>
      <c r="K18" s="434">
        <v>1762645</v>
      </c>
      <c r="L18" s="431">
        <v>1.0507107287070496</v>
      </c>
      <c r="M18" s="431">
        <v>445</v>
      </c>
      <c r="N18" s="434">
        <v>4937</v>
      </c>
      <c r="O18" s="434">
        <v>2201902</v>
      </c>
      <c r="P18" s="456">
        <v>1.3125513390169377</v>
      </c>
      <c r="Q18" s="435">
        <v>446</v>
      </c>
    </row>
    <row r="19" spans="1:17" ht="14.4" customHeight="1" x14ac:dyDescent="0.3">
      <c r="A19" s="430" t="s">
        <v>1308</v>
      </c>
      <c r="B19" s="431" t="s">
        <v>402</v>
      </c>
      <c r="C19" s="431" t="s">
        <v>1309</v>
      </c>
      <c r="D19" s="431" t="s">
        <v>1336</v>
      </c>
      <c r="E19" s="431" t="s">
        <v>1337</v>
      </c>
      <c r="F19" s="434">
        <v>459</v>
      </c>
      <c r="G19" s="434">
        <v>18819</v>
      </c>
      <c r="H19" s="431">
        <v>1</v>
      </c>
      <c r="I19" s="431">
        <v>41</v>
      </c>
      <c r="J19" s="434">
        <v>411</v>
      </c>
      <c r="K19" s="434">
        <v>16851</v>
      </c>
      <c r="L19" s="431">
        <v>0.89542483660130723</v>
      </c>
      <c r="M19" s="431">
        <v>41</v>
      </c>
      <c r="N19" s="434">
        <v>645</v>
      </c>
      <c r="O19" s="434">
        <v>27090</v>
      </c>
      <c r="P19" s="456">
        <v>1.4395026303204208</v>
      </c>
      <c r="Q19" s="435">
        <v>42</v>
      </c>
    </row>
    <row r="20" spans="1:17" ht="14.4" customHeight="1" x14ac:dyDescent="0.3">
      <c r="A20" s="430" t="s">
        <v>1308</v>
      </c>
      <c r="B20" s="431" t="s">
        <v>402</v>
      </c>
      <c r="C20" s="431" t="s">
        <v>1309</v>
      </c>
      <c r="D20" s="431" t="s">
        <v>1338</v>
      </c>
      <c r="E20" s="431" t="s">
        <v>1339</v>
      </c>
      <c r="F20" s="434">
        <v>1548</v>
      </c>
      <c r="G20" s="434">
        <v>759595</v>
      </c>
      <c r="H20" s="431">
        <v>1</v>
      </c>
      <c r="I20" s="431">
        <v>490.69444444444446</v>
      </c>
      <c r="J20" s="434">
        <v>1780</v>
      </c>
      <c r="K20" s="434">
        <v>873980</v>
      </c>
      <c r="L20" s="431">
        <v>1.1505868258743146</v>
      </c>
      <c r="M20" s="431">
        <v>491</v>
      </c>
      <c r="N20" s="434">
        <v>1686</v>
      </c>
      <c r="O20" s="434">
        <v>829512</v>
      </c>
      <c r="P20" s="456">
        <v>1.0920451029825105</v>
      </c>
      <c r="Q20" s="435">
        <v>492</v>
      </c>
    </row>
    <row r="21" spans="1:17" ht="14.4" customHeight="1" x14ac:dyDescent="0.3">
      <c r="A21" s="430" t="s">
        <v>1308</v>
      </c>
      <c r="B21" s="431" t="s">
        <v>402</v>
      </c>
      <c r="C21" s="431" t="s">
        <v>1309</v>
      </c>
      <c r="D21" s="431" t="s">
        <v>1340</v>
      </c>
      <c r="E21" s="431" t="s">
        <v>1341</v>
      </c>
      <c r="F21" s="434">
        <v>680</v>
      </c>
      <c r="G21" s="434">
        <v>21080</v>
      </c>
      <c r="H21" s="431">
        <v>1</v>
      </c>
      <c r="I21" s="431">
        <v>31</v>
      </c>
      <c r="J21" s="434">
        <v>527</v>
      </c>
      <c r="K21" s="434">
        <v>16337</v>
      </c>
      <c r="L21" s="431">
        <v>0.77500000000000002</v>
      </c>
      <c r="M21" s="431">
        <v>31</v>
      </c>
      <c r="N21" s="434">
        <v>754</v>
      </c>
      <c r="O21" s="434">
        <v>23374</v>
      </c>
      <c r="P21" s="456">
        <v>1.1088235294117648</v>
      </c>
      <c r="Q21" s="435">
        <v>31</v>
      </c>
    </row>
    <row r="22" spans="1:17" ht="14.4" customHeight="1" x14ac:dyDescent="0.3">
      <c r="A22" s="430" t="s">
        <v>1308</v>
      </c>
      <c r="B22" s="431" t="s">
        <v>402</v>
      </c>
      <c r="C22" s="431" t="s">
        <v>1309</v>
      </c>
      <c r="D22" s="431" t="s">
        <v>1342</v>
      </c>
      <c r="E22" s="431" t="s">
        <v>1343</v>
      </c>
      <c r="F22" s="434">
        <v>694</v>
      </c>
      <c r="G22" s="434">
        <v>142778</v>
      </c>
      <c r="H22" s="431">
        <v>1</v>
      </c>
      <c r="I22" s="431">
        <v>205.73198847262248</v>
      </c>
      <c r="J22" s="434">
        <v>596</v>
      </c>
      <c r="K22" s="434">
        <v>123372</v>
      </c>
      <c r="L22" s="431">
        <v>0.86408270181680646</v>
      </c>
      <c r="M22" s="431">
        <v>207</v>
      </c>
      <c r="N22" s="434">
        <v>726</v>
      </c>
      <c r="O22" s="434">
        <v>151008</v>
      </c>
      <c r="P22" s="456">
        <v>1.0576419336312317</v>
      </c>
      <c r="Q22" s="435">
        <v>208</v>
      </c>
    </row>
    <row r="23" spans="1:17" ht="14.4" customHeight="1" x14ac:dyDescent="0.3">
      <c r="A23" s="430" t="s">
        <v>1308</v>
      </c>
      <c r="B23" s="431" t="s">
        <v>402</v>
      </c>
      <c r="C23" s="431" t="s">
        <v>1309</v>
      </c>
      <c r="D23" s="431" t="s">
        <v>1344</v>
      </c>
      <c r="E23" s="431" t="s">
        <v>1345</v>
      </c>
      <c r="F23" s="434">
        <v>668</v>
      </c>
      <c r="G23" s="434">
        <v>252826</v>
      </c>
      <c r="H23" s="431">
        <v>1</v>
      </c>
      <c r="I23" s="431">
        <v>378.48203592814372</v>
      </c>
      <c r="J23" s="434">
        <v>588</v>
      </c>
      <c r="K23" s="434">
        <v>223440</v>
      </c>
      <c r="L23" s="431">
        <v>0.88376986544105429</v>
      </c>
      <c r="M23" s="431">
        <v>380</v>
      </c>
      <c r="N23" s="434">
        <v>724</v>
      </c>
      <c r="O23" s="434">
        <v>278016</v>
      </c>
      <c r="P23" s="456">
        <v>1.0996337402007705</v>
      </c>
      <c r="Q23" s="435">
        <v>384</v>
      </c>
    </row>
    <row r="24" spans="1:17" ht="14.4" customHeight="1" x14ac:dyDescent="0.3">
      <c r="A24" s="430" t="s">
        <v>1308</v>
      </c>
      <c r="B24" s="431" t="s">
        <v>402</v>
      </c>
      <c r="C24" s="431" t="s">
        <v>1309</v>
      </c>
      <c r="D24" s="431" t="s">
        <v>1346</v>
      </c>
      <c r="E24" s="431" t="s">
        <v>1347</v>
      </c>
      <c r="F24" s="434">
        <v>835</v>
      </c>
      <c r="G24" s="434">
        <v>193993</v>
      </c>
      <c r="H24" s="431">
        <v>1</v>
      </c>
      <c r="I24" s="431">
        <v>232.32694610778444</v>
      </c>
      <c r="J24" s="434">
        <v>595</v>
      </c>
      <c r="K24" s="434">
        <v>139230</v>
      </c>
      <c r="L24" s="431">
        <v>0.71770630899053056</v>
      </c>
      <c r="M24" s="431">
        <v>234</v>
      </c>
      <c r="N24" s="434">
        <v>1206</v>
      </c>
      <c r="O24" s="434">
        <v>284616</v>
      </c>
      <c r="P24" s="456">
        <v>1.4671457217528467</v>
      </c>
      <c r="Q24" s="435">
        <v>236</v>
      </c>
    </row>
    <row r="25" spans="1:17" ht="14.4" customHeight="1" x14ac:dyDescent="0.3">
      <c r="A25" s="430" t="s">
        <v>1308</v>
      </c>
      <c r="B25" s="431" t="s">
        <v>402</v>
      </c>
      <c r="C25" s="431" t="s">
        <v>1309</v>
      </c>
      <c r="D25" s="431" t="s">
        <v>1348</v>
      </c>
      <c r="E25" s="431" t="s">
        <v>1349</v>
      </c>
      <c r="F25" s="434">
        <v>195</v>
      </c>
      <c r="G25" s="434">
        <v>25294</v>
      </c>
      <c r="H25" s="431">
        <v>1</v>
      </c>
      <c r="I25" s="431">
        <v>129.71282051282051</v>
      </c>
      <c r="J25" s="434">
        <v>415</v>
      </c>
      <c r="K25" s="434">
        <v>54365</v>
      </c>
      <c r="L25" s="431">
        <v>2.149323950343955</v>
      </c>
      <c r="M25" s="431">
        <v>131</v>
      </c>
      <c r="N25" s="434">
        <v>455</v>
      </c>
      <c r="O25" s="434">
        <v>62335</v>
      </c>
      <c r="P25" s="456">
        <v>2.4644184391555308</v>
      </c>
      <c r="Q25" s="435">
        <v>137</v>
      </c>
    </row>
    <row r="26" spans="1:17" ht="14.4" customHeight="1" x14ac:dyDescent="0.3">
      <c r="A26" s="430" t="s">
        <v>1308</v>
      </c>
      <c r="B26" s="431" t="s">
        <v>402</v>
      </c>
      <c r="C26" s="431" t="s">
        <v>1309</v>
      </c>
      <c r="D26" s="431" t="s">
        <v>1350</v>
      </c>
      <c r="E26" s="431" t="s">
        <v>1351</v>
      </c>
      <c r="F26" s="434">
        <v>14</v>
      </c>
      <c r="G26" s="434">
        <v>2772</v>
      </c>
      <c r="H26" s="431">
        <v>1</v>
      </c>
      <c r="I26" s="431">
        <v>198</v>
      </c>
      <c r="J26" s="434">
        <v>25</v>
      </c>
      <c r="K26" s="434">
        <v>4975</v>
      </c>
      <c r="L26" s="431">
        <v>1.7947330447330447</v>
      </c>
      <c r="M26" s="431">
        <v>199</v>
      </c>
      <c r="N26" s="434">
        <v>35</v>
      </c>
      <c r="O26" s="434">
        <v>7175</v>
      </c>
      <c r="P26" s="456">
        <v>2.5883838383838382</v>
      </c>
      <c r="Q26" s="435">
        <v>205</v>
      </c>
    </row>
    <row r="27" spans="1:17" ht="14.4" customHeight="1" x14ac:dyDescent="0.3">
      <c r="A27" s="430" t="s">
        <v>1308</v>
      </c>
      <c r="B27" s="431" t="s">
        <v>402</v>
      </c>
      <c r="C27" s="431" t="s">
        <v>1309</v>
      </c>
      <c r="D27" s="431" t="s">
        <v>1352</v>
      </c>
      <c r="E27" s="431" t="s">
        <v>1353</v>
      </c>
      <c r="F27" s="434">
        <v>97</v>
      </c>
      <c r="G27" s="434">
        <v>119543</v>
      </c>
      <c r="H27" s="431">
        <v>1</v>
      </c>
      <c r="I27" s="431">
        <v>1232.4020618556701</v>
      </c>
      <c r="J27" s="434">
        <v>89</v>
      </c>
      <c r="K27" s="434">
        <v>110894</v>
      </c>
      <c r="L27" s="431">
        <v>0.92764946504605039</v>
      </c>
      <c r="M27" s="431">
        <v>1246</v>
      </c>
      <c r="N27" s="434">
        <v>50</v>
      </c>
      <c r="O27" s="434">
        <v>62800</v>
      </c>
      <c r="P27" s="456">
        <v>0.52533398024141942</v>
      </c>
      <c r="Q27" s="435">
        <v>1256</v>
      </c>
    </row>
    <row r="28" spans="1:17" ht="14.4" customHeight="1" x14ac:dyDescent="0.3">
      <c r="A28" s="430" t="s">
        <v>1308</v>
      </c>
      <c r="B28" s="431" t="s">
        <v>402</v>
      </c>
      <c r="C28" s="431" t="s">
        <v>1309</v>
      </c>
      <c r="D28" s="431" t="s">
        <v>1354</v>
      </c>
      <c r="E28" s="431" t="s">
        <v>1355</v>
      </c>
      <c r="F28" s="434">
        <v>13177</v>
      </c>
      <c r="G28" s="434">
        <v>210832</v>
      </c>
      <c r="H28" s="431">
        <v>1</v>
      </c>
      <c r="I28" s="431">
        <v>16</v>
      </c>
      <c r="J28" s="434">
        <v>13764</v>
      </c>
      <c r="K28" s="434">
        <v>220224</v>
      </c>
      <c r="L28" s="431">
        <v>1.0445473172952873</v>
      </c>
      <c r="M28" s="431">
        <v>16</v>
      </c>
      <c r="N28" s="434">
        <v>16673</v>
      </c>
      <c r="O28" s="434">
        <v>283441</v>
      </c>
      <c r="P28" s="456">
        <v>1.3443926918114897</v>
      </c>
      <c r="Q28" s="435">
        <v>17</v>
      </c>
    </row>
    <row r="29" spans="1:17" ht="14.4" customHeight="1" x14ac:dyDescent="0.3">
      <c r="A29" s="430" t="s">
        <v>1308</v>
      </c>
      <c r="B29" s="431" t="s">
        <v>402</v>
      </c>
      <c r="C29" s="431" t="s">
        <v>1309</v>
      </c>
      <c r="D29" s="431" t="s">
        <v>1356</v>
      </c>
      <c r="E29" s="431" t="s">
        <v>1357</v>
      </c>
      <c r="F29" s="434">
        <v>452</v>
      </c>
      <c r="G29" s="434">
        <v>60704</v>
      </c>
      <c r="H29" s="431">
        <v>1</v>
      </c>
      <c r="I29" s="431">
        <v>134.30088495575222</v>
      </c>
      <c r="J29" s="434">
        <v>369</v>
      </c>
      <c r="K29" s="434">
        <v>50184</v>
      </c>
      <c r="L29" s="431">
        <v>0.82670005271481284</v>
      </c>
      <c r="M29" s="431">
        <v>136</v>
      </c>
      <c r="N29" s="434">
        <v>602</v>
      </c>
      <c r="O29" s="434">
        <v>83678</v>
      </c>
      <c r="P29" s="456">
        <v>1.3784594095940959</v>
      </c>
      <c r="Q29" s="435">
        <v>139</v>
      </c>
    </row>
    <row r="30" spans="1:17" ht="14.4" customHeight="1" x14ac:dyDescent="0.3">
      <c r="A30" s="430" t="s">
        <v>1308</v>
      </c>
      <c r="B30" s="431" t="s">
        <v>402</v>
      </c>
      <c r="C30" s="431" t="s">
        <v>1309</v>
      </c>
      <c r="D30" s="431" t="s">
        <v>1358</v>
      </c>
      <c r="E30" s="431" t="s">
        <v>1359</v>
      </c>
      <c r="F30" s="434">
        <v>320</v>
      </c>
      <c r="G30" s="434">
        <v>32837</v>
      </c>
      <c r="H30" s="431">
        <v>1</v>
      </c>
      <c r="I30" s="431">
        <v>102.61562499999999</v>
      </c>
      <c r="J30" s="434">
        <v>240</v>
      </c>
      <c r="K30" s="434">
        <v>24720</v>
      </c>
      <c r="L30" s="431">
        <v>0.75280933093766178</v>
      </c>
      <c r="M30" s="431">
        <v>103</v>
      </c>
      <c r="N30" s="434">
        <v>346</v>
      </c>
      <c r="O30" s="434">
        <v>35638</v>
      </c>
      <c r="P30" s="456">
        <v>1.0853001187684623</v>
      </c>
      <c r="Q30" s="435">
        <v>103</v>
      </c>
    </row>
    <row r="31" spans="1:17" ht="14.4" customHeight="1" x14ac:dyDescent="0.3">
      <c r="A31" s="430" t="s">
        <v>1308</v>
      </c>
      <c r="B31" s="431" t="s">
        <v>402</v>
      </c>
      <c r="C31" s="431" t="s">
        <v>1309</v>
      </c>
      <c r="D31" s="431" t="s">
        <v>1360</v>
      </c>
      <c r="E31" s="431" t="s">
        <v>1361</v>
      </c>
      <c r="F31" s="434">
        <v>2</v>
      </c>
      <c r="G31" s="434">
        <v>226</v>
      </c>
      <c r="H31" s="431">
        <v>1</v>
      </c>
      <c r="I31" s="431">
        <v>113</v>
      </c>
      <c r="J31" s="434">
        <v>1</v>
      </c>
      <c r="K31" s="434">
        <v>113</v>
      </c>
      <c r="L31" s="431">
        <v>0.5</v>
      </c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1308</v>
      </c>
      <c r="B32" s="431" t="s">
        <v>402</v>
      </c>
      <c r="C32" s="431" t="s">
        <v>1309</v>
      </c>
      <c r="D32" s="431" t="s">
        <v>1362</v>
      </c>
      <c r="E32" s="431" t="s">
        <v>1363</v>
      </c>
      <c r="F32" s="434">
        <v>2373</v>
      </c>
      <c r="G32" s="434">
        <v>94092</v>
      </c>
      <c r="H32" s="431">
        <v>1</v>
      </c>
      <c r="I32" s="431">
        <v>39.651074589127688</v>
      </c>
      <c r="J32" s="434">
        <v>3026</v>
      </c>
      <c r="K32" s="434">
        <v>121040</v>
      </c>
      <c r="L32" s="431">
        <v>1.2864005441482804</v>
      </c>
      <c r="M32" s="431">
        <v>40</v>
      </c>
      <c r="N32" s="434">
        <v>2764</v>
      </c>
      <c r="O32" s="434">
        <v>110560</v>
      </c>
      <c r="P32" s="456">
        <v>1.1750201930025932</v>
      </c>
      <c r="Q32" s="435">
        <v>40</v>
      </c>
    </row>
    <row r="33" spans="1:17" ht="14.4" customHeight="1" x14ac:dyDescent="0.3">
      <c r="A33" s="430" t="s">
        <v>1308</v>
      </c>
      <c r="B33" s="431" t="s">
        <v>402</v>
      </c>
      <c r="C33" s="431" t="s">
        <v>1309</v>
      </c>
      <c r="D33" s="431" t="s">
        <v>1364</v>
      </c>
      <c r="E33" s="431" t="s">
        <v>1365</v>
      </c>
      <c r="F33" s="434">
        <v>5668</v>
      </c>
      <c r="G33" s="434">
        <v>647770</v>
      </c>
      <c r="H33" s="431">
        <v>1</v>
      </c>
      <c r="I33" s="431">
        <v>114.28546224417784</v>
      </c>
      <c r="J33" s="434">
        <v>6457</v>
      </c>
      <c r="K33" s="434">
        <v>749012</v>
      </c>
      <c r="L33" s="431">
        <v>1.1562931287339642</v>
      </c>
      <c r="M33" s="431">
        <v>116</v>
      </c>
      <c r="N33" s="434">
        <v>7247</v>
      </c>
      <c r="O33" s="434">
        <v>847899</v>
      </c>
      <c r="P33" s="456">
        <v>1.3089507078129583</v>
      </c>
      <c r="Q33" s="435">
        <v>117</v>
      </c>
    </row>
    <row r="34" spans="1:17" ht="14.4" customHeight="1" x14ac:dyDescent="0.3">
      <c r="A34" s="430" t="s">
        <v>1308</v>
      </c>
      <c r="B34" s="431" t="s">
        <v>402</v>
      </c>
      <c r="C34" s="431" t="s">
        <v>1309</v>
      </c>
      <c r="D34" s="431" t="s">
        <v>1366</v>
      </c>
      <c r="E34" s="431" t="s">
        <v>1367</v>
      </c>
      <c r="F34" s="434">
        <v>474</v>
      </c>
      <c r="G34" s="434">
        <v>40114</v>
      </c>
      <c r="H34" s="431">
        <v>1</v>
      </c>
      <c r="I34" s="431">
        <v>84.628691983122366</v>
      </c>
      <c r="J34" s="434">
        <v>465</v>
      </c>
      <c r="K34" s="434">
        <v>39525</v>
      </c>
      <c r="L34" s="431">
        <v>0.98531684698608968</v>
      </c>
      <c r="M34" s="431">
        <v>85</v>
      </c>
      <c r="N34" s="434">
        <v>539</v>
      </c>
      <c r="O34" s="434">
        <v>49049</v>
      </c>
      <c r="P34" s="456">
        <v>1.2227401904571971</v>
      </c>
      <c r="Q34" s="435">
        <v>91</v>
      </c>
    </row>
    <row r="35" spans="1:17" ht="14.4" customHeight="1" x14ac:dyDescent="0.3">
      <c r="A35" s="430" t="s">
        <v>1308</v>
      </c>
      <c r="B35" s="431" t="s">
        <v>402</v>
      </c>
      <c r="C35" s="431" t="s">
        <v>1309</v>
      </c>
      <c r="D35" s="431" t="s">
        <v>1368</v>
      </c>
      <c r="E35" s="431" t="s">
        <v>1369</v>
      </c>
      <c r="F35" s="434">
        <v>1756</v>
      </c>
      <c r="G35" s="434">
        <v>169719</v>
      </c>
      <c r="H35" s="431">
        <v>1</v>
      </c>
      <c r="I35" s="431">
        <v>96.650911161731202</v>
      </c>
      <c r="J35" s="434">
        <v>1719</v>
      </c>
      <c r="K35" s="434">
        <v>168462</v>
      </c>
      <c r="L35" s="431">
        <v>0.99259364007565443</v>
      </c>
      <c r="M35" s="431">
        <v>98</v>
      </c>
      <c r="N35" s="434">
        <v>2074</v>
      </c>
      <c r="O35" s="434">
        <v>205326</v>
      </c>
      <c r="P35" s="456">
        <v>1.2097997277853394</v>
      </c>
      <c r="Q35" s="435">
        <v>99</v>
      </c>
    </row>
    <row r="36" spans="1:17" ht="14.4" customHeight="1" x14ac:dyDescent="0.3">
      <c r="A36" s="430" t="s">
        <v>1308</v>
      </c>
      <c r="B36" s="431" t="s">
        <v>402</v>
      </c>
      <c r="C36" s="431" t="s">
        <v>1309</v>
      </c>
      <c r="D36" s="431" t="s">
        <v>1370</v>
      </c>
      <c r="E36" s="431" t="s">
        <v>1371</v>
      </c>
      <c r="F36" s="434">
        <v>1204</v>
      </c>
      <c r="G36" s="434">
        <v>25284</v>
      </c>
      <c r="H36" s="431">
        <v>1</v>
      </c>
      <c r="I36" s="431">
        <v>21</v>
      </c>
      <c r="J36" s="434">
        <v>1180</v>
      </c>
      <c r="K36" s="434">
        <v>24780</v>
      </c>
      <c r="L36" s="431">
        <v>0.98006644518272423</v>
      </c>
      <c r="M36" s="431">
        <v>21</v>
      </c>
      <c r="N36" s="434">
        <v>1014</v>
      </c>
      <c r="O36" s="434">
        <v>21294</v>
      </c>
      <c r="P36" s="456">
        <v>0.84219269102990035</v>
      </c>
      <c r="Q36" s="435">
        <v>21</v>
      </c>
    </row>
    <row r="37" spans="1:17" ht="14.4" customHeight="1" x14ac:dyDescent="0.3">
      <c r="A37" s="430" t="s">
        <v>1308</v>
      </c>
      <c r="B37" s="431" t="s">
        <v>402</v>
      </c>
      <c r="C37" s="431" t="s">
        <v>1309</v>
      </c>
      <c r="D37" s="431" t="s">
        <v>1372</v>
      </c>
      <c r="E37" s="431" t="s">
        <v>1373</v>
      </c>
      <c r="F37" s="434">
        <v>17793</v>
      </c>
      <c r="G37" s="434">
        <v>8658627</v>
      </c>
      <c r="H37" s="431">
        <v>1</v>
      </c>
      <c r="I37" s="431">
        <v>486.63109087843532</v>
      </c>
      <c r="J37" s="434">
        <v>18920</v>
      </c>
      <c r="K37" s="434">
        <v>9214040</v>
      </c>
      <c r="L37" s="431">
        <v>1.0641456203160156</v>
      </c>
      <c r="M37" s="431">
        <v>487</v>
      </c>
      <c r="N37" s="434">
        <v>22327</v>
      </c>
      <c r="O37" s="434">
        <v>10895576</v>
      </c>
      <c r="P37" s="456">
        <v>1.2583491585906172</v>
      </c>
      <c r="Q37" s="435">
        <v>488</v>
      </c>
    </row>
    <row r="38" spans="1:17" ht="14.4" customHeight="1" x14ac:dyDescent="0.3">
      <c r="A38" s="430" t="s">
        <v>1308</v>
      </c>
      <c r="B38" s="431" t="s">
        <v>402</v>
      </c>
      <c r="C38" s="431" t="s">
        <v>1309</v>
      </c>
      <c r="D38" s="431" t="s">
        <v>1374</v>
      </c>
      <c r="E38" s="431" t="s">
        <v>1375</v>
      </c>
      <c r="F38" s="434">
        <v>2199</v>
      </c>
      <c r="G38" s="434">
        <v>706526</v>
      </c>
      <c r="H38" s="431">
        <v>1</v>
      </c>
      <c r="I38" s="431">
        <v>321.29422464756709</v>
      </c>
      <c r="J38" s="434">
        <v>4023</v>
      </c>
      <c r="K38" s="434">
        <v>1299429</v>
      </c>
      <c r="L38" s="431">
        <v>1.839180723710097</v>
      </c>
      <c r="M38" s="431">
        <v>323</v>
      </c>
      <c r="N38" s="434">
        <v>4984</v>
      </c>
      <c r="O38" s="434">
        <v>1614816</v>
      </c>
      <c r="P38" s="456">
        <v>2.2855719393199969</v>
      </c>
      <c r="Q38" s="435">
        <v>324</v>
      </c>
    </row>
    <row r="39" spans="1:17" ht="14.4" customHeight="1" x14ac:dyDescent="0.3">
      <c r="A39" s="430" t="s">
        <v>1308</v>
      </c>
      <c r="B39" s="431" t="s">
        <v>402</v>
      </c>
      <c r="C39" s="431" t="s">
        <v>1309</v>
      </c>
      <c r="D39" s="431" t="s">
        <v>1376</v>
      </c>
      <c r="E39" s="431" t="s">
        <v>1377</v>
      </c>
      <c r="F39" s="434">
        <v>1110</v>
      </c>
      <c r="G39" s="434">
        <v>260445</v>
      </c>
      <c r="H39" s="431">
        <v>1</v>
      </c>
      <c r="I39" s="431">
        <v>234.63513513513513</v>
      </c>
      <c r="J39" s="434">
        <v>1322</v>
      </c>
      <c r="K39" s="434">
        <v>310670</v>
      </c>
      <c r="L39" s="431">
        <v>1.1928430186795678</v>
      </c>
      <c r="M39" s="431">
        <v>235</v>
      </c>
      <c r="N39" s="434">
        <v>1488</v>
      </c>
      <c r="O39" s="434">
        <v>351168</v>
      </c>
      <c r="P39" s="456">
        <v>1.3483384207798192</v>
      </c>
      <c r="Q39" s="435">
        <v>236</v>
      </c>
    </row>
    <row r="40" spans="1:17" ht="14.4" customHeight="1" x14ac:dyDescent="0.3">
      <c r="A40" s="430" t="s">
        <v>1308</v>
      </c>
      <c r="B40" s="431" t="s">
        <v>402</v>
      </c>
      <c r="C40" s="431" t="s">
        <v>1309</v>
      </c>
      <c r="D40" s="431" t="s">
        <v>1378</v>
      </c>
      <c r="E40" s="431" t="s">
        <v>1379</v>
      </c>
      <c r="F40" s="434">
        <v>3427</v>
      </c>
      <c r="G40" s="434">
        <v>228274</v>
      </c>
      <c r="H40" s="431">
        <v>1</v>
      </c>
      <c r="I40" s="431">
        <v>66.610446454625034</v>
      </c>
      <c r="J40" s="434">
        <v>3840</v>
      </c>
      <c r="K40" s="434">
        <v>257280</v>
      </c>
      <c r="L40" s="431">
        <v>1.1270665954072736</v>
      </c>
      <c r="M40" s="431">
        <v>67</v>
      </c>
      <c r="N40" s="434">
        <v>3965</v>
      </c>
      <c r="O40" s="434">
        <v>269620</v>
      </c>
      <c r="P40" s="456">
        <v>1.1811244381751755</v>
      </c>
      <c r="Q40" s="435">
        <v>68</v>
      </c>
    </row>
    <row r="41" spans="1:17" ht="14.4" customHeight="1" x14ac:dyDescent="0.3">
      <c r="A41" s="430" t="s">
        <v>1308</v>
      </c>
      <c r="B41" s="431" t="s">
        <v>402</v>
      </c>
      <c r="C41" s="431" t="s">
        <v>1309</v>
      </c>
      <c r="D41" s="431" t="s">
        <v>1380</v>
      </c>
      <c r="E41" s="431" t="s">
        <v>1381</v>
      </c>
      <c r="F41" s="434">
        <v>1902</v>
      </c>
      <c r="G41" s="434">
        <v>77318</v>
      </c>
      <c r="H41" s="431">
        <v>1</v>
      </c>
      <c r="I41" s="431">
        <v>40.650893796004205</v>
      </c>
      <c r="J41" s="434">
        <v>2241</v>
      </c>
      <c r="K41" s="434">
        <v>91881</v>
      </c>
      <c r="L41" s="431">
        <v>1.1883520008277504</v>
      </c>
      <c r="M41" s="431">
        <v>41</v>
      </c>
      <c r="N41" s="434">
        <v>2579</v>
      </c>
      <c r="O41" s="434">
        <v>105739</v>
      </c>
      <c r="P41" s="456">
        <v>1.367585814428723</v>
      </c>
      <c r="Q41" s="435">
        <v>41</v>
      </c>
    </row>
    <row r="42" spans="1:17" ht="14.4" customHeight="1" x14ac:dyDescent="0.3">
      <c r="A42" s="430" t="s">
        <v>1308</v>
      </c>
      <c r="B42" s="431" t="s">
        <v>402</v>
      </c>
      <c r="C42" s="431" t="s">
        <v>1309</v>
      </c>
      <c r="D42" s="431" t="s">
        <v>1382</v>
      </c>
      <c r="E42" s="431" t="s">
        <v>1383</v>
      </c>
      <c r="F42" s="434">
        <v>3188</v>
      </c>
      <c r="G42" s="434">
        <v>228362</v>
      </c>
      <c r="H42" s="431">
        <v>1</v>
      </c>
      <c r="I42" s="431">
        <v>71.631744040150565</v>
      </c>
      <c r="J42" s="434">
        <v>3138</v>
      </c>
      <c r="K42" s="434">
        <v>229074</v>
      </c>
      <c r="L42" s="431">
        <v>1.0031178567362347</v>
      </c>
      <c r="M42" s="431">
        <v>73</v>
      </c>
      <c r="N42" s="434">
        <v>2954</v>
      </c>
      <c r="O42" s="434">
        <v>218596</v>
      </c>
      <c r="P42" s="456">
        <v>0.95723456617125446</v>
      </c>
      <c r="Q42" s="435">
        <v>74</v>
      </c>
    </row>
    <row r="43" spans="1:17" ht="14.4" customHeight="1" x14ac:dyDescent="0.3">
      <c r="A43" s="430" t="s">
        <v>1308</v>
      </c>
      <c r="B43" s="431" t="s">
        <v>402</v>
      </c>
      <c r="C43" s="431" t="s">
        <v>1309</v>
      </c>
      <c r="D43" s="431" t="s">
        <v>1384</v>
      </c>
      <c r="E43" s="431" t="s">
        <v>1385</v>
      </c>
      <c r="F43" s="434">
        <v>453</v>
      </c>
      <c r="G43" s="434">
        <v>32923</v>
      </c>
      <c r="H43" s="431">
        <v>1</v>
      </c>
      <c r="I43" s="431">
        <v>72.677704194260485</v>
      </c>
      <c r="J43" s="434">
        <v>411</v>
      </c>
      <c r="K43" s="434">
        <v>30003</v>
      </c>
      <c r="L43" s="431">
        <v>0.91130820399113077</v>
      </c>
      <c r="M43" s="431">
        <v>73</v>
      </c>
      <c r="N43" s="434">
        <v>531</v>
      </c>
      <c r="O43" s="434">
        <v>39294</v>
      </c>
      <c r="P43" s="456">
        <v>1.1935121343741457</v>
      </c>
      <c r="Q43" s="435">
        <v>74</v>
      </c>
    </row>
    <row r="44" spans="1:17" ht="14.4" customHeight="1" x14ac:dyDescent="0.3">
      <c r="A44" s="430" t="s">
        <v>1308</v>
      </c>
      <c r="B44" s="431" t="s">
        <v>402</v>
      </c>
      <c r="C44" s="431" t="s">
        <v>1309</v>
      </c>
      <c r="D44" s="431" t="s">
        <v>1386</v>
      </c>
      <c r="E44" s="431" t="s">
        <v>1387</v>
      </c>
      <c r="F44" s="434">
        <v>2039</v>
      </c>
      <c r="G44" s="434">
        <v>578389</v>
      </c>
      <c r="H44" s="431">
        <v>1</v>
      </c>
      <c r="I44" s="431">
        <v>283.66307013241783</v>
      </c>
      <c r="J44" s="434">
        <v>2269</v>
      </c>
      <c r="K44" s="434">
        <v>644396</v>
      </c>
      <c r="L44" s="431">
        <v>1.1141221565417045</v>
      </c>
      <c r="M44" s="431">
        <v>284</v>
      </c>
      <c r="N44" s="434">
        <v>2657</v>
      </c>
      <c r="O44" s="434">
        <v>757245</v>
      </c>
      <c r="P44" s="456">
        <v>1.309231330471361</v>
      </c>
      <c r="Q44" s="435">
        <v>285</v>
      </c>
    </row>
    <row r="45" spans="1:17" ht="14.4" customHeight="1" x14ac:dyDescent="0.3">
      <c r="A45" s="430" t="s">
        <v>1308</v>
      </c>
      <c r="B45" s="431" t="s">
        <v>402</v>
      </c>
      <c r="C45" s="431" t="s">
        <v>1309</v>
      </c>
      <c r="D45" s="431" t="s">
        <v>1388</v>
      </c>
      <c r="E45" s="431" t="s">
        <v>1389</v>
      </c>
      <c r="F45" s="434">
        <v>66</v>
      </c>
      <c r="G45" s="434">
        <v>14307</v>
      </c>
      <c r="H45" s="431">
        <v>1</v>
      </c>
      <c r="I45" s="431">
        <v>216.77272727272728</v>
      </c>
      <c r="J45" s="434">
        <v>77</v>
      </c>
      <c r="K45" s="434">
        <v>16863</v>
      </c>
      <c r="L45" s="431">
        <v>1.1786538058293143</v>
      </c>
      <c r="M45" s="431">
        <v>219</v>
      </c>
      <c r="N45" s="434">
        <v>87</v>
      </c>
      <c r="O45" s="434">
        <v>19401</v>
      </c>
      <c r="P45" s="456">
        <v>1.3560494862654644</v>
      </c>
      <c r="Q45" s="435">
        <v>223</v>
      </c>
    </row>
    <row r="46" spans="1:17" ht="14.4" customHeight="1" x14ac:dyDescent="0.3">
      <c r="A46" s="430" t="s">
        <v>1308</v>
      </c>
      <c r="B46" s="431" t="s">
        <v>402</v>
      </c>
      <c r="C46" s="431" t="s">
        <v>1309</v>
      </c>
      <c r="D46" s="431" t="s">
        <v>1390</v>
      </c>
      <c r="E46" s="431" t="s">
        <v>1391</v>
      </c>
      <c r="F46" s="434">
        <v>385</v>
      </c>
      <c r="G46" s="434">
        <v>293239</v>
      </c>
      <c r="H46" s="431">
        <v>1</v>
      </c>
      <c r="I46" s="431">
        <v>761.65974025974026</v>
      </c>
      <c r="J46" s="434">
        <v>439</v>
      </c>
      <c r="K46" s="434">
        <v>334518</v>
      </c>
      <c r="L46" s="431">
        <v>1.1407691337100454</v>
      </c>
      <c r="M46" s="431">
        <v>762</v>
      </c>
      <c r="N46" s="434">
        <v>535</v>
      </c>
      <c r="O46" s="434">
        <v>408205</v>
      </c>
      <c r="P46" s="456">
        <v>1.3920556269800402</v>
      </c>
      <c r="Q46" s="435">
        <v>763</v>
      </c>
    </row>
    <row r="47" spans="1:17" ht="14.4" customHeight="1" x14ac:dyDescent="0.3">
      <c r="A47" s="430" t="s">
        <v>1308</v>
      </c>
      <c r="B47" s="431" t="s">
        <v>402</v>
      </c>
      <c r="C47" s="431" t="s">
        <v>1309</v>
      </c>
      <c r="D47" s="431" t="s">
        <v>1392</v>
      </c>
      <c r="E47" s="431" t="s">
        <v>1393</v>
      </c>
      <c r="F47" s="434">
        <v>511</v>
      </c>
      <c r="G47" s="434">
        <v>1046689</v>
      </c>
      <c r="H47" s="431">
        <v>1</v>
      </c>
      <c r="I47" s="431">
        <v>2048.3150684931506</v>
      </c>
      <c r="J47" s="434">
        <v>459</v>
      </c>
      <c r="K47" s="434">
        <v>951048</v>
      </c>
      <c r="L47" s="431">
        <v>0.9086251981247534</v>
      </c>
      <c r="M47" s="431">
        <v>2072</v>
      </c>
      <c r="N47" s="434">
        <v>579</v>
      </c>
      <c r="O47" s="434">
        <v>1222848</v>
      </c>
      <c r="P47" s="456">
        <v>1.1683011859301091</v>
      </c>
      <c r="Q47" s="435">
        <v>2112</v>
      </c>
    </row>
    <row r="48" spans="1:17" ht="14.4" customHeight="1" x14ac:dyDescent="0.3">
      <c r="A48" s="430" t="s">
        <v>1308</v>
      </c>
      <c r="B48" s="431" t="s">
        <v>402</v>
      </c>
      <c r="C48" s="431" t="s">
        <v>1309</v>
      </c>
      <c r="D48" s="431" t="s">
        <v>1394</v>
      </c>
      <c r="E48" s="431" t="s">
        <v>1395</v>
      </c>
      <c r="F48" s="434">
        <v>196</v>
      </c>
      <c r="G48" s="434">
        <v>118825</v>
      </c>
      <c r="H48" s="431">
        <v>1</v>
      </c>
      <c r="I48" s="431">
        <v>606.25</v>
      </c>
      <c r="J48" s="434">
        <v>172</v>
      </c>
      <c r="K48" s="434">
        <v>104576</v>
      </c>
      <c r="L48" s="431">
        <v>0.88008415737428991</v>
      </c>
      <c r="M48" s="431">
        <v>608</v>
      </c>
      <c r="N48" s="434">
        <v>223</v>
      </c>
      <c r="O48" s="434">
        <v>136922</v>
      </c>
      <c r="P48" s="456">
        <v>1.1522996002524721</v>
      </c>
      <c r="Q48" s="435">
        <v>614</v>
      </c>
    </row>
    <row r="49" spans="1:17" ht="14.4" customHeight="1" x14ac:dyDescent="0.3">
      <c r="A49" s="430" t="s">
        <v>1308</v>
      </c>
      <c r="B49" s="431" t="s">
        <v>402</v>
      </c>
      <c r="C49" s="431" t="s">
        <v>1309</v>
      </c>
      <c r="D49" s="431" t="s">
        <v>1396</v>
      </c>
      <c r="E49" s="431" t="s">
        <v>1397</v>
      </c>
      <c r="F49" s="434">
        <v>49</v>
      </c>
      <c r="G49" s="434">
        <v>47125</v>
      </c>
      <c r="H49" s="431">
        <v>1</v>
      </c>
      <c r="I49" s="431">
        <v>961.73469387755097</v>
      </c>
      <c r="J49" s="434">
        <v>36</v>
      </c>
      <c r="K49" s="434">
        <v>34632</v>
      </c>
      <c r="L49" s="431">
        <v>0.73489655172413793</v>
      </c>
      <c r="M49" s="431">
        <v>962</v>
      </c>
      <c r="N49" s="434">
        <v>54</v>
      </c>
      <c r="O49" s="434">
        <v>52002</v>
      </c>
      <c r="P49" s="456">
        <v>1.1034907161803713</v>
      </c>
      <c r="Q49" s="435">
        <v>963</v>
      </c>
    </row>
    <row r="50" spans="1:17" ht="14.4" customHeight="1" x14ac:dyDescent="0.3">
      <c r="A50" s="430" t="s">
        <v>1308</v>
      </c>
      <c r="B50" s="431" t="s">
        <v>402</v>
      </c>
      <c r="C50" s="431" t="s">
        <v>1309</v>
      </c>
      <c r="D50" s="431" t="s">
        <v>1398</v>
      </c>
      <c r="E50" s="431" t="s">
        <v>1399</v>
      </c>
      <c r="F50" s="434">
        <v>96</v>
      </c>
      <c r="G50" s="434">
        <v>48674</v>
      </c>
      <c r="H50" s="431">
        <v>1</v>
      </c>
      <c r="I50" s="431">
        <v>507.02083333333331</v>
      </c>
      <c r="J50" s="434">
        <v>13</v>
      </c>
      <c r="K50" s="434">
        <v>6617</v>
      </c>
      <c r="L50" s="431">
        <v>0.13594526852118174</v>
      </c>
      <c r="M50" s="431">
        <v>509</v>
      </c>
      <c r="N50" s="434">
        <v>5</v>
      </c>
      <c r="O50" s="434">
        <v>2560</v>
      </c>
      <c r="P50" s="456">
        <v>5.2594814480009862E-2</v>
      </c>
      <c r="Q50" s="435">
        <v>512</v>
      </c>
    </row>
    <row r="51" spans="1:17" ht="14.4" customHeight="1" x14ac:dyDescent="0.3">
      <c r="A51" s="430" t="s">
        <v>1308</v>
      </c>
      <c r="B51" s="431" t="s">
        <v>402</v>
      </c>
      <c r="C51" s="431" t="s">
        <v>1309</v>
      </c>
      <c r="D51" s="431" t="s">
        <v>1400</v>
      </c>
      <c r="E51" s="431" t="s">
        <v>1401</v>
      </c>
      <c r="F51" s="434">
        <v>140</v>
      </c>
      <c r="G51" s="434">
        <v>241040</v>
      </c>
      <c r="H51" s="431">
        <v>1</v>
      </c>
      <c r="I51" s="431">
        <v>1721.7142857142858</v>
      </c>
      <c r="J51" s="434">
        <v>160</v>
      </c>
      <c r="K51" s="434">
        <v>278720</v>
      </c>
      <c r="L51" s="431">
        <v>1.1563226020577497</v>
      </c>
      <c r="M51" s="431">
        <v>1742</v>
      </c>
      <c r="N51" s="434">
        <v>163</v>
      </c>
      <c r="O51" s="434">
        <v>286880</v>
      </c>
      <c r="P51" s="456">
        <v>1.1901759044142051</v>
      </c>
      <c r="Q51" s="435">
        <v>1760</v>
      </c>
    </row>
    <row r="52" spans="1:17" ht="14.4" customHeight="1" x14ac:dyDescent="0.3">
      <c r="A52" s="430" t="s">
        <v>1308</v>
      </c>
      <c r="B52" s="431" t="s">
        <v>402</v>
      </c>
      <c r="C52" s="431" t="s">
        <v>1309</v>
      </c>
      <c r="D52" s="431" t="s">
        <v>1402</v>
      </c>
      <c r="E52" s="431" t="s">
        <v>1403</v>
      </c>
      <c r="F52" s="434">
        <v>386</v>
      </c>
      <c r="G52" s="434">
        <v>188402</v>
      </c>
      <c r="H52" s="431">
        <v>1</v>
      </c>
      <c r="I52" s="431">
        <v>488.0880829015544</v>
      </c>
      <c r="J52" s="434">
        <v>454</v>
      </c>
      <c r="K52" s="434">
        <v>222460</v>
      </c>
      <c r="L52" s="431">
        <v>1.1807730278871775</v>
      </c>
      <c r="M52" s="431">
        <v>490</v>
      </c>
      <c r="N52" s="434">
        <v>792</v>
      </c>
      <c r="O52" s="434">
        <v>389664</v>
      </c>
      <c r="P52" s="456">
        <v>2.0682582987441749</v>
      </c>
      <c r="Q52" s="435">
        <v>492</v>
      </c>
    </row>
    <row r="53" spans="1:17" ht="14.4" customHeight="1" x14ac:dyDescent="0.3">
      <c r="A53" s="430" t="s">
        <v>1308</v>
      </c>
      <c r="B53" s="431" t="s">
        <v>402</v>
      </c>
      <c r="C53" s="431" t="s">
        <v>1309</v>
      </c>
      <c r="D53" s="431" t="s">
        <v>1404</v>
      </c>
      <c r="E53" s="431" t="s">
        <v>1405</v>
      </c>
      <c r="F53" s="434">
        <v>378</v>
      </c>
      <c r="G53" s="434">
        <v>36532</v>
      </c>
      <c r="H53" s="431">
        <v>1</v>
      </c>
      <c r="I53" s="431">
        <v>96.645502645502646</v>
      </c>
      <c r="J53" s="434">
        <v>491</v>
      </c>
      <c r="K53" s="434">
        <v>48118</v>
      </c>
      <c r="L53" s="431">
        <v>1.3171466111901895</v>
      </c>
      <c r="M53" s="431">
        <v>98</v>
      </c>
      <c r="N53" s="434">
        <v>574</v>
      </c>
      <c r="O53" s="434">
        <v>56826</v>
      </c>
      <c r="P53" s="456">
        <v>1.5555129749260921</v>
      </c>
      <c r="Q53" s="435">
        <v>99</v>
      </c>
    </row>
    <row r="54" spans="1:17" ht="14.4" customHeight="1" x14ac:dyDescent="0.3">
      <c r="A54" s="430" t="s">
        <v>1308</v>
      </c>
      <c r="B54" s="431" t="s">
        <v>402</v>
      </c>
      <c r="C54" s="431" t="s">
        <v>1309</v>
      </c>
      <c r="D54" s="431" t="s">
        <v>1406</v>
      </c>
      <c r="E54" s="431" t="s">
        <v>1407</v>
      </c>
      <c r="F54" s="434">
        <v>835</v>
      </c>
      <c r="G54" s="434">
        <v>205683</v>
      </c>
      <c r="H54" s="431">
        <v>1</v>
      </c>
      <c r="I54" s="431">
        <v>246.32694610778444</v>
      </c>
      <c r="J54" s="434">
        <v>595</v>
      </c>
      <c r="K54" s="434">
        <v>147560</v>
      </c>
      <c r="L54" s="431">
        <v>0.71741466236879081</v>
      </c>
      <c r="M54" s="431">
        <v>248</v>
      </c>
      <c r="N54" s="434">
        <v>1206</v>
      </c>
      <c r="O54" s="434">
        <v>300294</v>
      </c>
      <c r="P54" s="456">
        <v>1.4599845393153541</v>
      </c>
      <c r="Q54" s="435">
        <v>249</v>
      </c>
    </row>
    <row r="55" spans="1:17" ht="14.4" customHeight="1" x14ac:dyDescent="0.3">
      <c r="A55" s="430" t="s">
        <v>1308</v>
      </c>
      <c r="B55" s="431" t="s">
        <v>402</v>
      </c>
      <c r="C55" s="431" t="s">
        <v>1309</v>
      </c>
      <c r="D55" s="431" t="s">
        <v>1408</v>
      </c>
      <c r="E55" s="431" t="s">
        <v>1409</v>
      </c>
      <c r="F55" s="434">
        <v>395</v>
      </c>
      <c r="G55" s="434">
        <v>59702</v>
      </c>
      <c r="H55" s="431">
        <v>1</v>
      </c>
      <c r="I55" s="431">
        <v>151.14430379746835</v>
      </c>
      <c r="J55" s="434">
        <v>402</v>
      </c>
      <c r="K55" s="434">
        <v>61506</v>
      </c>
      <c r="L55" s="431">
        <v>1.0302167431576832</v>
      </c>
      <c r="M55" s="431">
        <v>153</v>
      </c>
      <c r="N55" s="434">
        <v>328</v>
      </c>
      <c r="O55" s="434">
        <v>50512</v>
      </c>
      <c r="P55" s="456">
        <v>0.84606880841512844</v>
      </c>
      <c r="Q55" s="435">
        <v>154</v>
      </c>
    </row>
    <row r="56" spans="1:17" ht="14.4" customHeight="1" x14ac:dyDescent="0.3">
      <c r="A56" s="430" t="s">
        <v>1308</v>
      </c>
      <c r="B56" s="431" t="s">
        <v>402</v>
      </c>
      <c r="C56" s="431" t="s">
        <v>1309</v>
      </c>
      <c r="D56" s="431" t="s">
        <v>1410</v>
      </c>
      <c r="E56" s="431" t="s">
        <v>1411</v>
      </c>
      <c r="F56" s="434">
        <v>162</v>
      </c>
      <c r="G56" s="434">
        <v>85971</v>
      </c>
      <c r="H56" s="431">
        <v>1</v>
      </c>
      <c r="I56" s="431">
        <v>530.68518518518522</v>
      </c>
      <c r="J56" s="434">
        <v>131</v>
      </c>
      <c r="K56" s="434">
        <v>69561</v>
      </c>
      <c r="L56" s="431">
        <v>0.80912168056670275</v>
      </c>
      <c r="M56" s="431">
        <v>531</v>
      </c>
      <c r="N56" s="434">
        <v>117</v>
      </c>
      <c r="O56" s="434">
        <v>62244</v>
      </c>
      <c r="P56" s="456">
        <v>0.72401158530202048</v>
      </c>
      <c r="Q56" s="435">
        <v>532</v>
      </c>
    </row>
    <row r="57" spans="1:17" ht="14.4" customHeight="1" x14ac:dyDescent="0.3">
      <c r="A57" s="430" t="s">
        <v>1308</v>
      </c>
      <c r="B57" s="431" t="s">
        <v>402</v>
      </c>
      <c r="C57" s="431" t="s">
        <v>1309</v>
      </c>
      <c r="D57" s="431" t="s">
        <v>1412</v>
      </c>
      <c r="E57" s="431" t="s">
        <v>1413</v>
      </c>
      <c r="F57" s="434">
        <v>82</v>
      </c>
      <c r="G57" s="434">
        <v>12464</v>
      </c>
      <c r="H57" s="431">
        <v>1</v>
      </c>
      <c r="I57" s="431">
        <v>152</v>
      </c>
      <c r="J57" s="434">
        <v>30</v>
      </c>
      <c r="K57" s="434">
        <v>4560</v>
      </c>
      <c r="L57" s="431">
        <v>0.36585365853658536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1308</v>
      </c>
      <c r="B58" s="431" t="s">
        <v>402</v>
      </c>
      <c r="C58" s="431" t="s">
        <v>1309</v>
      </c>
      <c r="D58" s="431" t="s">
        <v>1414</v>
      </c>
      <c r="E58" s="431" t="s">
        <v>1415</v>
      </c>
      <c r="F58" s="434">
        <v>11</v>
      </c>
      <c r="G58" s="434">
        <v>297</v>
      </c>
      <c r="H58" s="431">
        <v>1</v>
      </c>
      <c r="I58" s="431">
        <v>27</v>
      </c>
      <c r="J58" s="434">
        <v>37</v>
      </c>
      <c r="K58" s="434">
        <v>999</v>
      </c>
      <c r="L58" s="431">
        <v>3.3636363636363638</v>
      </c>
      <c r="M58" s="431">
        <v>27</v>
      </c>
      <c r="N58" s="434">
        <v>28</v>
      </c>
      <c r="O58" s="434">
        <v>756</v>
      </c>
      <c r="P58" s="456">
        <v>2.5454545454545454</v>
      </c>
      <c r="Q58" s="435">
        <v>27</v>
      </c>
    </row>
    <row r="59" spans="1:17" ht="14.4" customHeight="1" x14ac:dyDescent="0.3">
      <c r="A59" s="430" t="s">
        <v>1308</v>
      </c>
      <c r="B59" s="431" t="s">
        <v>402</v>
      </c>
      <c r="C59" s="431" t="s">
        <v>1309</v>
      </c>
      <c r="D59" s="431" t="s">
        <v>1416</v>
      </c>
      <c r="E59" s="431" t="s">
        <v>1417</v>
      </c>
      <c r="F59" s="434">
        <v>4</v>
      </c>
      <c r="G59" s="434">
        <v>164</v>
      </c>
      <c r="H59" s="431">
        <v>1</v>
      </c>
      <c r="I59" s="431">
        <v>41</v>
      </c>
      <c r="J59" s="434">
        <v>5</v>
      </c>
      <c r="K59" s="434">
        <v>205</v>
      </c>
      <c r="L59" s="431">
        <v>1.25</v>
      </c>
      <c r="M59" s="431">
        <v>41</v>
      </c>
      <c r="N59" s="434">
        <v>12</v>
      </c>
      <c r="O59" s="434">
        <v>504</v>
      </c>
      <c r="P59" s="456">
        <v>3.0731707317073171</v>
      </c>
      <c r="Q59" s="435">
        <v>42</v>
      </c>
    </row>
    <row r="60" spans="1:17" ht="14.4" customHeight="1" x14ac:dyDescent="0.3">
      <c r="A60" s="430" t="s">
        <v>1308</v>
      </c>
      <c r="B60" s="431" t="s">
        <v>402</v>
      </c>
      <c r="C60" s="431" t="s">
        <v>1309</v>
      </c>
      <c r="D60" s="431" t="s">
        <v>1418</v>
      </c>
      <c r="E60" s="431" t="s">
        <v>1419</v>
      </c>
      <c r="F60" s="434"/>
      <c r="G60" s="434"/>
      <c r="H60" s="431"/>
      <c r="I60" s="431"/>
      <c r="J60" s="434">
        <v>1</v>
      </c>
      <c r="K60" s="434">
        <v>328</v>
      </c>
      <c r="L60" s="431"/>
      <c r="M60" s="431">
        <v>328</v>
      </c>
      <c r="N60" s="434">
        <v>2</v>
      </c>
      <c r="O60" s="434">
        <v>658</v>
      </c>
      <c r="P60" s="456"/>
      <c r="Q60" s="435">
        <v>329</v>
      </c>
    </row>
    <row r="61" spans="1:17" ht="14.4" customHeight="1" x14ac:dyDescent="0.3">
      <c r="A61" s="430" t="s">
        <v>1308</v>
      </c>
      <c r="B61" s="431" t="s">
        <v>402</v>
      </c>
      <c r="C61" s="431" t="s">
        <v>1309</v>
      </c>
      <c r="D61" s="431" t="s">
        <v>1420</v>
      </c>
      <c r="E61" s="431" t="s">
        <v>1421</v>
      </c>
      <c r="F61" s="434">
        <v>6</v>
      </c>
      <c r="G61" s="434">
        <v>174</v>
      </c>
      <c r="H61" s="431">
        <v>1</v>
      </c>
      <c r="I61" s="431">
        <v>29</v>
      </c>
      <c r="J61" s="434">
        <v>4</v>
      </c>
      <c r="K61" s="434">
        <v>116</v>
      </c>
      <c r="L61" s="431">
        <v>0.66666666666666663</v>
      </c>
      <c r="M61" s="431">
        <v>29</v>
      </c>
      <c r="N61" s="434"/>
      <c r="O61" s="434"/>
      <c r="P61" s="456"/>
      <c r="Q61" s="435"/>
    </row>
    <row r="62" spans="1:17" ht="14.4" customHeight="1" x14ac:dyDescent="0.3">
      <c r="A62" s="430" t="s">
        <v>1308</v>
      </c>
      <c r="B62" s="431" t="s">
        <v>402</v>
      </c>
      <c r="C62" s="431" t="s">
        <v>1309</v>
      </c>
      <c r="D62" s="431" t="s">
        <v>1422</v>
      </c>
      <c r="E62" s="431" t="s">
        <v>1423</v>
      </c>
      <c r="F62" s="434">
        <v>7</v>
      </c>
      <c r="G62" s="434">
        <v>826</v>
      </c>
      <c r="H62" s="431">
        <v>1</v>
      </c>
      <c r="I62" s="431">
        <v>118</v>
      </c>
      <c r="J62" s="434">
        <v>10</v>
      </c>
      <c r="K62" s="434">
        <v>1180</v>
      </c>
      <c r="L62" s="431">
        <v>1.4285714285714286</v>
      </c>
      <c r="M62" s="431">
        <v>118</v>
      </c>
      <c r="N62" s="434">
        <v>14</v>
      </c>
      <c r="O62" s="434">
        <v>1666</v>
      </c>
      <c r="P62" s="456">
        <v>2.0169491525423728</v>
      </c>
      <c r="Q62" s="435">
        <v>119</v>
      </c>
    </row>
    <row r="63" spans="1:17" ht="14.4" customHeight="1" x14ac:dyDescent="0.3">
      <c r="A63" s="430" t="s">
        <v>1308</v>
      </c>
      <c r="B63" s="431" t="s">
        <v>402</v>
      </c>
      <c r="C63" s="431" t="s">
        <v>1309</v>
      </c>
      <c r="D63" s="431" t="s">
        <v>1424</v>
      </c>
      <c r="E63" s="431" t="s">
        <v>1425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1308</v>
      </c>
      <c r="B64" s="437" t="s">
        <v>402</v>
      </c>
      <c r="C64" s="437" t="s">
        <v>1309</v>
      </c>
      <c r="D64" s="437" t="s">
        <v>1426</v>
      </c>
      <c r="E64" s="437" t="s">
        <v>1427</v>
      </c>
      <c r="F64" s="440">
        <v>11</v>
      </c>
      <c r="G64" s="440">
        <v>3289</v>
      </c>
      <c r="H64" s="437">
        <v>1</v>
      </c>
      <c r="I64" s="437">
        <v>299</v>
      </c>
      <c r="J64" s="440">
        <v>2</v>
      </c>
      <c r="K64" s="440">
        <v>600</v>
      </c>
      <c r="L64" s="437">
        <v>0.18242626938279113</v>
      </c>
      <c r="M64" s="437">
        <v>300</v>
      </c>
      <c r="N64" s="440">
        <v>6</v>
      </c>
      <c r="O64" s="440">
        <v>1848</v>
      </c>
      <c r="P64" s="448">
        <v>0.56187290969899661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19878236</v>
      </c>
      <c r="C3" s="202">
        <f t="shared" ref="C3:R3" si="0">SUBTOTAL(9,C6:C1048576)</f>
        <v>27</v>
      </c>
      <c r="D3" s="202">
        <f t="shared" si="0"/>
        <v>22735939</v>
      </c>
      <c r="E3" s="202">
        <f t="shared" si="0"/>
        <v>28.472530641965299</v>
      </c>
      <c r="F3" s="202">
        <f t="shared" si="0"/>
        <v>25301736</v>
      </c>
      <c r="G3" s="205">
        <f>IF(B3&lt;&gt;0,F3/B3,"")</f>
        <v>1.2728360806260677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1429</v>
      </c>
      <c r="B6" s="536">
        <v>509079</v>
      </c>
      <c r="C6" s="425">
        <v>1</v>
      </c>
      <c r="D6" s="536">
        <v>817742</v>
      </c>
      <c r="E6" s="425">
        <v>1.6063165049039541</v>
      </c>
      <c r="F6" s="536">
        <v>863225</v>
      </c>
      <c r="G6" s="447">
        <v>1.6956602020511551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1430</v>
      </c>
      <c r="B7" s="537">
        <v>1246901</v>
      </c>
      <c r="C7" s="431">
        <v>1</v>
      </c>
      <c r="D7" s="537">
        <v>1131102</v>
      </c>
      <c r="E7" s="431">
        <v>0.90713055807959098</v>
      </c>
      <c r="F7" s="537">
        <v>996246</v>
      </c>
      <c r="G7" s="456">
        <v>0.79897762532871497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1431</v>
      </c>
      <c r="B8" s="537">
        <v>1717752</v>
      </c>
      <c r="C8" s="431">
        <v>1</v>
      </c>
      <c r="D8" s="537">
        <v>1509569</v>
      </c>
      <c r="E8" s="431">
        <v>0.87880497301123794</v>
      </c>
      <c r="F8" s="537">
        <v>2215347</v>
      </c>
      <c r="G8" s="456">
        <v>1.2896780210414542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1432</v>
      </c>
      <c r="B9" s="537">
        <v>649866</v>
      </c>
      <c r="C9" s="431">
        <v>1</v>
      </c>
      <c r="D9" s="537">
        <v>593937</v>
      </c>
      <c r="E9" s="431">
        <v>0.91393764252938303</v>
      </c>
      <c r="F9" s="537">
        <v>712132</v>
      </c>
      <c r="G9" s="456">
        <v>1.0958135984956898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1433</v>
      </c>
      <c r="B10" s="537">
        <v>171293</v>
      </c>
      <c r="C10" s="431">
        <v>1</v>
      </c>
      <c r="D10" s="537">
        <v>142419</v>
      </c>
      <c r="E10" s="431">
        <v>0.83143502653348356</v>
      </c>
      <c r="F10" s="537">
        <v>119631</v>
      </c>
      <c r="G10" s="456">
        <v>0.6983998178559544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1434</v>
      </c>
      <c r="B11" s="537">
        <v>320379</v>
      </c>
      <c r="C11" s="431">
        <v>1</v>
      </c>
      <c r="D11" s="537">
        <v>314844</v>
      </c>
      <c r="E11" s="431">
        <v>0.98272358675194071</v>
      </c>
      <c r="F11" s="537">
        <v>328214</v>
      </c>
      <c r="G11" s="456">
        <v>1.0244554106230432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1435</v>
      </c>
      <c r="B12" s="537">
        <v>1221844</v>
      </c>
      <c r="C12" s="431">
        <v>1</v>
      </c>
      <c r="D12" s="537">
        <v>921284</v>
      </c>
      <c r="E12" s="431">
        <v>0.75401115035962041</v>
      </c>
      <c r="F12" s="537">
        <v>896403</v>
      </c>
      <c r="G12" s="456">
        <v>0.73364766696894201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1436</v>
      </c>
      <c r="B13" s="537">
        <v>262058</v>
      </c>
      <c r="C13" s="431">
        <v>1</v>
      </c>
      <c r="D13" s="537">
        <v>284575</v>
      </c>
      <c r="E13" s="431">
        <v>1.0859237268085691</v>
      </c>
      <c r="F13" s="537">
        <v>357852</v>
      </c>
      <c r="G13" s="456">
        <v>1.3655450320158133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1437</v>
      </c>
      <c r="B14" s="537">
        <v>380803</v>
      </c>
      <c r="C14" s="431">
        <v>1</v>
      </c>
      <c r="D14" s="537">
        <v>401970</v>
      </c>
      <c r="E14" s="431">
        <v>1.0555851713353099</v>
      </c>
      <c r="F14" s="537">
        <v>449972</v>
      </c>
      <c r="G14" s="456">
        <v>1.1816398505263876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1438</v>
      </c>
      <c r="B15" s="537">
        <v>2242664</v>
      </c>
      <c r="C15" s="431">
        <v>1</v>
      </c>
      <c r="D15" s="537">
        <v>2787179</v>
      </c>
      <c r="E15" s="431">
        <v>1.2427982970253235</v>
      </c>
      <c r="F15" s="537">
        <v>3454694</v>
      </c>
      <c r="G15" s="456">
        <v>1.5404420813817852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1439</v>
      </c>
      <c r="B16" s="537">
        <v>418361</v>
      </c>
      <c r="C16" s="431">
        <v>1</v>
      </c>
      <c r="D16" s="537">
        <v>481978</v>
      </c>
      <c r="E16" s="431">
        <v>1.1520624532401442</v>
      </c>
      <c r="F16" s="537">
        <v>538440</v>
      </c>
      <c r="G16" s="456">
        <v>1.2870224519015874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1440</v>
      </c>
      <c r="B17" s="537">
        <v>114558</v>
      </c>
      <c r="C17" s="431">
        <v>1</v>
      </c>
      <c r="D17" s="537">
        <v>135964</v>
      </c>
      <c r="E17" s="431">
        <v>1.1868573124530806</v>
      </c>
      <c r="F17" s="537">
        <v>131830</v>
      </c>
      <c r="G17" s="456">
        <v>1.1507707885961695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1441</v>
      </c>
      <c r="B18" s="537">
        <v>94627</v>
      </c>
      <c r="C18" s="431">
        <v>1</v>
      </c>
      <c r="D18" s="537">
        <v>61719</v>
      </c>
      <c r="E18" s="431">
        <v>0.6522345630739641</v>
      </c>
      <c r="F18" s="537">
        <v>54529</v>
      </c>
      <c r="G18" s="456">
        <v>0.5762520210933455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1442</v>
      </c>
      <c r="B19" s="537">
        <v>44242</v>
      </c>
      <c r="C19" s="431">
        <v>1</v>
      </c>
      <c r="D19" s="537">
        <v>71606</v>
      </c>
      <c r="E19" s="431">
        <v>1.6185073007549386</v>
      </c>
      <c r="F19" s="537">
        <v>44993</v>
      </c>
      <c r="G19" s="456">
        <v>1.0169748203064961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1443</v>
      </c>
      <c r="B20" s="537">
        <v>2319690</v>
      </c>
      <c r="C20" s="431">
        <v>1</v>
      </c>
      <c r="D20" s="537">
        <v>3313542</v>
      </c>
      <c r="E20" s="431">
        <v>1.4284417314382525</v>
      </c>
      <c r="F20" s="537">
        <v>3479942</v>
      </c>
      <c r="G20" s="456">
        <v>1.5001754544788313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1444</v>
      </c>
      <c r="B21" s="537">
        <v>3667903</v>
      </c>
      <c r="C21" s="431">
        <v>1</v>
      </c>
      <c r="D21" s="537">
        <v>4722395</v>
      </c>
      <c r="E21" s="431">
        <v>1.2874917902681724</v>
      </c>
      <c r="F21" s="537">
        <v>5180520</v>
      </c>
      <c r="G21" s="456">
        <v>1.4123928577173388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1445</v>
      </c>
      <c r="B22" s="537">
        <v>38794</v>
      </c>
      <c r="C22" s="431">
        <v>1</v>
      </c>
      <c r="D22" s="537">
        <v>56686</v>
      </c>
      <c r="E22" s="431">
        <v>1.4612053410321184</v>
      </c>
      <c r="F22" s="537">
        <v>61787</v>
      </c>
      <c r="G22" s="456">
        <v>1.5926947466103005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1446</v>
      </c>
      <c r="B23" s="537">
        <v>682617</v>
      </c>
      <c r="C23" s="431">
        <v>1</v>
      </c>
      <c r="D23" s="537">
        <v>856296</v>
      </c>
      <c r="E23" s="431">
        <v>1.2544311085132658</v>
      </c>
      <c r="F23" s="537">
        <v>999885</v>
      </c>
      <c r="G23" s="456">
        <v>1.4647818615709833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1447</v>
      </c>
      <c r="B24" s="537">
        <v>149412</v>
      </c>
      <c r="C24" s="431">
        <v>1</v>
      </c>
      <c r="D24" s="537">
        <v>146866</v>
      </c>
      <c r="E24" s="431">
        <v>0.9829598693545365</v>
      </c>
      <c r="F24" s="537">
        <v>222352</v>
      </c>
      <c r="G24" s="456">
        <v>1.4881803335742778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1448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1449</v>
      </c>
      <c r="B26" s="537">
        <v>56566</v>
      </c>
      <c r="C26" s="431">
        <v>1</v>
      </c>
      <c r="D26" s="537">
        <v>65081</v>
      </c>
      <c r="E26" s="431">
        <v>1.1505321217692608</v>
      </c>
      <c r="F26" s="537">
        <v>71177</v>
      </c>
      <c r="G26" s="456">
        <v>1.2583000388926211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1450</v>
      </c>
      <c r="B27" s="537">
        <v>22152</v>
      </c>
      <c r="C27" s="431">
        <v>1</v>
      </c>
      <c r="D27" s="537">
        <v>16795</v>
      </c>
      <c r="E27" s="431">
        <v>0.75817081979053813</v>
      </c>
      <c r="F27" s="537">
        <v>21978</v>
      </c>
      <c r="G27" s="456">
        <v>0.99214517876489705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1451</v>
      </c>
      <c r="B28" s="537">
        <v>270744</v>
      </c>
      <c r="C28" s="431">
        <v>1</v>
      </c>
      <c r="D28" s="537">
        <v>216886</v>
      </c>
      <c r="E28" s="431">
        <v>0.80107407735720826</v>
      </c>
      <c r="F28" s="537">
        <v>324168</v>
      </c>
      <c r="G28" s="456">
        <v>1.1973229323641521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1452</v>
      </c>
      <c r="B29" s="537">
        <v>202767</v>
      </c>
      <c r="C29" s="431">
        <v>1</v>
      </c>
      <c r="D29" s="537">
        <v>206308</v>
      </c>
      <c r="E29" s="431">
        <v>1.0174633939447741</v>
      </c>
      <c r="F29" s="537">
        <v>204222</v>
      </c>
      <c r="G29" s="456">
        <v>1.0071757238603916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1453</v>
      </c>
      <c r="B30" s="537">
        <v>2338685</v>
      </c>
      <c r="C30" s="431">
        <v>1</v>
      </c>
      <c r="D30" s="537">
        <v>2670841</v>
      </c>
      <c r="E30" s="431">
        <v>1.142026822765785</v>
      </c>
      <c r="F30" s="537">
        <v>2737152</v>
      </c>
      <c r="G30" s="456">
        <v>1.1703807909145525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1454</v>
      </c>
      <c r="B31" s="537">
        <v>238450</v>
      </c>
      <c r="C31" s="431">
        <v>1</v>
      </c>
      <c r="D31" s="537">
        <v>278527</v>
      </c>
      <c r="E31" s="431">
        <v>1.1680729712728035</v>
      </c>
      <c r="F31" s="537">
        <v>224108</v>
      </c>
      <c r="G31" s="456">
        <v>0.93985321870413085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1455</v>
      </c>
      <c r="B32" s="539">
        <v>494552</v>
      </c>
      <c r="C32" s="437">
        <v>1</v>
      </c>
      <c r="D32" s="539">
        <v>529708</v>
      </c>
      <c r="E32" s="437">
        <v>1.0710865591484819</v>
      </c>
      <c r="F32" s="539">
        <v>610469</v>
      </c>
      <c r="G32" s="448">
        <v>1.234387890454391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26553.960696215465</v>
      </c>
      <c r="D4" s="145">
        <f ca="1">IF(ISERROR(VLOOKUP("Náklady celkem",INDIRECT("HI!$A:$G"),5,0)),0,VLOOKUP("Náklady celkem",INDIRECT("HI!$A:$G"),5,0))</f>
        <v>28948.413140000008</v>
      </c>
      <c r="E4" s="146">
        <f ca="1">IF(C4=0,0,D4/C4)</f>
        <v>1.0901730808137335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39.962536941130004</v>
      </c>
      <c r="D7" s="153">
        <f>IF(ISERROR(HI!E5),"",HI!E5)</f>
        <v>30.862579999999998</v>
      </c>
      <c r="E7" s="150">
        <f t="shared" ref="E7:E13" si="0">IF(C7=0,0,D7/C7)</f>
        <v>0.77228780658907059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0.98980936421317978</v>
      </c>
      <c r="E8" s="150">
        <f t="shared" si="0"/>
        <v>1.0997881824590887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12665.450185257667</v>
      </c>
      <c r="D13" s="153">
        <f>IF(ISERROR(HI!E6),"",HI!E6)</f>
        <v>14041.383310000001</v>
      </c>
      <c r="E13" s="150">
        <f t="shared" si="0"/>
        <v>1.1086367325769355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12130.001095090267</v>
      </c>
      <c r="D14" s="149">
        <f ca="1">IF(ISERROR(VLOOKUP("Osobní náklady (Kč) *",INDIRECT("HI!$A:$G"),5,0)),0,VLOOKUP("Osobní náklady (Kč) *",INDIRECT("HI!$A:$G"),5,0))</f>
        <v>12844.143120000001</v>
      </c>
      <c r="E14" s="150">
        <f ca="1">IF(C14=0,0,D14/C14)</f>
        <v>1.0588740280657345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21219.079000000002</v>
      </c>
      <c r="D16" s="168">
        <f ca="1">IF(ISERROR(VLOOKUP("Výnosy celkem",INDIRECT("HI!$A:$G"),5,0)),0,VLOOKUP("Výnosy celkem",INDIRECT("HI!$A:$G"),5,0))</f>
        <v>27941.967000000001</v>
      </c>
      <c r="E16" s="169">
        <f t="shared" ref="E16:E19" ca="1" si="1">IF(C16=0,0,D16/C16)</f>
        <v>1.316832224433492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21219.079000000002</v>
      </c>
      <c r="D17" s="149">
        <f ca="1">IF(ISERROR(VLOOKUP("Ambulance *",INDIRECT("HI!$A:$G"),5,0)),0,VLOOKUP("Ambulance *",INDIRECT("HI!$A:$G"),5,0))</f>
        <v>27941.967000000001</v>
      </c>
      <c r="E17" s="150">
        <f t="shared" ca="1" si="1"/>
        <v>1.316832224433492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1.3168322244334922</v>
      </c>
      <c r="E18" s="150">
        <f t="shared" si="1"/>
        <v>1.3168322244334922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1.2728360806260677</v>
      </c>
      <c r="E19" s="150">
        <f t="shared" si="1"/>
        <v>1.4974542125012562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1485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102836</v>
      </c>
      <c r="G3" s="89">
        <f t="shared" si="0"/>
        <v>19878236</v>
      </c>
      <c r="H3" s="89"/>
      <c r="I3" s="89"/>
      <c r="J3" s="89">
        <f t="shared" si="0"/>
        <v>109700</v>
      </c>
      <c r="K3" s="89">
        <f t="shared" si="0"/>
        <v>22735939</v>
      </c>
      <c r="L3" s="89"/>
      <c r="M3" s="89"/>
      <c r="N3" s="89">
        <f t="shared" si="0"/>
        <v>114740</v>
      </c>
      <c r="O3" s="89">
        <f t="shared" si="0"/>
        <v>25301736</v>
      </c>
      <c r="P3" s="67">
        <f>IF(G3=0,0,O3/G3)</f>
        <v>1.2728360806260677</v>
      </c>
      <c r="Q3" s="90">
        <f>IF(N3=0,0,O3/N3)</f>
        <v>220.51364824821334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1456</v>
      </c>
      <c r="B6" s="425" t="s">
        <v>1308</v>
      </c>
      <c r="C6" s="425" t="s">
        <v>1309</v>
      </c>
      <c r="D6" s="425" t="s">
        <v>1310</v>
      </c>
      <c r="E6" s="425" t="s">
        <v>1311</v>
      </c>
      <c r="F6" s="428">
        <v>418</v>
      </c>
      <c r="G6" s="428">
        <v>66733</v>
      </c>
      <c r="H6" s="428">
        <v>1</v>
      </c>
      <c r="I6" s="428">
        <v>159.64832535885168</v>
      </c>
      <c r="J6" s="428">
        <v>450</v>
      </c>
      <c r="K6" s="428">
        <v>72450</v>
      </c>
      <c r="L6" s="428">
        <v>1.0856697585902026</v>
      </c>
      <c r="M6" s="428">
        <v>161</v>
      </c>
      <c r="N6" s="428">
        <v>488</v>
      </c>
      <c r="O6" s="428">
        <v>84424</v>
      </c>
      <c r="P6" s="447">
        <v>1.2651012242818396</v>
      </c>
      <c r="Q6" s="429">
        <v>173</v>
      </c>
    </row>
    <row r="7" spans="1:17" ht="14.4" customHeight="1" x14ac:dyDescent="0.3">
      <c r="A7" s="430" t="s">
        <v>1456</v>
      </c>
      <c r="B7" s="431" t="s">
        <v>1308</v>
      </c>
      <c r="C7" s="431" t="s">
        <v>1309</v>
      </c>
      <c r="D7" s="431" t="s">
        <v>1324</v>
      </c>
      <c r="E7" s="431" t="s">
        <v>1325</v>
      </c>
      <c r="F7" s="434">
        <v>6</v>
      </c>
      <c r="G7" s="434">
        <v>7002</v>
      </c>
      <c r="H7" s="434">
        <v>1</v>
      </c>
      <c r="I7" s="434">
        <v>1167</v>
      </c>
      <c r="J7" s="434">
        <v>29</v>
      </c>
      <c r="K7" s="434">
        <v>33901</v>
      </c>
      <c r="L7" s="434">
        <v>4.8416166809483006</v>
      </c>
      <c r="M7" s="434">
        <v>1169</v>
      </c>
      <c r="N7" s="434">
        <v>20</v>
      </c>
      <c r="O7" s="434">
        <v>23460</v>
      </c>
      <c r="P7" s="456">
        <v>3.3504712939160242</v>
      </c>
      <c r="Q7" s="435">
        <v>1173</v>
      </c>
    </row>
    <row r="8" spans="1:17" ht="14.4" customHeight="1" x14ac:dyDescent="0.3">
      <c r="A8" s="430" t="s">
        <v>1456</v>
      </c>
      <c r="B8" s="431" t="s">
        <v>1308</v>
      </c>
      <c r="C8" s="431" t="s">
        <v>1309</v>
      </c>
      <c r="D8" s="431" t="s">
        <v>1326</v>
      </c>
      <c r="E8" s="431" t="s">
        <v>1327</v>
      </c>
      <c r="F8" s="434">
        <v>694</v>
      </c>
      <c r="G8" s="434">
        <v>27510</v>
      </c>
      <c r="H8" s="434">
        <v>1</v>
      </c>
      <c r="I8" s="434">
        <v>39.639769452449571</v>
      </c>
      <c r="J8" s="434">
        <v>741</v>
      </c>
      <c r="K8" s="434">
        <v>29640</v>
      </c>
      <c r="L8" s="434">
        <v>1.0774263904034895</v>
      </c>
      <c r="M8" s="434">
        <v>40</v>
      </c>
      <c r="N8" s="434">
        <v>858</v>
      </c>
      <c r="O8" s="434">
        <v>35178</v>
      </c>
      <c r="P8" s="456">
        <v>1.2787350054525628</v>
      </c>
      <c r="Q8" s="435">
        <v>41</v>
      </c>
    </row>
    <row r="9" spans="1:17" ht="14.4" customHeight="1" x14ac:dyDescent="0.3">
      <c r="A9" s="430" t="s">
        <v>1456</v>
      </c>
      <c r="B9" s="431" t="s">
        <v>1308</v>
      </c>
      <c r="C9" s="431" t="s">
        <v>1309</v>
      </c>
      <c r="D9" s="431" t="s">
        <v>1328</v>
      </c>
      <c r="E9" s="431" t="s">
        <v>1329</v>
      </c>
      <c r="F9" s="434">
        <v>16</v>
      </c>
      <c r="G9" s="434">
        <v>6128</v>
      </c>
      <c r="H9" s="434">
        <v>1</v>
      </c>
      <c r="I9" s="434">
        <v>383</v>
      </c>
      <c r="J9" s="434">
        <v>70</v>
      </c>
      <c r="K9" s="434">
        <v>26810</v>
      </c>
      <c r="L9" s="434">
        <v>4.375</v>
      </c>
      <c r="M9" s="434">
        <v>383</v>
      </c>
      <c r="N9" s="434">
        <v>55</v>
      </c>
      <c r="O9" s="434">
        <v>21120</v>
      </c>
      <c r="P9" s="456">
        <v>3.4464751958224542</v>
      </c>
      <c r="Q9" s="435">
        <v>384</v>
      </c>
    </row>
    <row r="10" spans="1:17" ht="14.4" customHeight="1" x14ac:dyDescent="0.3">
      <c r="A10" s="430" t="s">
        <v>1456</v>
      </c>
      <c r="B10" s="431" t="s">
        <v>1308</v>
      </c>
      <c r="C10" s="431" t="s">
        <v>1309</v>
      </c>
      <c r="D10" s="431" t="s">
        <v>1330</v>
      </c>
      <c r="E10" s="431" t="s">
        <v>1331</v>
      </c>
      <c r="F10" s="434">
        <v>39</v>
      </c>
      <c r="G10" s="434">
        <v>1443</v>
      </c>
      <c r="H10" s="434">
        <v>1</v>
      </c>
      <c r="I10" s="434">
        <v>37</v>
      </c>
      <c r="J10" s="434">
        <v>57</v>
      </c>
      <c r="K10" s="434">
        <v>2109</v>
      </c>
      <c r="L10" s="434">
        <v>1.4615384615384615</v>
      </c>
      <c r="M10" s="434">
        <v>37</v>
      </c>
      <c r="N10" s="434">
        <v>47</v>
      </c>
      <c r="O10" s="434">
        <v>1739</v>
      </c>
      <c r="P10" s="456">
        <v>1.2051282051282051</v>
      </c>
      <c r="Q10" s="435">
        <v>37</v>
      </c>
    </row>
    <row r="11" spans="1:17" ht="14.4" customHeight="1" x14ac:dyDescent="0.3">
      <c r="A11" s="430" t="s">
        <v>1456</v>
      </c>
      <c r="B11" s="431" t="s">
        <v>1308</v>
      </c>
      <c r="C11" s="431" t="s">
        <v>1309</v>
      </c>
      <c r="D11" s="431" t="s">
        <v>1334</v>
      </c>
      <c r="E11" s="431" t="s">
        <v>1335</v>
      </c>
      <c r="F11" s="434">
        <v>51</v>
      </c>
      <c r="G11" s="434">
        <v>22686</v>
      </c>
      <c r="H11" s="434">
        <v>1</v>
      </c>
      <c r="I11" s="434">
        <v>444.8235294117647</v>
      </c>
      <c r="J11" s="434">
        <v>135</v>
      </c>
      <c r="K11" s="434">
        <v>60075</v>
      </c>
      <c r="L11" s="434">
        <v>2.6481089658820416</v>
      </c>
      <c r="M11" s="434">
        <v>445</v>
      </c>
      <c r="N11" s="434">
        <v>129</v>
      </c>
      <c r="O11" s="434">
        <v>57534</v>
      </c>
      <c r="P11" s="456">
        <v>2.5361015604337478</v>
      </c>
      <c r="Q11" s="435">
        <v>446</v>
      </c>
    </row>
    <row r="12" spans="1:17" ht="14.4" customHeight="1" x14ac:dyDescent="0.3">
      <c r="A12" s="430" t="s">
        <v>1456</v>
      </c>
      <c r="B12" s="431" t="s">
        <v>1308</v>
      </c>
      <c r="C12" s="431" t="s">
        <v>1309</v>
      </c>
      <c r="D12" s="431" t="s">
        <v>1336</v>
      </c>
      <c r="E12" s="431" t="s">
        <v>1337</v>
      </c>
      <c r="F12" s="434">
        <v>24</v>
      </c>
      <c r="G12" s="434">
        <v>984</v>
      </c>
      <c r="H12" s="434">
        <v>1</v>
      </c>
      <c r="I12" s="434">
        <v>41</v>
      </c>
      <c r="J12" s="434">
        <v>16</v>
      </c>
      <c r="K12" s="434">
        <v>656</v>
      </c>
      <c r="L12" s="434">
        <v>0.66666666666666663</v>
      </c>
      <c r="M12" s="434">
        <v>41</v>
      </c>
      <c r="N12" s="434">
        <v>14</v>
      </c>
      <c r="O12" s="434">
        <v>588</v>
      </c>
      <c r="P12" s="456">
        <v>0.59756097560975607</v>
      </c>
      <c r="Q12" s="435">
        <v>42</v>
      </c>
    </row>
    <row r="13" spans="1:17" ht="14.4" customHeight="1" x14ac:dyDescent="0.3">
      <c r="A13" s="430" t="s">
        <v>1456</v>
      </c>
      <c r="B13" s="431" t="s">
        <v>1308</v>
      </c>
      <c r="C13" s="431" t="s">
        <v>1309</v>
      </c>
      <c r="D13" s="431" t="s">
        <v>1338</v>
      </c>
      <c r="E13" s="431" t="s">
        <v>1339</v>
      </c>
      <c r="F13" s="434">
        <v>8</v>
      </c>
      <c r="G13" s="434">
        <v>3926</v>
      </c>
      <c r="H13" s="434">
        <v>1</v>
      </c>
      <c r="I13" s="434">
        <v>490.75</v>
      </c>
      <c r="J13" s="434">
        <v>49</v>
      </c>
      <c r="K13" s="434">
        <v>24059</v>
      </c>
      <c r="L13" s="434">
        <v>6.1281202241467145</v>
      </c>
      <c r="M13" s="434">
        <v>491</v>
      </c>
      <c r="N13" s="434">
        <v>38</v>
      </c>
      <c r="O13" s="434">
        <v>18696</v>
      </c>
      <c r="P13" s="456">
        <v>4.7620988283239942</v>
      </c>
      <c r="Q13" s="435">
        <v>492</v>
      </c>
    </row>
    <row r="14" spans="1:17" ht="14.4" customHeight="1" x14ac:dyDescent="0.3">
      <c r="A14" s="430" t="s">
        <v>1456</v>
      </c>
      <c r="B14" s="431" t="s">
        <v>1308</v>
      </c>
      <c r="C14" s="431" t="s">
        <v>1309</v>
      </c>
      <c r="D14" s="431" t="s">
        <v>1340</v>
      </c>
      <c r="E14" s="431" t="s">
        <v>1341</v>
      </c>
      <c r="F14" s="434">
        <v>13</v>
      </c>
      <c r="G14" s="434">
        <v>403</v>
      </c>
      <c r="H14" s="434">
        <v>1</v>
      </c>
      <c r="I14" s="434">
        <v>31</v>
      </c>
      <c r="J14" s="434">
        <v>20</v>
      </c>
      <c r="K14" s="434">
        <v>620</v>
      </c>
      <c r="L14" s="434">
        <v>1.5384615384615385</v>
      </c>
      <c r="M14" s="434">
        <v>31</v>
      </c>
      <c r="N14" s="434">
        <v>22</v>
      </c>
      <c r="O14" s="434">
        <v>682</v>
      </c>
      <c r="P14" s="456">
        <v>1.6923076923076923</v>
      </c>
      <c r="Q14" s="435">
        <v>31</v>
      </c>
    </row>
    <row r="15" spans="1:17" ht="14.4" customHeight="1" x14ac:dyDescent="0.3">
      <c r="A15" s="430" t="s">
        <v>1456</v>
      </c>
      <c r="B15" s="431" t="s">
        <v>1308</v>
      </c>
      <c r="C15" s="431" t="s">
        <v>1309</v>
      </c>
      <c r="D15" s="431" t="s">
        <v>1342</v>
      </c>
      <c r="E15" s="431" t="s">
        <v>1343</v>
      </c>
      <c r="F15" s="434">
        <v>4</v>
      </c>
      <c r="G15" s="434">
        <v>823</v>
      </c>
      <c r="H15" s="434">
        <v>1</v>
      </c>
      <c r="I15" s="434">
        <v>205.75</v>
      </c>
      <c r="J15" s="434">
        <v>3</v>
      </c>
      <c r="K15" s="434">
        <v>621</v>
      </c>
      <c r="L15" s="434">
        <v>0.75455650060753343</v>
      </c>
      <c r="M15" s="434">
        <v>207</v>
      </c>
      <c r="N15" s="434">
        <v>8</v>
      </c>
      <c r="O15" s="434">
        <v>1664</v>
      </c>
      <c r="P15" s="456">
        <v>2.0218712029161603</v>
      </c>
      <c r="Q15" s="435">
        <v>208</v>
      </c>
    </row>
    <row r="16" spans="1:17" ht="14.4" customHeight="1" x14ac:dyDescent="0.3">
      <c r="A16" s="430" t="s">
        <v>1456</v>
      </c>
      <c r="B16" s="431" t="s">
        <v>1308</v>
      </c>
      <c r="C16" s="431" t="s">
        <v>1309</v>
      </c>
      <c r="D16" s="431" t="s">
        <v>1344</v>
      </c>
      <c r="E16" s="431" t="s">
        <v>1345</v>
      </c>
      <c r="F16" s="434">
        <v>3</v>
      </c>
      <c r="G16" s="434">
        <v>1137</v>
      </c>
      <c r="H16" s="434">
        <v>1</v>
      </c>
      <c r="I16" s="434">
        <v>379</v>
      </c>
      <c r="J16" s="434">
        <v>3</v>
      </c>
      <c r="K16" s="434">
        <v>1140</v>
      </c>
      <c r="L16" s="434">
        <v>1.0026385224274406</v>
      </c>
      <c r="M16" s="434">
        <v>380</v>
      </c>
      <c r="N16" s="434">
        <v>8</v>
      </c>
      <c r="O16" s="434">
        <v>3072</v>
      </c>
      <c r="P16" s="456">
        <v>2.7018469656992083</v>
      </c>
      <c r="Q16" s="435">
        <v>384</v>
      </c>
    </row>
    <row r="17" spans="1:17" ht="14.4" customHeight="1" x14ac:dyDescent="0.3">
      <c r="A17" s="430" t="s">
        <v>1456</v>
      </c>
      <c r="B17" s="431" t="s">
        <v>1308</v>
      </c>
      <c r="C17" s="431" t="s">
        <v>1309</v>
      </c>
      <c r="D17" s="431" t="s">
        <v>1346</v>
      </c>
      <c r="E17" s="431" t="s">
        <v>1347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1456</v>
      </c>
      <c r="B18" s="431" t="s">
        <v>1308</v>
      </c>
      <c r="C18" s="431" t="s">
        <v>1309</v>
      </c>
      <c r="D18" s="431" t="s">
        <v>1348</v>
      </c>
      <c r="E18" s="431" t="s">
        <v>1349</v>
      </c>
      <c r="F18" s="434"/>
      <c r="G18" s="434"/>
      <c r="H18" s="434"/>
      <c r="I18" s="434"/>
      <c r="J18" s="434">
        <v>12</v>
      </c>
      <c r="K18" s="434">
        <v>1572</v>
      </c>
      <c r="L18" s="434"/>
      <c r="M18" s="434">
        <v>131</v>
      </c>
      <c r="N18" s="434">
        <v>2</v>
      </c>
      <c r="O18" s="434">
        <v>274</v>
      </c>
      <c r="P18" s="456"/>
      <c r="Q18" s="435">
        <v>137</v>
      </c>
    </row>
    <row r="19" spans="1:17" ht="14.4" customHeight="1" x14ac:dyDescent="0.3">
      <c r="A19" s="430" t="s">
        <v>1456</v>
      </c>
      <c r="B19" s="431" t="s">
        <v>1308</v>
      </c>
      <c r="C19" s="431" t="s">
        <v>1309</v>
      </c>
      <c r="D19" s="431" t="s">
        <v>1354</v>
      </c>
      <c r="E19" s="431" t="s">
        <v>1355</v>
      </c>
      <c r="F19" s="434">
        <v>316</v>
      </c>
      <c r="G19" s="434">
        <v>5056</v>
      </c>
      <c r="H19" s="434">
        <v>1</v>
      </c>
      <c r="I19" s="434">
        <v>16</v>
      </c>
      <c r="J19" s="434">
        <v>557</v>
      </c>
      <c r="K19" s="434">
        <v>8912</v>
      </c>
      <c r="L19" s="434">
        <v>1.7626582278481013</v>
      </c>
      <c r="M19" s="434">
        <v>16</v>
      </c>
      <c r="N19" s="434">
        <v>578</v>
      </c>
      <c r="O19" s="434">
        <v>9826</v>
      </c>
      <c r="P19" s="456">
        <v>1.9434335443037976</v>
      </c>
      <c r="Q19" s="435">
        <v>17</v>
      </c>
    </row>
    <row r="20" spans="1:17" ht="14.4" customHeight="1" x14ac:dyDescent="0.3">
      <c r="A20" s="430" t="s">
        <v>1456</v>
      </c>
      <c r="B20" s="431" t="s">
        <v>1308</v>
      </c>
      <c r="C20" s="431" t="s">
        <v>1309</v>
      </c>
      <c r="D20" s="431" t="s">
        <v>1356</v>
      </c>
      <c r="E20" s="431" t="s">
        <v>1357</v>
      </c>
      <c r="F20" s="434">
        <v>7</v>
      </c>
      <c r="G20" s="434">
        <v>939</v>
      </c>
      <c r="H20" s="434">
        <v>1</v>
      </c>
      <c r="I20" s="434">
        <v>134.14285714285714</v>
      </c>
      <c r="J20" s="434">
        <v>9</v>
      </c>
      <c r="K20" s="434">
        <v>1224</v>
      </c>
      <c r="L20" s="434">
        <v>1.3035143769968052</v>
      </c>
      <c r="M20" s="434">
        <v>136</v>
      </c>
      <c r="N20" s="434">
        <v>1</v>
      </c>
      <c r="O20" s="434">
        <v>139</v>
      </c>
      <c r="P20" s="456">
        <v>0.14802981895633652</v>
      </c>
      <c r="Q20" s="435">
        <v>139</v>
      </c>
    </row>
    <row r="21" spans="1:17" ht="14.4" customHeight="1" x14ac:dyDescent="0.3">
      <c r="A21" s="430" t="s">
        <v>1456</v>
      </c>
      <c r="B21" s="431" t="s">
        <v>1308</v>
      </c>
      <c r="C21" s="431" t="s">
        <v>1309</v>
      </c>
      <c r="D21" s="431" t="s">
        <v>1358</v>
      </c>
      <c r="E21" s="431" t="s">
        <v>1359</v>
      </c>
      <c r="F21" s="434">
        <v>18</v>
      </c>
      <c r="G21" s="434">
        <v>1844</v>
      </c>
      <c r="H21" s="434">
        <v>1</v>
      </c>
      <c r="I21" s="434">
        <v>102.44444444444444</v>
      </c>
      <c r="J21" s="434">
        <v>22</v>
      </c>
      <c r="K21" s="434">
        <v>2266</v>
      </c>
      <c r="L21" s="434">
        <v>1.2288503253796095</v>
      </c>
      <c r="M21" s="434">
        <v>103</v>
      </c>
      <c r="N21" s="434">
        <v>8</v>
      </c>
      <c r="O21" s="434">
        <v>824</v>
      </c>
      <c r="P21" s="456">
        <v>0.44685466377440347</v>
      </c>
      <c r="Q21" s="435">
        <v>103</v>
      </c>
    </row>
    <row r="22" spans="1:17" ht="14.4" customHeight="1" x14ac:dyDescent="0.3">
      <c r="A22" s="430" t="s">
        <v>1456</v>
      </c>
      <c r="B22" s="431" t="s">
        <v>1308</v>
      </c>
      <c r="C22" s="431" t="s">
        <v>1309</v>
      </c>
      <c r="D22" s="431" t="s">
        <v>1364</v>
      </c>
      <c r="E22" s="431" t="s">
        <v>1365</v>
      </c>
      <c r="F22" s="434">
        <v>450</v>
      </c>
      <c r="G22" s="434">
        <v>51408</v>
      </c>
      <c r="H22" s="434">
        <v>1</v>
      </c>
      <c r="I22" s="434">
        <v>114.24</v>
      </c>
      <c r="J22" s="434">
        <v>588</v>
      </c>
      <c r="K22" s="434">
        <v>68208</v>
      </c>
      <c r="L22" s="434">
        <v>1.326797385620915</v>
      </c>
      <c r="M22" s="434">
        <v>116</v>
      </c>
      <c r="N22" s="434">
        <v>619</v>
      </c>
      <c r="O22" s="434">
        <v>72423</v>
      </c>
      <c r="P22" s="456">
        <v>1.4087885154061626</v>
      </c>
      <c r="Q22" s="435">
        <v>117</v>
      </c>
    </row>
    <row r="23" spans="1:17" ht="14.4" customHeight="1" x14ac:dyDescent="0.3">
      <c r="A23" s="430" t="s">
        <v>1456</v>
      </c>
      <c r="B23" s="431" t="s">
        <v>1308</v>
      </c>
      <c r="C23" s="431" t="s">
        <v>1309</v>
      </c>
      <c r="D23" s="431" t="s">
        <v>1366</v>
      </c>
      <c r="E23" s="431" t="s">
        <v>1367</v>
      </c>
      <c r="F23" s="434">
        <v>112</v>
      </c>
      <c r="G23" s="434">
        <v>9492</v>
      </c>
      <c r="H23" s="434">
        <v>1</v>
      </c>
      <c r="I23" s="434">
        <v>84.75</v>
      </c>
      <c r="J23" s="434">
        <v>129</v>
      </c>
      <c r="K23" s="434">
        <v>10965</v>
      </c>
      <c r="L23" s="434">
        <v>1.1551833122629582</v>
      </c>
      <c r="M23" s="434">
        <v>85</v>
      </c>
      <c r="N23" s="434">
        <v>120</v>
      </c>
      <c r="O23" s="434">
        <v>10920</v>
      </c>
      <c r="P23" s="456">
        <v>1.1504424778761062</v>
      </c>
      <c r="Q23" s="435">
        <v>91</v>
      </c>
    </row>
    <row r="24" spans="1:17" ht="14.4" customHeight="1" x14ac:dyDescent="0.3">
      <c r="A24" s="430" t="s">
        <v>1456</v>
      </c>
      <c r="B24" s="431" t="s">
        <v>1308</v>
      </c>
      <c r="C24" s="431" t="s">
        <v>1309</v>
      </c>
      <c r="D24" s="431" t="s">
        <v>1368</v>
      </c>
      <c r="E24" s="431" t="s">
        <v>1369</v>
      </c>
      <c r="F24" s="434">
        <v>4</v>
      </c>
      <c r="G24" s="434">
        <v>387</v>
      </c>
      <c r="H24" s="434">
        <v>1</v>
      </c>
      <c r="I24" s="434">
        <v>96.75</v>
      </c>
      <c r="J24" s="434">
        <v>6</v>
      </c>
      <c r="K24" s="434">
        <v>588</v>
      </c>
      <c r="L24" s="434">
        <v>1.5193798449612403</v>
      </c>
      <c r="M24" s="434">
        <v>98</v>
      </c>
      <c r="N24" s="434">
        <v>4</v>
      </c>
      <c r="O24" s="434">
        <v>396</v>
      </c>
      <c r="P24" s="456">
        <v>1.0232558139534884</v>
      </c>
      <c r="Q24" s="435">
        <v>99</v>
      </c>
    </row>
    <row r="25" spans="1:17" ht="14.4" customHeight="1" x14ac:dyDescent="0.3">
      <c r="A25" s="430" t="s">
        <v>1456</v>
      </c>
      <c r="B25" s="431" t="s">
        <v>1308</v>
      </c>
      <c r="C25" s="431" t="s">
        <v>1309</v>
      </c>
      <c r="D25" s="431" t="s">
        <v>1370</v>
      </c>
      <c r="E25" s="431" t="s">
        <v>1371</v>
      </c>
      <c r="F25" s="434">
        <v>70</v>
      </c>
      <c r="G25" s="434">
        <v>1470</v>
      </c>
      <c r="H25" s="434">
        <v>1</v>
      </c>
      <c r="I25" s="434">
        <v>21</v>
      </c>
      <c r="J25" s="434">
        <v>70</v>
      </c>
      <c r="K25" s="434">
        <v>1470</v>
      </c>
      <c r="L25" s="434">
        <v>1</v>
      </c>
      <c r="M25" s="434">
        <v>21</v>
      </c>
      <c r="N25" s="434">
        <v>59</v>
      </c>
      <c r="O25" s="434">
        <v>1239</v>
      </c>
      <c r="P25" s="456">
        <v>0.84285714285714286</v>
      </c>
      <c r="Q25" s="435">
        <v>21</v>
      </c>
    </row>
    <row r="26" spans="1:17" ht="14.4" customHeight="1" x14ac:dyDescent="0.3">
      <c r="A26" s="430" t="s">
        <v>1456</v>
      </c>
      <c r="B26" s="431" t="s">
        <v>1308</v>
      </c>
      <c r="C26" s="431" t="s">
        <v>1309</v>
      </c>
      <c r="D26" s="431" t="s">
        <v>1372</v>
      </c>
      <c r="E26" s="431" t="s">
        <v>1373</v>
      </c>
      <c r="F26" s="434">
        <v>538</v>
      </c>
      <c r="G26" s="434">
        <v>261791</v>
      </c>
      <c r="H26" s="434">
        <v>1</v>
      </c>
      <c r="I26" s="434">
        <v>486.60037174721191</v>
      </c>
      <c r="J26" s="434">
        <v>847</v>
      </c>
      <c r="K26" s="434">
        <v>412489</v>
      </c>
      <c r="L26" s="434">
        <v>1.5756424017632387</v>
      </c>
      <c r="M26" s="434">
        <v>487</v>
      </c>
      <c r="N26" s="434">
        <v>965</v>
      </c>
      <c r="O26" s="434">
        <v>470920</v>
      </c>
      <c r="P26" s="456">
        <v>1.7988395322986657</v>
      </c>
      <c r="Q26" s="435">
        <v>488</v>
      </c>
    </row>
    <row r="27" spans="1:17" ht="14.4" customHeight="1" x14ac:dyDescent="0.3">
      <c r="A27" s="430" t="s">
        <v>1456</v>
      </c>
      <c r="B27" s="431" t="s">
        <v>1308</v>
      </c>
      <c r="C27" s="431" t="s">
        <v>1309</v>
      </c>
      <c r="D27" s="431" t="s">
        <v>1380</v>
      </c>
      <c r="E27" s="431" t="s">
        <v>1381</v>
      </c>
      <c r="F27" s="434">
        <v>110</v>
      </c>
      <c r="G27" s="434">
        <v>4468</v>
      </c>
      <c r="H27" s="434">
        <v>1</v>
      </c>
      <c r="I27" s="434">
        <v>40.618181818181817</v>
      </c>
      <c r="J27" s="434">
        <v>123</v>
      </c>
      <c r="K27" s="434">
        <v>5043</v>
      </c>
      <c r="L27" s="434">
        <v>1.1286929274843331</v>
      </c>
      <c r="M27" s="434">
        <v>41</v>
      </c>
      <c r="N27" s="434">
        <v>124</v>
      </c>
      <c r="O27" s="434">
        <v>5084</v>
      </c>
      <c r="P27" s="456">
        <v>1.1378692927484333</v>
      </c>
      <c r="Q27" s="435">
        <v>41</v>
      </c>
    </row>
    <row r="28" spans="1:17" ht="14.4" customHeight="1" x14ac:dyDescent="0.3">
      <c r="A28" s="430" t="s">
        <v>1456</v>
      </c>
      <c r="B28" s="431" t="s">
        <v>1308</v>
      </c>
      <c r="C28" s="431" t="s">
        <v>1309</v>
      </c>
      <c r="D28" s="431" t="s">
        <v>1388</v>
      </c>
      <c r="E28" s="431" t="s">
        <v>1389</v>
      </c>
      <c r="F28" s="434"/>
      <c r="G28" s="434"/>
      <c r="H28" s="434"/>
      <c r="I28" s="434"/>
      <c r="J28" s="434">
        <v>4</v>
      </c>
      <c r="K28" s="434">
        <v>876</v>
      </c>
      <c r="L28" s="434"/>
      <c r="M28" s="434">
        <v>219</v>
      </c>
      <c r="N28" s="434">
        <v>3</v>
      </c>
      <c r="O28" s="434">
        <v>669</v>
      </c>
      <c r="P28" s="456"/>
      <c r="Q28" s="435">
        <v>223</v>
      </c>
    </row>
    <row r="29" spans="1:17" ht="14.4" customHeight="1" x14ac:dyDescent="0.3">
      <c r="A29" s="430" t="s">
        <v>1456</v>
      </c>
      <c r="B29" s="431" t="s">
        <v>1308</v>
      </c>
      <c r="C29" s="431" t="s">
        <v>1309</v>
      </c>
      <c r="D29" s="431" t="s">
        <v>1390</v>
      </c>
      <c r="E29" s="431" t="s">
        <v>1391</v>
      </c>
      <c r="F29" s="434">
        <v>5</v>
      </c>
      <c r="G29" s="434">
        <v>3807</v>
      </c>
      <c r="H29" s="434">
        <v>1</v>
      </c>
      <c r="I29" s="434">
        <v>761.4</v>
      </c>
      <c r="J29" s="434">
        <v>12</v>
      </c>
      <c r="K29" s="434">
        <v>9144</v>
      </c>
      <c r="L29" s="434">
        <v>2.4018912529550827</v>
      </c>
      <c r="M29" s="434">
        <v>762</v>
      </c>
      <c r="N29" s="434">
        <v>3</v>
      </c>
      <c r="O29" s="434">
        <v>2289</v>
      </c>
      <c r="P29" s="456">
        <v>0.60126083530338847</v>
      </c>
      <c r="Q29" s="435">
        <v>763</v>
      </c>
    </row>
    <row r="30" spans="1:17" ht="14.4" customHeight="1" x14ac:dyDescent="0.3">
      <c r="A30" s="430" t="s">
        <v>1456</v>
      </c>
      <c r="B30" s="431" t="s">
        <v>1308</v>
      </c>
      <c r="C30" s="431" t="s">
        <v>1309</v>
      </c>
      <c r="D30" s="431" t="s">
        <v>1392</v>
      </c>
      <c r="E30" s="431" t="s">
        <v>1393</v>
      </c>
      <c r="F30" s="434">
        <v>9</v>
      </c>
      <c r="G30" s="434">
        <v>18411</v>
      </c>
      <c r="H30" s="434">
        <v>1</v>
      </c>
      <c r="I30" s="434">
        <v>2045.6666666666667</v>
      </c>
      <c r="J30" s="434">
        <v>16</v>
      </c>
      <c r="K30" s="434">
        <v>33152</v>
      </c>
      <c r="L30" s="434">
        <v>1.8006626473304004</v>
      </c>
      <c r="M30" s="434">
        <v>2072</v>
      </c>
      <c r="N30" s="434">
        <v>15</v>
      </c>
      <c r="O30" s="434">
        <v>31680</v>
      </c>
      <c r="P30" s="456">
        <v>1.720710444842757</v>
      </c>
      <c r="Q30" s="435">
        <v>2112</v>
      </c>
    </row>
    <row r="31" spans="1:17" ht="14.4" customHeight="1" x14ac:dyDescent="0.3">
      <c r="A31" s="430" t="s">
        <v>1456</v>
      </c>
      <c r="B31" s="431" t="s">
        <v>1308</v>
      </c>
      <c r="C31" s="431" t="s">
        <v>1309</v>
      </c>
      <c r="D31" s="431" t="s">
        <v>1394</v>
      </c>
      <c r="E31" s="431" t="s">
        <v>1395</v>
      </c>
      <c r="F31" s="434">
        <v>11</v>
      </c>
      <c r="G31" s="434">
        <v>6671</v>
      </c>
      <c r="H31" s="434">
        <v>1</v>
      </c>
      <c r="I31" s="434">
        <v>606.4545454545455</v>
      </c>
      <c r="J31" s="434">
        <v>14</v>
      </c>
      <c r="K31" s="434">
        <v>8512</v>
      </c>
      <c r="L31" s="434">
        <v>1.2759706190975866</v>
      </c>
      <c r="M31" s="434">
        <v>608</v>
      </c>
      <c r="N31" s="434">
        <v>10</v>
      </c>
      <c r="O31" s="434">
        <v>6140</v>
      </c>
      <c r="P31" s="456">
        <v>0.92040173886973464</v>
      </c>
      <c r="Q31" s="435">
        <v>614</v>
      </c>
    </row>
    <row r="32" spans="1:17" ht="14.4" customHeight="1" x14ac:dyDescent="0.3">
      <c r="A32" s="430" t="s">
        <v>1456</v>
      </c>
      <c r="B32" s="431" t="s">
        <v>1308</v>
      </c>
      <c r="C32" s="431" t="s">
        <v>1309</v>
      </c>
      <c r="D32" s="431" t="s">
        <v>1398</v>
      </c>
      <c r="E32" s="431" t="s">
        <v>1399</v>
      </c>
      <c r="F32" s="434">
        <v>9</v>
      </c>
      <c r="G32" s="434">
        <v>4560</v>
      </c>
      <c r="H32" s="434">
        <v>1</v>
      </c>
      <c r="I32" s="434">
        <v>506.66666666666669</v>
      </c>
      <c r="J32" s="434"/>
      <c r="K32" s="434"/>
      <c r="L32" s="434"/>
      <c r="M32" s="434"/>
      <c r="N32" s="434"/>
      <c r="O32" s="434"/>
      <c r="P32" s="456"/>
      <c r="Q32" s="435"/>
    </row>
    <row r="33" spans="1:17" ht="14.4" customHeight="1" x14ac:dyDescent="0.3">
      <c r="A33" s="430" t="s">
        <v>1456</v>
      </c>
      <c r="B33" s="431" t="s">
        <v>1308</v>
      </c>
      <c r="C33" s="431" t="s">
        <v>1309</v>
      </c>
      <c r="D33" s="431" t="s">
        <v>1400</v>
      </c>
      <c r="E33" s="431" t="s">
        <v>1401</v>
      </c>
      <c r="F33" s="434"/>
      <c r="G33" s="434"/>
      <c r="H33" s="434"/>
      <c r="I33" s="434"/>
      <c r="J33" s="434"/>
      <c r="K33" s="434"/>
      <c r="L33" s="434"/>
      <c r="M33" s="434"/>
      <c r="N33" s="434">
        <v>1</v>
      </c>
      <c r="O33" s="434">
        <v>1760</v>
      </c>
      <c r="P33" s="456"/>
      <c r="Q33" s="435">
        <v>1760</v>
      </c>
    </row>
    <row r="34" spans="1:17" ht="14.4" customHeight="1" x14ac:dyDescent="0.3">
      <c r="A34" s="430" t="s">
        <v>1456</v>
      </c>
      <c r="B34" s="431" t="s">
        <v>1308</v>
      </c>
      <c r="C34" s="431" t="s">
        <v>1309</v>
      </c>
      <c r="D34" s="431" t="s">
        <v>1406</v>
      </c>
      <c r="E34" s="431" t="s">
        <v>1407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249</v>
      </c>
      <c r="P34" s="456"/>
      <c r="Q34" s="435">
        <v>249</v>
      </c>
    </row>
    <row r="35" spans="1:17" ht="14.4" customHeight="1" x14ac:dyDescent="0.3">
      <c r="A35" s="430" t="s">
        <v>1456</v>
      </c>
      <c r="B35" s="431" t="s">
        <v>1308</v>
      </c>
      <c r="C35" s="431" t="s">
        <v>1309</v>
      </c>
      <c r="D35" s="431" t="s">
        <v>1412</v>
      </c>
      <c r="E35" s="431" t="s">
        <v>1413</v>
      </c>
      <c r="F35" s="434"/>
      <c r="G35" s="434"/>
      <c r="H35" s="434"/>
      <c r="I35" s="434"/>
      <c r="J35" s="434">
        <v>6</v>
      </c>
      <c r="K35" s="434">
        <v>912</v>
      </c>
      <c r="L35" s="434"/>
      <c r="M35" s="434">
        <v>152</v>
      </c>
      <c r="N35" s="434"/>
      <c r="O35" s="434"/>
      <c r="P35" s="456"/>
      <c r="Q35" s="435"/>
    </row>
    <row r="36" spans="1:17" ht="14.4" customHeight="1" x14ac:dyDescent="0.3">
      <c r="A36" s="430" t="s">
        <v>1456</v>
      </c>
      <c r="B36" s="431" t="s">
        <v>1308</v>
      </c>
      <c r="C36" s="431" t="s">
        <v>1309</v>
      </c>
      <c r="D36" s="431" t="s">
        <v>1418</v>
      </c>
      <c r="E36" s="431" t="s">
        <v>1419</v>
      </c>
      <c r="F36" s="434"/>
      <c r="G36" s="434"/>
      <c r="H36" s="434"/>
      <c r="I36" s="434"/>
      <c r="J36" s="434">
        <v>1</v>
      </c>
      <c r="K36" s="434">
        <v>328</v>
      </c>
      <c r="L36" s="434"/>
      <c r="M36" s="434">
        <v>328</v>
      </c>
      <c r="N36" s="434"/>
      <c r="O36" s="434"/>
      <c r="P36" s="456"/>
      <c r="Q36" s="435"/>
    </row>
    <row r="37" spans="1:17" ht="14.4" customHeight="1" x14ac:dyDescent="0.3">
      <c r="A37" s="430" t="s">
        <v>1457</v>
      </c>
      <c r="B37" s="431" t="s">
        <v>1308</v>
      </c>
      <c r="C37" s="431" t="s">
        <v>1309</v>
      </c>
      <c r="D37" s="431" t="s">
        <v>1310</v>
      </c>
      <c r="E37" s="431" t="s">
        <v>1311</v>
      </c>
      <c r="F37" s="434">
        <v>1045</v>
      </c>
      <c r="G37" s="434">
        <v>166885</v>
      </c>
      <c r="H37" s="434">
        <v>1</v>
      </c>
      <c r="I37" s="434">
        <v>159.69856459330143</v>
      </c>
      <c r="J37" s="434">
        <v>1045</v>
      </c>
      <c r="K37" s="434">
        <v>168245</v>
      </c>
      <c r="L37" s="434">
        <v>1.0081493243850557</v>
      </c>
      <c r="M37" s="434">
        <v>161</v>
      </c>
      <c r="N37" s="434">
        <v>1105</v>
      </c>
      <c r="O37" s="434">
        <v>191165</v>
      </c>
      <c r="P37" s="456">
        <v>1.1454894088743746</v>
      </c>
      <c r="Q37" s="435">
        <v>173</v>
      </c>
    </row>
    <row r="38" spans="1:17" ht="14.4" customHeight="1" x14ac:dyDescent="0.3">
      <c r="A38" s="430" t="s">
        <v>1457</v>
      </c>
      <c r="B38" s="431" t="s">
        <v>1308</v>
      </c>
      <c r="C38" s="431" t="s">
        <v>1309</v>
      </c>
      <c r="D38" s="431" t="s">
        <v>1324</v>
      </c>
      <c r="E38" s="431" t="s">
        <v>1325</v>
      </c>
      <c r="F38" s="434">
        <v>7</v>
      </c>
      <c r="G38" s="434">
        <v>8167</v>
      </c>
      <c r="H38" s="434">
        <v>1</v>
      </c>
      <c r="I38" s="434">
        <v>1166.7142857142858</v>
      </c>
      <c r="J38" s="434">
        <v>7</v>
      </c>
      <c r="K38" s="434">
        <v>8183</v>
      </c>
      <c r="L38" s="434">
        <v>1.0019591037100526</v>
      </c>
      <c r="M38" s="434">
        <v>1169</v>
      </c>
      <c r="N38" s="434">
        <v>10</v>
      </c>
      <c r="O38" s="434">
        <v>11730</v>
      </c>
      <c r="P38" s="456">
        <v>1.4362679074323497</v>
      </c>
      <c r="Q38" s="435">
        <v>1173</v>
      </c>
    </row>
    <row r="39" spans="1:17" ht="14.4" customHeight="1" x14ac:dyDescent="0.3">
      <c r="A39" s="430" t="s">
        <v>1457</v>
      </c>
      <c r="B39" s="431" t="s">
        <v>1308</v>
      </c>
      <c r="C39" s="431" t="s">
        <v>1309</v>
      </c>
      <c r="D39" s="431" t="s">
        <v>1326</v>
      </c>
      <c r="E39" s="431" t="s">
        <v>1327</v>
      </c>
      <c r="F39" s="434">
        <v>636</v>
      </c>
      <c r="G39" s="434">
        <v>25239</v>
      </c>
      <c r="H39" s="434">
        <v>1</v>
      </c>
      <c r="I39" s="434">
        <v>39.683962264150942</v>
      </c>
      <c r="J39" s="434">
        <v>506</v>
      </c>
      <c r="K39" s="434">
        <v>20240</v>
      </c>
      <c r="L39" s="434">
        <v>0.8019335155909505</v>
      </c>
      <c r="M39" s="434">
        <v>40</v>
      </c>
      <c r="N39" s="434">
        <v>548</v>
      </c>
      <c r="O39" s="434">
        <v>22468</v>
      </c>
      <c r="P39" s="456">
        <v>0.89020959625975671</v>
      </c>
      <c r="Q39" s="435">
        <v>41</v>
      </c>
    </row>
    <row r="40" spans="1:17" ht="14.4" customHeight="1" x14ac:dyDescent="0.3">
      <c r="A40" s="430" t="s">
        <v>1457</v>
      </c>
      <c r="B40" s="431" t="s">
        <v>1308</v>
      </c>
      <c r="C40" s="431" t="s">
        <v>1309</v>
      </c>
      <c r="D40" s="431" t="s">
        <v>1328</v>
      </c>
      <c r="E40" s="431" t="s">
        <v>1329</v>
      </c>
      <c r="F40" s="434">
        <v>206</v>
      </c>
      <c r="G40" s="434">
        <v>78840</v>
      </c>
      <c r="H40" s="434">
        <v>1</v>
      </c>
      <c r="I40" s="434">
        <v>382.71844660194176</v>
      </c>
      <c r="J40" s="434">
        <v>194</v>
      </c>
      <c r="K40" s="434">
        <v>74302</v>
      </c>
      <c r="L40" s="434">
        <v>0.94244038559107057</v>
      </c>
      <c r="M40" s="434">
        <v>383</v>
      </c>
      <c r="N40" s="434">
        <v>178</v>
      </c>
      <c r="O40" s="434">
        <v>68352</v>
      </c>
      <c r="P40" s="456">
        <v>0.86697108066971085</v>
      </c>
      <c r="Q40" s="435">
        <v>384</v>
      </c>
    </row>
    <row r="41" spans="1:17" ht="14.4" customHeight="1" x14ac:dyDescent="0.3">
      <c r="A41" s="430" t="s">
        <v>1457</v>
      </c>
      <c r="B41" s="431" t="s">
        <v>1308</v>
      </c>
      <c r="C41" s="431" t="s">
        <v>1309</v>
      </c>
      <c r="D41" s="431" t="s">
        <v>1330</v>
      </c>
      <c r="E41" s="431" t="s">
        <v>1331</v>
      </c>
      <c r="F41" s="434">
        <v>813</v>
      </c>
      <c r="G41" s="434">
        <v>30081</v>
      </c>
      <c r="H41" s="434">
        <v>1</v>
      </c>
      <c r="I41" s="434">
        <v>37</v>
      </c>
      <c r="J41" s="434">
        <v>743</v>
      </c>
      <c r="K41" s="434">
        <v>27491</v>
      </c>
      <c r="L41" s="434">
        <v>0.91389913899138986</v>
      </c>
      <c r="M41" s="434">
        <v>37</v>
      </c>
      <c r="N41" s="434">
        <v>545</v>
      </c>
      <c r="O41" s="434">
        <v>20165</v>
      </c>
      <c r="P41" s="456">
        <v>0.67035670356703569</v>
      </c>
      <c r="Q41" s="435">
        <v>37</v>
      </c>
    </row>
    <row r="42" spans="1:17" ht="14.4" customHeight="1" x14ac:dyDescent="0.3">
      <c r="A42" s="430" t="s">
        <v>1457</v>
      </c>
      <c r="B42" s="431" t="s">
        <v>1308</v>
      </c>
      <c r="C42" s="431" t="s">
        <v>1309</v>
      </c>
      <c r="D42" s="431" t="s">
        <v>1334</v>
      </c>
      <c r="E42" s="431" t="s">
        <v>1335</v>
      </c>
      <c r="F42" s="434">
        <v>186</v>
      </c>
      <c r="G42" s="434">
        <v>82713</v>
      </c>
      <c r="H42" s="434">
        <v>1</v>
      </c>
      <c r="I42" s="434">
        <v>444.69354838709677</v>
      </c>
      <c r="J42" s="434">
        <v>198</v>
      </c>
      <c r="K42" s="434">
        <v>88110</v>
      </c>
      <c r="L42" s="434">
        <v>1.0652497189075478</v>
      </c>
      <c r="M42" s="434">
        <v>445</v>
      </c>
      <c r="N42" s="434">
        <v>132</v>
      </c>
      <c r="O42" s="434">
        <v>58872</v>
      </c>
      <c r="P42" s="456">
        <v>0.71176235900039897</v>
      </c>
      <c r="Q42" s="435">
        <v>446</v>
      </c>
    </row>
    <row r="43" spans="1:17" ht="14.4" customHeight="1" x14ac:dyDescent="0.3">
      <c r="A43" s="430" t="s">
        <v>1457</v>
      </c>
      <c r="B43" s="431" t="s">
        <v>1308</v>
      </c>
      <c r="C43" s="431" t="s">
        <v>1309</v>
      </c>
      <c r="D43" s="431" t="s">
        <v>1336</v>
      </c>
      <c r="E43" s="431" t="s">
        <v>1337</v>
      </c>
      <c r="F43" s="434">
        <v>4</v>
      </c>
      <c r="G43" s="434">
        <v>164</v>
      </c>
      <c r="H43" s="434">
        <v>1</v>
      </c>
      <c r="I43" s="434">
        <v>41</v>
      </c>
      <c r="J43" s="434">
        <v>1</v>
      </c>
      <c r="K43" s="434">
        <v>41</v>
      </c>
      <c r="L43" s="434">
        <v>0.25</v>
      </c>
      <c r="M43" s="434">
        <v>41</v>
      </c>
      <c r="N43" s="434"/>
      <c r="O43" s="434"/>
      <c r="P43" s="456"/>
      <c r="Q43" s="435"/>
    </row>
    <row r="44" spans="1:17" ht="14.4" customHeight="1" x14ac:dyDescent="0.3">
      <c r="A44" s="430" t="s">
        <v>1457</v>
      </c>
      <c r="B44" s="431" t="s">
        <v>1308</v>
      </c>
      <c r="C44" s="431" t="s">
        <v>1309</v>
      </c>
      <c r="D44" s="431" t="s">
        <v>1338</v>
      </c>
      <c r="E44" s="431" t="s">
        <v>1339</v>
      </c>
      <c r="F44" s="434">
        <v>93</v>
      </c>
      <c r="G44" s="434">
        <v>45647</v>
      </c>
      <c r="H44" s="434">
        <v>1</v>
      </c>
      <c r="I44" s="434">
        <v>490.8279569892473</v>
      </c>
      <c r="J44" s="434">
        <v>192</v>
      </c>
      <c r="K44" s="434">
        <v>94272</v>
      </c>
      <c r="L44" s="434">
        <v>2.0652397747935241</v>
      </c>
      <c r="M44" s="434">
        <v>491</v>
      </c>
      <c r="N44" s="434">
        <v>211</v>
      </c>
      <c r="O44" s="434">
        <v>103812</v>
      </c>
      <c r="P44" s="456">
        <v>2.2742348894779503</v>
      </c>
      <c r="Q44" s="435">
        <v>492</v>
      </c>
    </row>
    <row r="45" spans="1:17" ht="14.4" customHeight="1" x14ac:dyDescent="0.3">
      <c r="A45" s="430" t="s">
        <v>1457</v>
      </c>
      <c r="B45" s="431" t="s">
        <v>1308</v>
      </c>
      <c r="C45" s="431" t="s">
        <v>1309</v>
      </c>
      <c r="D45" s="431" t="s">
        <v>1340</v>
      </c>
      <c r="E45" s="431" t="s">
        <v>1341</v>
      </c>
      <c r="F45" s="434">
        <v>30</v>
      </c>
      <c r="G45" s="434">
        <v>930</v>
      </c>
      <c r="H45" s="434">
        <v>1</v>
      </c>
      <c r="I45" s="434">
        <v>31</v>
      </c>
      <c r="J45" s="434">
        <v>14</v>
      </c>
      <c r="K45" s="434">
        <v>434</v>
      </c>
      <c r="L45" s="434">
        <v>0.46666666666666667</v>
      </c>
      <c r="M45" s="434">
        <v>31</v>
      </c>
      <c r="N45" s="434">
        <v>29</v>
      </c>
      <c r="O45" s="434">
        <v>899</v>
      </c>
      <c r="P45" s="456">
        <v>0.96666666666666667</v>
      </c>
      <c r="Q45" s="435">
        <v>31</v>
      </c>
    </row>
    <row r="46" spans="1:17" ht="14.4" customHeight="1" x14ac:dyDescent="0.3">
      <c r="A46" s="430" t="s">
        <v>1457</v>
      </c>
      <c r="B46" s="431" t="s">
        <v>1308</v>
      </c>
      <c r="C46" s="431" t="s">
        <v>1309</v>
      </c>
      <c r="D46" s="431" t="s">
        <v>1342</v>
      </c>
      <c r="E46" s="431" t="s">
        <v>1343</v>
      </c>
      <c r="F46" s="434">
        <v>5</v>
      </c>
      <c r="G46" s="434">
        <v>1028</v>
      </c>
      <c r="H46" s="434">
        <v>1</v>
      </c>
      <c r="I46" s="434">
        <v>205.6</v>
      </c>
      <c r="J46" s="434">
        <v>3</v>
      </c>
      <c r="K46" s="434">
        <v>621</v>
      </c>
      <c r="L46" s="434">
        <v>0.60408560311284043</v>
      </c>
      <c r="M46" s="434">
        <v>207</v>
      </c>
      <c r="N46" s="434">
        <v>9</v>
      </c>
      <c r="O46" s="434">
        <v>1872</v>
      </c>
      <c r="P46" s="456">
        <v>1.8210116731517509</v>
      </c>
      <c r="Q46" s="435">
        <v>208</v>
      </c>
    </row>
    <row r="47" spans="1:17" ht="14.4" customHeight="1" x14ac:dyDescent="0.3">
      <c r="A47" s="430" t="s">
        <v>1457</v>
      </c>
      <c r="B47" s="431" t="s">
        <v>1308</v>
      </c>
      <c r="C47" s="431" t="s">
        <v>1309</v>
      </c>
      <c r="D47" s="431" t="s">
        <v>1344</v>
      </c>
      <c r="E47" s="431" t="s">
        <v>1345</v>
      </c>
      <c r="F47" s="434">
        <v>3</v>
      </c>
      <c r="G47" s="434">
        <v>1135</v>
      </c>
      <c r="H47" s="434">
        <v>1</v>
      </c>
      <c r="I47" s="434">
        <v>378.33333333333331</v>
      </c>
      <c r="J47" s="434">
        <v>3</v>
      </c>
      <c r="K47" s="434">
        <v>1140</v>
      </c>
      <c r="L47" s="434">
        <v>1.0044052863436124</v>
      </c>
      <c r="M47" s="434">
        <v>380</v>
      </c>
      <c r="N47" s="434">
        <v>9</v>
      </c>
      <c r="O47" s="434">
        <v>3456</v>
      </c>
      <c r="P47" s="456">
        <v>3.044933920704846</v>
      </c>
      <c r="Q47" s="435">
        <v>384</v>
      </c>
    </row>
    <row r="48" spans="1:17" ht="14.4" customHeight="1" x14ac:dyDescent="0.3">
      <c r="A48" s="430" t="s">
        <v>1457</v>
      </c>
      <c r="B48" s="431" t="s">
        <v>1308</v>
      </c>
      <c r="C48" s="431" t="s">
        <v>1309</v>
      </c>
      <c r="D48" s="431" t="s">
        <v>1346</v>
      </c>
      <c r="E48" s="431" t="s">
        <v>1347</v>
      </c>
      <c r="F48" s="434">
        <v>2</v>
      </c>
      <c r="G48" s="434">
        <v>466</v>
      </c>
      <c r="H48" s="434">
        <v>1</v>
      </c>
      <c r="I48" s="434">
        <v>233</v>
      </c>
      <c r="J48" s="434">
        <v>3</v>
      </c>
      <c r="K48" s="434">
        <v>702</v>
      </c>
      <c r="L48" s="434">
        <v>1.5064377682403434</v>
      </c>
      <c r="M48" s="434">
        <v>234</v>
      </c>
      <c r="N48" s="434"/>
      <c r="O48" s="434"/>
      <c r="P48" s="456"/>
      <c r="Q48" s="435"/>
    </row>
    <row r="49" spans="1:17" ht="14.4" customHeight="1" x14ac:dyDescent="0.3">
      <c r="A49" s="430" t="s">
        <v>1457</v>
      </c>
      <c r="B49" s="431" t="s">
        <v>1308</v>
      </c>
      <c r="C49" s="431" t="s">
        <v>1309</v>
      </c>
      <c r="D49" s="431" t="s">
        <v>1348</v>
      </c>
      <c r="E49" s="431" t="s">
        <v>1349</v>
      </c>
      <c r="F49" s="434">
        <v>8</v>
      </c>
      <c r="G49" s="434">
        <v>1038</v>
      </c>
      <c r="H49" s="434">
        <v>1</v>
      </c>
      <c r="I49" s="434">
        <v>129.75</v>
      </c>
      <c r="J49" s="434">
        <v>8</v>
      </c>
      <c r="K49" s="434">
        <v>1048</v>
      </c>
      <c r="L49" s="434">
        <v>1.0096339113680155</v>
      </c>
      <c r="M49" s="434">
        <v>131</v>
      </c>
      <c r="N49" s="434">
        <v>10</v>
      </c>
      <c r="O49" s="434">
        <v>1370</v>
      </c>
      <c r="P49" s="456">
        <v>1.3198458574181118</v>
      </c>
      <c r="Q49" s="435">
        <v>137</v>
      </c>
    </row>
    <row r="50" spans="1:17" ht="14.4" customHeight="1" x14ac:dyDescent="0.3">
      <c r="A50" s="430" t="s">
        <v>1457</v>
      </c>
      <c r="B50" s="431" t="s">
        <v>1308</v>
      </c>
      <c r="C50" s="431" t="s">
        <v>1309</v>
      </c>
      <c r="D50" s="431" t="s">
        <v>1354</v>
      </c>
      <c r="E50" s="431" t="s">
        <v>1355</v>
      </c>
      <c r="F50" s="434">
        <v>823</v>
      </c>
      <c r="G50" s="434">
        <v>13168</v>
      </c>
      <c r="H50" s="434">
        <v>1</v>
      </c>
      <c r="I50" s="434">
        <v>16</v>
      </c>
      <c r="J50" s="434">
        <v>798</v>
      </c>
      <c r="K50" s="434">
        <v>12768</v>
      </c>
      <c r="L50" s="434">
        <v>0.96962332928311057</v>
      </c>
      <c r="M50" s="434">
        <v>16</v>
      </c>
      <c r="N50" s="434">
        <v>558</v>
      </c>
      <c r="O50" s="434">
        <v>9486</v>
      </c>
      <c r="P50" s="456">
        <v>0.72038274605103281</v>
      </c>
      <c r="Q50" s="435">
        <v>17</v>
      </c>
    </row>
    <row r="51" spans="1:17" ht="14.4" customHeight="1" x14ac:dyDescent="0.3">
      <c r="A51" s="430" t="s">
        <v>1457</v>
      </c>
      <c r="B51" s="431" t="s">
        <v>1308</v>
      </c>
      <c r="C51" s="431" t="s">
        <v>1309</v>
      </c>
      <c r="D51" s="431" t="s">
        <v>1356</v>
      </c>
      <c r="E51" s="431" t="s">
        <v>1357</v>
      </c>
      <c r="F51" s="434">
        <v>1</v>
      </c>
      <c r="G51" s="434">
        <v>135</v>
      </c>
      <c r="H51" s="434">
        <v>1</v>
      </c>
      <c r="I51" s="434">
        <v>135</v>
      </c>
      <c r="J51" s="434">
        <v>3</v>
      </c>
      <c r="K51" s="434">
        <v>408</v>
      </c>
      <c r="L51" s="434">
        <v>3.0222222222222221</v>
      </c>
      <c r="M51" s="434">
        <v>136</v>
      </c>
      <c r="N51" s="434">
        <v>2</v>
      </c>
      <c r="O51" s="434">
        <v>278</v>
      </c>
      <c r="P51" s="456">
        <v>2.0592592592592593</v>
      </c>
      <c r="Q51" s="435">
        <v>139</v>
      </c>
    </row>
    <row r="52" spans="1:17" ht="14.4" customHeight="1" x14ac:dyDescent="0.3">
      <c r="A52" s="430" t="s">
        <v>1457</v>
      </c>
      <c r="B52" s="431" t="s">
        <v>1308</v>
      </c>
      <c r="C52" s="431" t="s">
        <v>1309</v>
      </c>
      <c r="D52" s="431" t="s">
        <v>1358</v>
      </c>
      <c r="E52" s="431" t="s">
        <v>1359</v>
      </c>
      <c r="F52" s="434">
        <v>53</v>
      </c>
      <c r="G52" s="434">
        <v>5440</v>
      </c>
      <c r="H52" s="434">
        <v>1</v>
      </c>
      <c r="I52" s="434">
        <v>102.64150943396227</v>
      </c>
      <c r="J52" s="434">
        <v>32</v>
      </c>
      <c r="K52" s="434">
        <v>3296</v>
      </c>
      <c r="L52" s="434">
        <v>0.60588235294117643</v>
      </c>
      <c r="M52" s="434">
        <v>103</v>
      </c>
      <c r="N52" s="434">
        <v>40</v>
      </c>
      <c r="O52" s="434">
        <v>4120</v>
      </c>
      <c r="P52" s="456">
        <v>0.75735294117647056</v>
      </c>
      <c r="Q52" s="435">
        <v>103</v>
      </c>
    </row>
    <row r="53" spans="1:17" ht="14.4" customHeight="1" x14ac:dyDescent="0.3">
      <c r="A53" s="430" t="s">
        <v>1457</v>
      </c>
      <c r="B53" s="431" t="s">
        <v>1308</v>
      </c>
      <c r="C53" s="431" t="s">
        <v>1309</v>
      </c>
      <c r="D53" s="431" t="s">
        <v>1364</v>
      </c>
      <c r="E53" s="431" t="s">
        <v>1365</v>
      </c>
      <c r="F53" s="434">
        <v>1030</v>
      </c>
      <c r="G53" s="434">
        <v>117702</v>
      </c>
      <c r="H53" s="434">
        <v>1</v>
      </c>
      <c r="I53" s="434">
        <v>114.27378640776699</v>
      </c>
      <c r="J53" s="434">
        <v>883</v>
      </c>
      <c r="K53" s="434">
        <v>102428</v>
      </c>
      <c r="L53" s="434">
        <v>0.87023160184193982</v>
      </c>
      <c r="M53" s="434">
        <v>116</v>
      </c>
      <c r="N53" s="434">
        <v>946</v>
      </c>
      <c r="O53" s="434">
        <v>110682</v>
      </c>
      <c r="P53" s="456">
        <v>0.94035785288270379</v>
      </c>
      <c r="Q53" s="435">
        <v>117</v>
      </c>
    </row>
    <row r="54" spans="1:17" ht="14.4" customHeight="1" x14ac:dyDescent="0.3">
      <c r="A54" s="430" t="s">
        <v>1457</v>
      </c>
      <c r="B54" s="431" t="s">
        <v>1308</v>
      </c>
      <c r="C54" s="431" t="s">
        <v>1309</v>
      </c>
      <c r="D54" s="431" t="s">
        <v>1366</v>
      </c>
      <c r="E54" s="431" t="s">
        <v>1367</v>
      </c>
      <c r="F54" s="434">
        <v>342</v>
      </c>
      <c r="G54" s="434">
        <v>28975</v>
      </c>
      <c r="H54" s="434">
        <v>1</v>
      </c>
      <c r="I54" s="434">
        <v>84.722222222222229</v>
      </c>
      <c r="J54" s="434">
        <v>318</v>
      </c>
      <c r="K54" s="434">
        <v>27030</v>
      </c>
      <c r="L54" s="434">
        <v>0.93287316652286456</v>
      </c>
      <c r="M54" s="434">
        <v>85</v>
      </c>
      <c r="N54" s="434">
        <v>372</v>
      </c>
      <c r="O54" s="434">
        <v>33852</v>
      </c>
      <c r="P54" s="456">
        <v>1.1683175150992235</v>
      </c>
      <c r="Q54" s="435">
        <v>91</v>
      </c>
    </row>
    <row r="55" spans="1:17" ht="14.4" customHeight="1" x14ac:dyDescent="0.3">
      <c r="A55" s="430" t="s">
        <v>1457</v>
      </c>
      <c r="B55" s="431" t="s">
        <v>1308</v>
      </c>
      <c r="C55" s="431" t="s">
        <v>1309</v>
      </c>
      <c r="D55" s="431" t="s">
        <v>1368</v>
      </c>
      <c r="E55" s="431" t="s">
        <v>1369</v>
      </c>
      <c r="F55" s="434">
        <v>7</v>
      </c>
      <c r="G55" s="434">
        <v>678</v>
      </c>
      <c r="H55" s="434">
        <v>1</v>
      </c>
      <c r="I55" s="434">
        <v>96.857142857142861</v>
      </c>
      <c r="J55" s="434">
        <v>6</v>
      </c>
      <c r="K55" s="434">
        <v>588</v>
      </c>
      <c r="L55" s="434">
        <v>0.86725663716814161</v>
      </c>
      <c r="M55" s="434">
        <v>98</v>
      </c>
      <c r="N55" s="434">
        <v>3</v>
      </c>
      <c r="O55" s="434">
        <v>297</v>
      </c>
      <c r="P55" s="456">
        <v>0.43805309734513276</v>
      </c>
      <c r="Q55" s="435">
        <v>99</v>
      </c>
    </row>
    <row r="56" spans="1:17" ht="14.4" customHeight="1" x14ac:dyDescent="0.3">
      <c r="A56" s="430" t="s">
        <v>1457</v>
      </c>
      <c r="B56" s="431" t="s">
        <v>1308</v>
      </c>
      <c r="C56" s="431" t="s">
        <v>1309</v>
      </c>
      <c r="D56" s="431" t="s">
        <v>1370</v>
      </c>
      <c r="E56" s="431" t="s">
        <v>1371</v>
      </c>
      <c r="F56" s="434">
        <v>75</v>
      </c>
      <c r="G56" s="434">
        <v>1575</v>
      </c>
      <c r="H56" s="434">
        <v>1</v>
      </c>
      <c r="I56" s="434">
        <v>21</v>
      </c>
      <c r="J56" s="434">
        <v>81</v>
      </c>
      <c r="K56" s="434">
        <v>1701</v>
      </c>
      <c r="L56" s="434">
        <v>1.08</v>
      </c>
      <c r="M56" s="434">
        <v>21</v>
      </c>
      <c r="N56" s="434">
        <v>66</v>
      </c>
      <c r="O56" s="434">
        <v>1386</v>
      </c>
      <c r="P56" s="456">
        <v>0.88</v>
      </c>
      <c r="Q56" s="435">
        <v>21</v>
      </c>
    </row>
    <row r="57" spans="1:17" ht="14.4" customHeight="1" x14ac:dyDescent="0.3">
      <c r="A57" s="430" t="s">
        <v>1457</v>
      </c>
      <c r="B57" s="431" t="s">
        <v>1308</v>
      </c>
      <c r="C57" s="431" t="s">
        <v>1309</v>
      </c>
      <c r="D57" s="431" t="s">
        <v>1372</v>
      </c>
      <c r="E57" s="431" t="s">
        <v>1373</v>
      </c>
      <c r="F57" s="434">
        <v>773</v>
      </c>
      <c r="G57" s="434">
        <v>376174</v>
      </c>
      <c r="H57" s="434">
        <v>1</v>
      </c>
      <c r="I57" s="434">
        <v>486.64165588615782</v>
      </c>
      <c r="J57" s="434">
        <v>736</v>
      </c>
      <c r="K57" s="434">
        <v>358432</v>
      </c>
      <c r="L57" s="434">
        <v>0.95283565584011654</v>
      </c>
      <c r="M57" s="434">
        <v>487</v>
      </c>
      <c r="N57" s="434">
        <v>427</v>
      </c>
      <c r="O57" s="434">
        <v>208376</v>
      </c>
      <c r="P57" s="456">
        <v>0.55393514703302194</v>
      </c>
      <c r="Q57" s="435">
        <v>488</v>
      </c>
    </row>
    <row r="58" spans="1:17" ht="14.4" customHeight="1" x14ac:dyDescent="0.3">
      <c r="A58" s="430" t="s">
        <v>1457</v>
      </c>
      <c r="B58" s="431" t="s">
        <v>1308</v>
      </c>
      <c r="C58" s="431" t="s">
        <v>1309</v>
      </c>
      <c r="D58" s="431" t="s">
        <v>1380</v>
      </c>
      <c r="E58" s="431" t="s">
        <v>1381</v>
      </c>
      <c r="F58" s="434">
        <v>179</v>
      </c>
      <c r="G58" s="434">
        <v>7260</v>
      </c>
      <c r="H58" s="434">
        <v>1</v>
      </c>
      <c r="I58" s="434">
        <v>40.558659217877093</v>
      </c>
      <c r="J58" s="434">
        <v>152</v>
      </c>
      <c r="K58" s="434">
        <v>6232</v>
      </c>
      <c r="L58" s="434">
        <v>0.85840220385674926</v>
      </c>
      <c r="M58" s="434">
        <v>41</v>
      </c>
      <c r="N58" s="434">
        <v>170</v>
      </c>
      <c r="O58" s="434">
        <v>6970</v>
      </c>
      <c r="P58" s="456">
        <v>0.96005509641873277</v>
      </c>
      <c r="Q58" s="435">
        <v>41</v>
      </c>
    </row>
    <row r="59" spans="1:17" ht="14.4" customHeight="1" x14ac:dyDescent="0.3">
      <c r="A59" s="430" t="s">
        <v>1457</v>
      </c>
      <c r="B59" s="431" t="s">
        <v>1308</v>
      </c>
      <c r="C59" s="431" t="s">
        <v>1309</v>
      </c>
      <c r="D59" s="431" t="s">
        <v>1388</v>
      </c>
      <c r="E59" s="431" t="s">
        <v>1389</v>
      </c>
      <c r="F59" s="434">
        <v>1</v>
      </c>
      <c r="G59" s="434">
        <v>215</v>
      </c>
      <c r="H59" s="434">
        <v>1</v>
      </c>
      <c r="I59" s="434">
        <v>215</v>
      </c>
      <c r="J59" s="434"/>
      <c r="K59" s="434"/>
      <c r="L59" s="434"/>
      <c r="M59" s="434"/>
      <c r="N59" s="434">
        <v>1</v>
      </c>
      <c r="O59" s="434">
        <v>223</v>
      </c>
      <c r="P59" s="456">
        <v>1.0372093023255815</v>
      </c>
      <c r="Q59" s="435">
        <v>223</v>
      </c>
    </row>
    <row r="60" spans="1:17" ht="14.4" customHeight="1" x14ac:dyDescent="0.3">
      <c r="A60" s="430" t="s">
        <v>1457</v>
      </c>
      <c r="B60" s="431" t="s">
        <v>1308</v>
      </c>
      <c r="C60" s="431" t="s">
        <v>1309</v>
      </c>
      <c r="D60" s="431" t="s">
        <v>1390</v>
      </c>
      <c r="E60" s="431" t="s">
        <v>1391</v>
      </c>
      <c r="F60" s="434">
        <v>40</v>
      </c>
      <c r="G60" s="434">
        <v>30469</v>
      </c>
      <c r="H60" s="434">
        <v>1</v>
      </c>
      <c r="I60" s="434">
        <v>761.72500000000002</v>
      </c>
      <c r="J60" s="434">
        <v>39</v>
      </c>
      <c r="K60" s="434">
        <v>29718</v>
      </c>
      <c r="L60" s="434">
        <v>0.97535199711181852</v>
      </c>
      <c r="M60" s="434">
        <v>762</v>
      </c>
      <c r="N60" s="434">
        <v>73</v>
      </c>
      <c r="O60" s="434">
        <v>55699</v>
      </c>
      <c r="P60" s="456">
        <v>1.8280547441662016</v>
      </c>
      <c r="Q60" s="435">
        <v>763</v>
      </c>
    </row>
    <row r="61" spans="1:17" ht="14.4" customHeight="1" x14ac:dyDescent="0.3">
      <c r="A61" s="430" t="s">
        <v>1457</v>
      </c>
      <c r="B61" s="431" t="s">
        <v>1308</v>
      </c>
      <c r="C61" s="431" t="s">
        <v>1309</v>
      </c>
      <c r="D61" s="431" t="s">
        <v>1392</v>
      </c>
      <c r="E61" s="431" t="s">
        <v>1393</v>
      </c>
      <c r="F61" s="434">
        <v>8</v>
      </c>
      <c r="G61" s="434">
        <v>16352</v>
      </c>
      <c r="H61" s="434">
        <v>1</v>
      </c>
      <c r="I61" s="434">
        <v>2044</v>
      </c>
      <c r="J61" s="434">
        <v>2</v>
      </c>
      <c r="K61" s="434">
        <v>4144</v>
      </c>
      <c r="L61" s="434">
        <v>0.25342465753424659</v>
      </c>
      <c r="M61" s="434">
        <v>2072</v>
      </c>
      <c r="N61" s="434">
        <v>2</v>
      </c>
      <c r="O61" s="434">
        <v>4224</v>
      </c>
      <c r="P61" s="456">
        <v>0.2583170254403131</v>
      </c>
      <c r="Q61" s="435">
        <v>2112</v>
      </c>
    </row>
    <row r="62" spans="1:17" ht="14.4" customHeight="1" x14ac:dyDescent="0.3">
      <c r="A62" s="430" t="s">
        <v>1457</v>
      </c>
      <c r="B62" s="431" t="s">
        <v>1308</v>
      </c>
      <c r="C62" s="431" t="s">
        <v>1309</v>
      </c>
      <c r="D62" s="431" t="s">
        <v>1394</v>
      </c>
      <c r="E62" s="431" t="s">
        <v>1395</v>
      </c>
      <c r="F62" s="434">
        <v>265</v>
      </c>
      <c r="G62" s="434">
        <v>160639</v>
      </c>
      <c r="H62" s="434">
        <v>1</v>
      </c>
      <c r="I62" s="434">
        <v>606.18490566037735</v>
      </c>
      <c r="J62" s="434">
        <v>155</v>
      </c>
      <c r="K62" s="434">
        <v>94240</v>
      </c>
      <c r="L62" s="434">
        <v>0.58665703845267958</v>
      </c>
      <c r="M62" s="434">
        <v>608</v>
      </c>
      <c r="N62" s="434">
        <v>124</v>
      </c>
      <c r="O62" s="434">
        <v>76136</v>
      </c>
      <c r="P62" s="456">
        <v>0.47395713369729642</v>
      </c>
      <c r="Q62" s="435">
        <v>614</v>
      </c>
    </row>
    <row r="63" spans="1:17" ht="14.4" customHeight="1" x14ac:dyDescent="0.3">
      <c r="A63" s="430" t="s">
        <v>1457</v>
      </c>
      <c r="B63" s="431" t="s">
        <v>1308</v>
      </c>
      <c r="C63" s="431" t="s">
        <v>1309</v>
      </c>
      <c r="D63" s="431" t="s">
        <v>1396</v>
      </c>
      <c r="E63" s="431" t="s">
        <v>1397</v>
      </c>
      <c r="F63" s="434">
        <v>2</v>
      </c>
      <c r="G63" s="434">
        <v>1924</v>
      </c>
      <c r="H63" s="434">
        <v>1</v>
      </c>
      <c r="I63" s="434">
        <v>962</v>
      </c>
      <c r="J63" s="434"/>
      <c r="K63" s="434"/>
      <c r="L63" s="434"/>
      <c r="M63" s="434"/>
      <c r="N63" s="434"/>
      <c r="O63" s="434"/>
      <c r="P63" s="456"/>
      <c r="Q63" s="435"/>
    </row>
    <row r="64" spans="1:17" ht="14.4" customHeight="1" x14ac:dyDescent="0.3">
      <c r="A64" s="430" t="s">
        <v>1457</v>
      </c>
      <c r="B64" s="431" t="s">
        <v>1308</v>
      </c>
      <c r="C64" s="431" t="s">
        <v>1309</v>
      </c>
      <c r="D64" s="431" t="s">
        <v>1398</v>
      </c>
      <c r="E64" s="431" t="s">
        <v>1399</v>
      </c>
      <c r="F64" s="434">
        <v>35</v>
      </c>
      <c r="G64" s="434">
        <v>17754</v>
      </c>
      <c r="H64" s="434">
        <v>1</v>
      </c>
      <c r="I64" s="434">
        <v>507.25714285714287</v>
      </c>
      <c r="J64" s="434">
        <v>1</v>
      </c>
      <c r="K64" s="434">
        <v>509</v>
      </c>
      <c r="L64" s="434">
        <v>2.8669595584093724E-2</v>
      </c>
      <c r="M64" s="434">
        <v>509</v>
      </c>
      <c r="N64" s="434"/>
      <c r="O64" s="434"/>
      <c r="P64" s="456"/>
      <c r="Q64" s="435"/>
    </row>
    <row r="65" spans="1:17" ht="14.4" customHeight="1" x14ac:dyDescent="0.3">
      <c r="A65" s="430" t="s">
        <v>1457</v>
      </c>
      <c r="B65" s="431" t="s">
        <v>1308</v>
      </c>
      <c r="C65" s="431" t="s">
        <v>1309</v>
      </c>
      <c r="D65" s="431" t="s">
        <v>1406</v>
      </c>
      <c r="E65" s="431" t="s">
        <v>1407</v>
      </c>
      <c r="F65" s="434">
        <v>2</v>
      </c>
      <c r="G65" s="434">
        <v>494</v>
      </c>
      <c r="H65" s="434">
        <v>1</v>
      </c>
      <c r="I65" s="434">
        <v>247</v>
      </c>
      <c r="J65" s="434">
        <v>3</v>
      </c>
      <c r="K65" s="434">
        <v>744</v>
      </c>
      <c r="L65" s="434">
        <v>1.5060728744939271</v>
      </c>
      <c r="M65" s="434">
        <v>248</v>
      </c>
      <c r="N65" s="434"/>
      <c r="O65" s="434"/>
      <c r="P65" s="456"/>
      <c r="Q65" s="435"/>
    </row>
    <row r="66" spans="1:17" ht="14.4" customHeight="1" x14ac:dyDescent="0.3">
      <c r="A66" s="430" t="s">
        <v>1457</v>
      </c>
      <c r="B66" s="431" t="s">
        <v>1308</v>
      </c>
      <c r="C66" s="431" t="s">
        <v>1309</v>
      </c>
      <c r="D66" s="431" t="s">
        <v>1412</v>
      </c>
      <c r="E66" s="431" t="s">
        <v>1413</v>
      </c>
      <c r="F66" s="434">
        <v>166</v>
      </c>
      <c r="G66" s="434">
        <v>25232</v>
      </c>
      <c r="H66" s="434">
        <v>1</v>
      </c>
      <c r="I66" s="434">
        <v>152</v>
      </c>
      <c r="J66" s="434">
        <v>26</v>
      </c>
      <c r="K66" s="434">
        <v>3952</v>
      </c>
      <c r="L66" s="434">
        <v>0.15662650602409639</v>
      </c>
      <c r="M66" s="434">
        <v>152</v>
      </c>
      <c r="N66" s="434"/>
      <c r="O66" s="434"/>
      <c r="P66" s="456"/>
      <c r="Q66" s="435"/>
    </row>
    <row r="67" spans="1:17" ht="14.4" customHeight="1" x14ac:dyDescent="0.3">
      <c r="A67" s="430" t="s">
        <v>1457</v>
      </c>
      <c r="B67" s="431" t="s">
        <v>1308</v>
      </c>
      <c r="C67" s="431" t="s">
        <v>1309</v>
      </c>
      <c r="D67" s="431" t="s">
        <v>1414</v>
      </c>
      <c r="E67" s="431" t="s">
        <v>1415</v>
      </c>
      <c r="F67" s="434">
        <v>2</v>
      </c>
      <c r="G67" s="434">
        <v>54</v>
      </c>
      <c r="H67" s="434">
        <v>1</v>
      </c>
      <c r="I67" s="434">
        <v>27</v>
      </c>
      <c r="J67" s="434">
        <v>2</v>
      </c>
      <c r="K67" s="434">
        <v>54</v>
      </c>
      <c r="L67" s="434">
        <v>1</v>
      </c>
      <c r="M67" s="434">
        <v>27</v>
      </c>
      <c r="N67" s="434">
        <v>1</v>
      </c>
      <c r="O67" s="434">
        <v>27</v>
      </c>
      <c r="P67" s="456">
        <v>0.5</v>
      </c>
      <c r="Q67" s="435">
        <v>27</v>
      </c>
    </row>
    <row r="68" spans="1:17" ht="14.4" customHeight="1" x14ac:dyDescent="0.3">
      <c r="A68" s="430" t="s">
        <v>1457</v>
      </c>
      <c r="B68" s="431" t="s">
        <v>1308</v>
      </c>
      <c r="C68" s="431" t="s">
        <v>1309</v>
      </c>
      <c r="D68" s="431" t="s">
        <v>1418</v>
      </c>
      <c r="E68" s="431" t="s">
        <v>1419</v>
      </c>
      <c r="F68" s="434">
        <v>1</v>
      </c>
      <c r="G68" s="434">
        <v>328</v>
      </c>
      <c r="H68" s="434">
        <v>1</v>
      </c>
      <c r="I68" s="434">
        <v>328</v>
      </c>
      <c r="J68" s="434"/>
      <c r="K68" s="434"/>
      <c r="L68" s="434"/>
      <c r="M68" s="434"/>
      <c r="N68" s="434">
        <v>1</v>
      </c>
      <c r="O68" s="434">
        <v>329</v>
      </c>
      <c r="P68" s="456">
        <v>1.0030487804878048</v>
      </c>
      <c r="Q68" s="435">
        <v>329</v>
      </c>
    </row>
    <row r="69" spans="1:17" ht="14.4" customHeight="1" x14ac:dyDescent="0.3">
      <c r="A69" s="430" t="s">
        <v>1457</v>
      </c>
      <c r="B69" s="431" t="s">
        <v>1308</v>
      </c>
      <c r="C69" s="431" t="s">
        <v>1309</v>
      </c>
      <c r="D69" s="431" t="s">
        <v>1420</v>
      </c>
      <c r="E69" s="431" t="s">
        <v>1421</v>
      </c>
      <c r="F69" s="434"/>
      <c r="G69" s="434"/>
      <c r="H69" s="434"/>
      <c r="I69" s="434"/>
      <c r="J69" s="434">
        <v>1</v>
      </c>
      <c r="K69" s="434">
        <v>29</v>
      </c>
      <c r="L69" s="434"/>
      <c r="M69" s="434">
        <v>29</v>
      </c>
      <c r="N69" s="434"/>
      <c r="O69" s="434"/>
      <c r="P69" s="456"/>
      <c r="Q69" s="435"/>
    </row>
    <row r="70" spans="1:17" ht="14.4" customHeight="1" x14ac:dyDescent="0.3">
      <c r="A70" s="430" t="s">
        <v>1458</v>
      </c>
      <c r="B70" s="431" t="s">
        <v>1308</v>
      </c>
      <c r="C70" s="431" t="s">
        <v>1309</v>
      </c>
      <c r="D70" s="431" t="s">
        <v>1310</v>
      </c>
      <c r="E70" s="431" t="s">
        <v>1311</v>
      </c>
      <c r="F70" s="434">
        <v>784</v>
      </c>
      <c r="G70" s="434">
        <v>125162</v>
      </c>
      <c r="H70" s="434">
        <v>1</v>
      </c>
      <c r="I70" s="434">
        <v>159.6454081632653</v>
      </c>
      <c r="J70" s="434">
        <v>889</v>
      </c>
      <c r="K70" s="434">
        <v>143129</v>
      </c>
      <c r="L70" s="434">
        <v>1.1435499592528084</v>
      </c>
      <c r="M70" s="434">
        <v>161</v>
      </c>
      <c r="N70" s="434">
        <v>1021</v>
      </c>
      <c r="O70" s="434">
        <v>176633</v>
      </c>
      <c r="P70" s="456">
        <v>1.4112350393889519</v>
      </c>
      <c r="Q70" s="435">
        <v>173</v>
      </c>
    </row>
    <row r="71" spans="1:17" ht="14.4" customHeight="1" x14ac:dyDescent="0.3">
      <c r="A71" s="430" t="s">
        <v>1458</v>
      </c>
      <c r="B71" s="431" t="s">
        <v>1308</v>
      </c>
      <c r="C71" s="431" t="s">
        <v>1309</v>
      </c>
      <c r="D71" s="431" t="s">
        <v>1324</v>
      </c>
      <c r="E71" s="431" t="s">
        <v>1325</v>
      </c>
      <c r="F71" s="434">
        <v>15</v>
      </c>
      <c r="G71" s="434">
        <v>17505</v>
      </c>
      <c r="H71" s="434">
        <v>1</v>
      </c>
      <c r="I71" s="434">
        <v>1167</v>
      </c>
      <c r="J71" s="434">
        <v>36</v>
      </c>
      <c r="K71" s="434">
        <v>42084</v>
      </c>
      <c r="L71" s="434">
        <v>2.4041131105398459</v>
      </c>
      <c r="M71" s="434">
        <v>1169</v>
      </c>
      <c r="N71" s="434">
        <v>118</v>
      </c>
      <c r="O71" s="434">
        <v>138414</v>
      </c>
      <c r="P71" s="456">
        <v>7.9071122536418166</v>
      </c>
      <c r="Q71" s="435">
        <v>1173</v>
      </c>
    </row>
    <row r="72" spans="1:17" ht="14.4" customHeight="1" x14ac:dyDescent="0.3">
      <c r="A72" s="430" t="s">
        <v>1458</v>
      </c>
      <c r="B72" s="431" t="s">
        <v>1308</v>
      </c>
      <c r="C72" s="431" t="s">
        <v>1309</v>
      </c>
      <c r="D72" s="431" t="s">
        <v>1326</v>
      </c>
      <c r="E72" s="431" t="s">
        <v>1327</v>
      </c>
      <c r="F72" s="434">
        <v>1504</v>
      </c>
      <c r="G72" s="434">
        <v>59681</v>
      </c>
      <c r="H72" s="434">
        <v>1</v>
      </c>
      <c r="I72" s="434">
        <v>39.681515957446805</v>
      </c>
      <c r="J72" s="434">
        <v>1375</v>
      </c>
      <c r="K72" s="434">
        <v>55000</v>
      </c>
      <c r="L72" s="434">
        <v>0.92156632764196311</v>
      </c>
      <c r="M72" s="434">
        <v>40</v>
      </c>
      <c r="N72" s="434">
        <v>1453</v>
      </c>
      <c r="O72" s="434">
        <v>59573</v>
      </c>
      <c r="P72" s="456">
        <v>0.99819037884753947</v>
      </c>
      <c r="Q72" s="435">
        <v>41</v>
      </c>
    </row>
    <row r="73" spans="1:17" ht="14.4" customHeight="1" x14ac:dyDescent="0.3">
      <c r="A73" s="430" t="s">
        <v>1458</v>
      </c>
      <c r="B73" s="431" t="s">
        <v>1308</v>
      </c>
      <c r="C73" s="431" t="s">
        <v>1309</v>
      </c>
      <c r="D73" s="431" t="s">
        <v>1328</v>
      </c>
      <c r="E73" s="431" t="s">
        <v>1329</v>
      </c>
      <c r="F73" s="434">
        <v>143</v>
      </c>
      <c r="G73" s="434">
        <v>54719</v>
      </c>
      <c r="H73" s="434">
        <v>1</v>
      </c>
      <c r="I73" s="434">
        <v>382.65034965034965</v>
      </c>
      <c r="J73" s="434">
        <v>98</v>
      </c>
      <c r="K73" s="434">
        <v>37534</v>
      </c>
      <c r="L73" s="434">
        <v>0.6859408980427274</v>
      </c>
      <c r="M73" s="434">
        <v>383</v>
      </c>
      <c r="N73" s="434">
        <v>209</v>
      </c>
      <c r="O73" s="434">
        <v>80256</v>
      </c>
      <c r="P73" s="456">
        <v>1.4666934702754071</v>
      </c>
      <c r="Q73" s="435">
        <v>384</v>
      </c>
    </row>
    <row r="74" spans="1:17" ht="14.4" customHeight="1" x14ac:dyDescent="0.3">
      <c r="A74" s="430" t="s">
        <v>1458</v>
      </c>
      <c r="B74" s="431" t="s">
        <v>1308</v>
      </c>
      <c r="C74" s="431" t="s">
        <v>1309</v>
      </c>
      <c r="D74" s="431" t="s">
        <v>1330</v>
      </c>
      <c r="E74" s="431" t="s">
        <v>1331</v>
      </c>
      <c r="F74" s="434">
        <v>455</v>
      </c>
      <c r="G74" s="434">
        <v>16835</v>
      </c>
      <c r="H74" s="434">
        <v>1</v>
      </c>
      <c r="I74" s="434">
        <v>37</v>
      </c>
      <c r="J74" s="434">
        <v>614</v>
      </c>
      <c r="K74" s="434">
        <v>22718</v>
      </c>
      <c r="L74" s="434">
        <v>1.3494505494505495</v>
      </c>
      <c r="M74" s="434">
        <v>37</v>
      </c>
      <c r="N74" s="434">
        <v>676</v>
      </c>
      <c r="O74" s="434">
        <v>25012</v>
      </c>
      <c r="P74" s="456">
        <v>1.4857142857142858</v>
      </c>
      <c r="Q74" s="435">
        <v>37</v>
      </c>
    </row>
    <row r="75" spans="1:17" ht="14.4" customHeight="1" x14ac:dyDescent="0.3">
      <c r="A75" s="430" t="s">
        <v>1458</v>
      </c>
      <c r="B75" s="431" t="s">
        <v>1308</v>
      </c>
      <c r="C75" s="431" t="s">
        <v>1309</v>
      </c>
      <c r="D75" s="431" t="s">
        <v>1334</v>
      </c>
      <c r="E75" s="431" t="s">
        <v>1335</v>
      </c>
      <c r="F75" s="434">
        <v>292</v>
      </c>
      <c r="G75" s="434">
        <v>129834</v>
      </c>
      <c r="H75" s="434">
        <v>1</v>
      </c>
      <c r="I75" s="434">
        <v>444.63698630136986</v>
      </c>
      <c r="J75" s="434">
        <v>204</v>
      </c>
      <c r="K75" s="434">
        <v>90780</v>
      </c>
      <c r="L75" s="434">
        <v>0.69920051758399182</v>
      </c>
      <c r="M75" s="434">
        <v>445</v>
      </c>
      <c r="N75" s="434">
        <v>290</v>
      </c>
      <c r="O75" s="434">
        <v>129340</v>
      </c>
      <c r="P75" s="456">
        <v>0.99619514148836208</v>
      </c>
      <c r="Q75" s="435">
        <v>446</v>
      </c>
    </row>
    <row r="76" spans="1:17" ht="14.4" customHeight="1" x14ac:dyDescent="0.3">
      <c r="A76" s="430" t="s">
        <v>1458</v>
      </c>
      <c r="B76" s="431" t="s">
        <v>1308</v>
      </c>
      <c r="C76" s="431" t="s">
        <v>1309</v>
      </c>
      <c r="D76" s="431" t="s">
        <v>1336</v>
      </c>
      <c r="E76" s="431" t="s">
        <v>1337</v>
      </c>
      <c r="F76" s="434">
        <v>7</v>
      </c>
      <c r="G76" s="434">
        <v>287</v>
      </c>
      <c r="H76" s="434">
        <v>1</v>
      </c>
      <c r="I76" s="434">
        <v>41</v>
      </c>
      <c r="J76" s="434">
        <v>6</v>
      </c>
      <c r="K76" s="434">
        <v>246</v>
      </c>
      <c r="L76" s="434">
        <v>0.8571428571428571</v>
      </c>
      <c r="M76" s="434">
        <v>41</v>
      </c>
      <c r="N76" s="434">
        <v>20</v>
      </c>
      <c r="O76" s="434">
        <v>840</v>
      </c>
      <c r="P76" s="456">
        <v>2.9268292682926829</v>
      </c>
      <c r="Q76" s="435">
        <v>42</v>
      </c>
    </row>
    <row r="77" spans="1:17" ht="14.4" customHeight="1" x14ac:dyDescent="0.3">
      <c r="A77" s="430" t="s">
        <v>1458</v>
      </c>
      <c r="B77" s="431" t="s">
        <v>1308</v>
      </c>
      <c r="C77" s="431" t="s">
        <v>1309</v>
      </c>
      <c r="D77" s="431" t="s">
        <v>1338</v>
      </c>
      <c r="E77" s="431" t="s">
        <v>1339</v>
      </c>
      <c r="F77" s="434">
        <v>77</v>
      </c>
      <c r="G77" s="434">
        <v>37784</v>
      </c>
      <c r="H77" s="434">
        <v>1</v>
      </c>
      <c r="I77" s="434">
        <v>490.7012987012987</v>
      </c>
      <c r="J77" s="434">
        <v>147</v>
      </c>
      <c r="K77" s="434">
        <v>72177</v>
      </c>
      <c r="L77" s="434">
        <v>1.9102530171501164</v>
      </c>
      <c r="M77" s="434">
        <v>491</v>
      </c>
      <c r="N77" s="434">
        <v>183</v>
      </c>
      <c r="O77" s="434">
        <v>90036</v>
      </c>
      <c r="P77" s="456">
        <v>2.3829134024984122</v>
      </c>
      <c r="Q77" s="435">
        <v>492</v>
      </c>
    </row>
    <row r="78" spans="1:17" ht="14.4" customHeight="1" x14ac:dyDescent="0.3">
      <c r="A78" s="430" t="s">
        <v>1458</v>
      </c>
      <c r="B78" s="431" t="s">
        <v>1308</v>
      </c>
      <c r="C78" s="431" t="s">
        <v>1309</v>
      </c>
      <c r="D78" s="431" t="s">
        <v>1340</v>
      </c>
      <c r="E78" s="431" t="s">
        <v>1341</v>
      </c>
      <c r="F78" s="434">
        <v>44</v>
      </c>
      <c r="G78" s="434">
        <v>1364</v>
      </c>
      <c r="H78" s="434">
        <v>1</v>
      </c>
      <c r="I78" s="434">
        <v>31</v>
      </c>
      <c r="J78" s="434">
        <v>36</v>
      </c>
      <c r="K78" s="434">
        <v>1116</v>
      </c>
      <c r="L78" s="434">
        <v>0.81818181818181823</v>
      </c>
      <c r="M78" s="434">
        <v>31</v>
      </c>
      <c r="N78" s="434">
        <v>40</v>
      </c>
      <c r="O78" s="434">
        <v>1240</v>
      </c>
      <c r="P78" s="456">
        <v>0.90909090909090906</v>
      </c>
      <c r="Q78" s="435">
        <v>31</v>
      </c>
    </row>
    <row r="79" spans="1:17" ht="14.4" customHeight="1" x14ac:dyDescent="0.3">
      <c r="A79" s="430" t="s">
        <v>1458</v>
      </c>
      <c r="B79" s="431" t="s">
        <v>1308</v>
      </c>
      <c r="C79" s="431" t="s">
        <v>1309</v>
      </c>
      <c r="D79" s="431" t="s">
        <v>1342</v>
      </c>
      <c r="E79" s="431" t="s">
        <v>1343</v>
      </c>
      <c r="F79" s="434">
        <v>20</v>
      </c>
      <c r="G79" s="434">
        <v>4112</v>
      </c>
      <c r="H79" s="434">
        <v>1</v>
      </c>
      <c r="I79" s="434">
        <v>205.6</v>
      </c>
      <c r="J79" s="434">
        <v>7</v>
      </c>
      <c r="K79" s="434">
        <v>1449</v>
      </c>
      <c r="L79" s="434">
        <v>0.3523832684824903</v>
      </c>
      <c r="M79" s="434">
        <v>207</v>
      </c>
      <c r="N79" s="434">
        <v>16</v>
      </c>
      <c r="O79" s="434">
        <v>3328</v>
      </c>
      <c r="P79" s="456">
        <v>0.80933852140077822</v>
      </c>
      <c r="Q79" s="435">
        <v>208</v>
      </c>
    </row>
    <row r="80" spans="1:17" ht="14.4" customHeight="1" x14ac:dyDescent="0.3">
      <c r="A80" s="430" t="s">
        <v>1458</v>
      </c>
      <c r="B80" s="431" t="s">
        <v>1308</v>
      </c>
      <c r="C80" s="431" t="s">
        <v>1309</v>
      </c>
      <c r="D80" s="431" t="s">
        <v>1344</v>
      </c>
      <c r="E80" s="431" t="s">
        <v>1345</v>
      </c>
      <c r="F80" s="434">
        <v>19</v>
      </c>
      <c r="G80" s="434">
        <v>7187</v>
      </c>
      <c r="H80" s="434">
        <v>1</v>
      </c>
      <c r="I80" s="434">
        <v>378.26315789473682</v>
      </c>
      <c r="J80" s="434">
        <v>8</v>
      </c>
      <c r="K80" s="434">
        <v>3040</v>
      </c>
      <c r="L80" s="434">
        <v>0.4229859468484764</v>
      </c>
      <c r="M80" s="434">
        <v>380</v>
      </c>
      <c r="N80" s="434">
        <v>17</v>
      </c>
      <c r="O80" s="434">
        <v>6528</v>
      </c>
      <c r="P80" s="456">
        <v>0.90830666481146516</v>
      </c>
      <c r="Q80" s="435">
        <v>384</v>
      </c>
    </row>
    <row r="81" spans="1:17" ht="14.4" customHeight="1" x14ac:dyDescent="0.3">
      <c r="A81" s="430" t="s">
        <v>1458</v>
      </c>
      <c r="B81" s="431" t="s">
        <v>1308</v>
      </c>
      <c r="C81" s="431" t="s">
        <v>1309</v>
      </c>
      <c r="D81" s="431" t="s">
        <v>1346</v>
      </c>
      <c r="E81" s="431" t="s">
        <v>1347</v>
      </c>
      <c r="F81" s="434">
        <v>3</v>
      </c>
      <c r="G81" s="434">
        <v>695</v>
      </c>
      <c r="H81" s="434">
        <v>1</v>
      </c>
      <c r="I81" s="434">
        <v>231.66666666666666</v>
      </c>
      <c r="J81" s="434">
        <v>1</v>
      </c>
      <c r="K81" s="434">
        <v>234</v>
      </c>
      <c r="L81" s="434">
        <v>0.33669064748201438</v>
      </c>
      <c r="M81" s="434">
        <v>234</v>
      </c>
      <c r="N81" s="434">
        <v>4</v>
      </c>
      <c r="O81" s="434">
        <v>944</v>
      </c>
      <c r="P81" s="456">
        <v>1.3582733812949641</v>
      </c>
      <c r="Q81" s="435">
        <v>236</v>
      </c>
    </row>
    <row r="82" spans="1:17" ht="14.4" customHeight="1" x14ac:dyDescent="0.3">
      <c r="A82" s="430" t="s">
        <v>1458</v>
      </c>
      <c r="B82" s="431" t="s">
        <v>1308</v>
      </c>
      <c r="C82" s="431" t="s">
        <v>1309</v>
      </c>
      <c r="D82" s="431" t="s">
        <v>1348</v>
      </c>
      <c r="E82" s="431" t="s">
        <v>1349</v>
      </c>
      <c r="F82" s="434">
        <v>16</v>
      </c>
      <c r="G82" s="434">
        <v>2072</v>
      </c>
      <c r="H82" s="434">
        <v>1</v>
      </c>
      <c r="I82" s="434">
        <v>129.5</v>
      </c>
      <c r="J82" s="434">
        <v>12</v>
      </c>
      <c r="K82" s="434">
        <v>1572</v>
      </c>
      <c r="L82" s="434">
        <v>0.75868725868725873</v>
      </c>
      <c r="M82" s="434">
        <v>131</v>
      </c>
      <c r="N82" s="434">
        <v>10</v>
      </c>
      <c r="O82" s="434">
        <v>1370</v>
      </c>
      <c r="P82" s="456">
        <v>0.66119691119691115</v>
      </c>
      <c r="Q82" s="435">
        <v>137</v>
      </c>
    </row>
    <row r="83" spans="1:17" ht="14.4" customHeight="1" x14ac:dyDescent="0.3">
      <c r="A83" s="430" t="s">
        <v>1458</v>
      </c>
      <c r="B83" s="431" t="s">
        <v>1308</v>
      </c>
      <c r="C83" s="431" t="s">
        <v>1309</v>
      </c>
      <c r="D83" s="431" t="s">
        <v>1350</v>
      </c>
      <c r="E83" s="431" t="s">
        <v>1351</v>
      </c>
      <c r="F83" s="434">
        <v>1</v>
      </c>
      <c r="G83" s="434">
        <v>198</v>
      </c>
      <c r="H83" s="434">
        <v>1</v>
      </c>
      <c r="I83" s="434">
        <v>198</v>
      </c>
      <c r="J83" s="434"/>
      <c r="K83" s="434"/>
      <c r="L83" s="434"/>
      <c r="M83" s="434"/>
      <c r="N83" s="434"/>
      <c r="O83" s="434"/>
      <c r="P83" s="456"/>
      <c r="Q83" s="435"/>
    </row>
    <row r="84" spans="1:17" ht="14.4" customHeight="1" x14ac:dyDescent="0.3">
      <c r="A84" s="430" t="s">
        <v>1458</v>
      </c>
      <c r="B84" s="431" t="s">
        <v>1308</v>
      </c>
      <c r="C84" s="431" t="s">
        <v>1309</v>
      </c>
      <c r="D84" s="431" t="s">
        <v>1354</v>
      </c>
      <c r="E84" s="431" t="s">
        <v>1355</v>
      </c>
      <c r="F84" s="434">
        <v>1218</v>
      </c>
      <c r="G84" s="434">
        <v>19488</v>
      </c>
      <c r="H84" s="434">
        <v>1</v>
      </c>
      <c r="I84" s="434">
        <v>16</v>
      </c>
      <c r="J84" s="434">
        <v>1025</v>
      </c>
      <c r="K84" s="434">
        <v>16400</v>
      </c>
      <c r="L84" s="434">
        <v>0.84154351395730709</v>
      </c>
      <c r="M84" s="434">
        <v>16</v>
      </c>
      <c r="N84" s="434">
        <v>1629</v>
      </c>
      <c r="O84" s="434">
        <v>27693</v>
      </c>
      <c r="P84" s="456">
        <v>1.4210283251231528</v>
      </c>
      <c r="Q84" s="435">
        <v>17</v>
      </c>
    </row>
    <row r="85" spans="1:17" ht="14.4" customHeight="1" x14ac:dyDescent="0.3">
      <c r="A85" s="430" t="s">
        <v>1458</v>
      </c>
      <c r="B85" s="431" t="s">
        <v>1308</v>
      </c>
      <c r="C85" s="431" t="s">
        <v>1309</v>
      </c>
      <c r="D85" s="431" t="s">
        <v>1356</v>
      </c>
      <c r="E85" s="431" t="s">
        <v>1357</v>
      </c>
      <c r="F85" s="434">
        <v>24</v>
      </c>
      <c r="G85" s="434">
        <v>3236</v>
      </c>
      <c r="H85" s="434">
        <v>1</v>
      </c>
      <c r="I85" s="434">
        <v>134.83333333333334</v>
      </c>
      <c r="J85" s="434">
        <v>17</v>
      </c>
      <c r="K85" s="434">
        <v>2312</v>
      </c>
      <c r="L85" s="434">
        <v>0.71446229913473425</v>
      </c>
      <c r="M85" s="434">
        <v>136</v>
      </c>
      <c r="N85" s="434">
        <v>12</v>
      </c>
      <c r="O85" s="434">
        <v>1668</v>
      </c>
      <c r="P85" s="456">
        <v>0.51545117428924603</v>
      </c>
      <c r="Q85" s="435">
        <v>139</v>
      </c>
    </row>
    <row r="86" spans="1:17" ht="14.4" customHeight="1" x14ac:dyDescent="0.3">
      <c r="A86" s="430" t="s">
        <v>1458</v>
      </c>
      <c r="B86" s="431" t="s">
        <v>1308</v>
      </c>
      <c r="C86" s="431" t="s">
        <v>1309</v>
      </c>
      <c r="D86" s="431" t="s">
        <v>1358</v>
      </c>
      <c r="E86" s="431" t="s">
        <v>1359</v>
      </c>
      <c r="F86" s="434">
        <v>48</v>
      </c>
      <c r="G86" s="434">
        <v>4928</v>
      </c>
      <c r="H86" s="434">
        <v>1</v>
      </c>
      <c r="I86" s="434">
        <v>102.66666666666667</v>
      </c>
      <c r="J86" s="434">
        <v>53</v>
      </c>
      <c r="K86" s="434">
        <v>5459</v>
      </c>
      <c r="L86" s="434">
        <v>1.1077516233766234</v>
      </c>
      <c r="M86" s="434">
        <v>103</v>
      </c>
      <c r="N86" s="434">
        <v>39</v>
      </c>
      <c r="O86" s="434">
        <v>4017</v>
      </c>
      <c r="P86" s="456">
        <v>0.81513798701298701</v>
      </c>
      <c r="Q86" s="435">
        <v>103</v>
      </c>
    </row>
    <row r="87" spans="1:17" ht="14.4" customHeight="1" x14ac:dyDescent="0.3">
      <c r="A87" s="430" t="s">
        <v>1458</v>
      </c>
      <c r="B87" s="431" t="s">
        <v>1308</v>
      </c>
      <c r="C87" s="431" t="s">
        <v>1309</v>
      </c>
      <c r="D87" s="431" t="s">
        <v>1364</v>
      </c>
      <c r="E87" s="431" t="s">
        <v>1365</v>
      </c>
      <c r="F87" s="434">
        <v>1488</v>
      </c>
      <c r="G87" s="434">
        <v>170102</v>
      </c>
      <c r="H87" s="434">
        <v>1</v>
      </c>
      <c r="I87" s="434">
        <v>114.31586021505376</v>
      </c>
      <c r="J87" s="434">
        <v>1522</v>
      </c>
      <c r="K87" s="434">
        <v>176552</v>
      </c>
      <c r="L87" s="434">
        <v>1.0379184254153391</v>
      </c>
      <c r="M87" s="434">
        <v>116</v>
      </c>
      <c r="N87" s="434">
        <v>1603</v>
      </c>
      <c r="O87" s="434">
        <v>187551</v>
      </c>
      <c r="P87" s="456">
        <v>1.1025796286933722</v>
      </c>
      <c r="Q87" s="435">
        <v>117</v>
      </c>
    </row>
    <row r="88" spans="1:17" ht="14.4" customHeight="1" x14ac:dyDescent="0.3">
      <c r="A88" s="430" t="s">
        <v>1458</v>
      </c>
      <c r="B88" s="431" t="s">
        <v>1308</v>
      </c>
      <c r="C88" s="431" t="s">
        <v>1309</v>
      </c>
      <c r="D88" s="431" t="s">
        <v>1366</v>
      </c>
      <c r="E88" s="431" t="s">
        <v>1367</v>
      </c>
      <c r="F88" s="434">
        <v>275</v>
      </c>
      <c r="G88" s="434">
        <v>23275</v>
      </c>
      <c r="H88" s="434">
        <v>1</v>
      </c>
      <c r="I88" s="434">
        <v>84.63636363636364</v>
      </c>
      <c r="J88" s="434">
        <v>232</v>
      </c>
      <c r="K88" s="434">
        <v>19720</v>
      </c>
      <c r="L88" s="434">
        <v>0.84726100966702467</v>
      </c>
      <c r="M88" s="434">
        <v>85</v>
      </c>
      <c r="N88" s="434">
        <v>276</v>
      </c>
      <c r="O88" s="434">
        <v>25116</v>
      </c>
      <c r="P88" s="456">
        <v>1.0790977443609022</v>
      </c>
      <c r="Q88" s="435">
        <v>91</v>
      </c>
    </row>
    <row r="89" spans="1:17" ht="14.4" customHeight="1" x14ac:dyDescent="0.3">
      <c r="A89" s="430" t="s">
        <v>1458</v>
      </c>
      <c r="B89" s="431" t="s">
        <v>1308</v>
      </c>
      <c r="C89" s="431" t="s">
        <v>1309</v>
      </c>
      <c r="D89" s="431" t="s">
        <v>1368</v>
      </c>
      <c r="E89" s="431" t="s">
        <v>1369</v>
      </c>
      <c r="F89" s="434">
        <v>5</v>
      </c>
      <c r="G89" s="434">
        <v>482</v>
      </c>
      <c r="H89" s="434">
        <v>1</v>
      </c>
      <c r="I89" s="434">
        <v>96.4</v>
      </c>
      <c r="J89" s="434">
        <v>6</v>
      </c>
      <c r="K89" s="434">
        <v>588</v>
      </c>
      <c r="L89" s="434">
        <v>1.2199170124481329</v>
      </c>
      <c r="M89" s="434">
        <v>98</v>
      </c>
      <c r="N89" s="434">
        <v>8</v>
      </c>
      <c r="O89" s="434">
        <v>792</v>
      </c>
      <c r="P89" s="456">
        <v>1.6431535269709543</v>
      </c>
      <c r="Q89" s="435">
        <v>99</v>
      </c>
    </row>
    <row r="90" spans="1:17" ht="14.4" customHeight="1" x14ac:dyDescent="0.3">
      <c r="A90" s="430" t="s">
        <v>1458</v>
      </c>
      <c r="B90" s="431" t="s">
        <v>1308</v>
      </c>
      <c r="C90" s="431" t="s">
        <v>1309</v>
      </c>
      <c r="D90" s="431" t="s">
        <v>1370</v>
      </c>
      <c r="E90" s="431" t="s">
        <v>1371</v>
      </c>
      <c r="F90" s="434">
        <v>116</v>
      </c>
      <c r="G90" s="434">
        <v>2436</v>
      </c>
      <c r="H90" s="434">
        <v>1</v>
      </c>
      <c r="I90" s="434">
        <v>21</v>
      </c>
      <c r="J90" s="434">
        <v>88</v>
      </c>
      <c r="K90" s="434">
        <v>1848</v>
      </c>
      <c r="L90" s="434">
        <v>0.75862068965517238</v>
      </c>
      <c r="M90" s="434">
        <v>21</v>
      </c>
      <c r="N90" s="434">
        <v>97</v>
      </c>
      <c r="O90" s="434">
        <v>2037</v>
      </c>
      <c r="P90" s="456">
        <v>0.83620689655172409</v>
      </c>
      <c r="Q90" s="435">
        <v>21</v>
      </c>
    </row>
    <row r="91" spans="1:17" ht="14.4" customHeight="1" x14ac:dyDescent="0.3">
      <c r="A91" s="430" t="s">
        <v>1458</v>
      </c>
      <c r="B91" s="431" t="s">
        <v>1308</v>
      </c>
      <c r="C91" s="431" t="s">
        <v>1309</v>
      </c>
      <c r="D91" s="431" t="s">
        <v>1372</v>
      </c>
      <c r="E91" s="431" t="s">
        <v>1373</v>
      </c>
      <c r="F91" s="434">
        <v>1776</v>
      </c>
      <c r="G91" s="434">
        <v>864215</v>
      </c>
      <c r="H91" s="434">
        <v>1</v>
      </c>
      <c r="I91" s="434">
        <v>486.60754504504507</v>
      </c>
      <c r="J91" s="434">
        <v>1425</v>
      </c>
      <c r="K91" s="434">
        <v>693975</v>
      </c>
      <c r="L91" s="434">
        <v>0.80301198197207868</v>
      </c>
      <c r="M91" s="434">
        <v>487</v>
      </c>
      <c r="N91" s="434">
        <v>2265</v>
      </c>
      <c r="O91" s="434">
        <v>1105320</v>
      </c>
      <c r="P91" s="456">
        <v>1.2789872890426572</v>
      </c>
      <c r="Q91" s="435">
        <v>488</v>
      </c>
    </row>
    <row r="92" spans="1:17" ht="14.4" customHeight="1" x14ac:dyDescent="0.3">
      <c r="A92" s="430" t="s">
        <v>1458</v>
      </c>
      <c r="B92" s="431" t="s">
        <v>1308</v>
      </c>
      <c r="C92" s="431" t="s">
        <v>1309</v>
      </c>
      <c r="D92" s="431" t="s">
        <v>1380</v>
      </c>
      <c r="E92" s="431" t="s">
        <v>1381</v>
      </c>
      <c r="F92" s="434">
        <v>181</v>
      </c>
      <c r="G92" s="434">
        <v>7362</v>
      </c>
      <c r="H92" s="434">
        <v>1</v>
      </c>
      <c r="I92" s="434">
        <v>40.674033149171272</v>
      </c>
      <c r="J92" s="434">
        <v>180</v>
      </c>
      <c r="K92" s="434">
        <v>7380</v>
      </c>
      <c r="L92" s="434">
        <v>1.0024449877750612</v>
      </c>
      <c r="M92" s="434">
        <v>41</v>
      </c>
      <c r="N92" s="434">
        <v>211</v>
      </c>
      <c r="O92" s="434">
        <v>8651</v>
      </c>
      <c r="P92" s="456">
        <v>1.1750882912252105</v>
      </c>
      <c r="Q92" s="435">
        <v>41</v>
      </c>
    </row>
    <row r="93" spans="1:17" ht="14.4" customHeight="1" x14ac:dyDescent="0.3">
      <c r="A93" s="430" t="s">
        <v>1458</v>
      </c>
      <c r="B93" s="431" t="s">
        <v>1308</v>
      </c>
      <c r="C93" s="431" t="s">
        <v>1309</v>
      </c>
      <c r="D93" s="431" t="s">
        <v>1388</v>
      </c>
      <c r="E93" s="431" t="s">
        <v>1389</v>
      </c>
      <c r="F93" s="434">
        <v>1</v>
      </c>
      <c r="G93" s="434">
        <v>218</v>
      </c>
      <c r="H93" s="434">
        <v>1</v>
      </c>
      <c r="I93" s="434">
        <v>218</v>
      </c>
      <c r="J93" s="434"/>
      <c r="K93" s="434"/>
      <c r="L93" s="434"/>
      <c r="M93" s="434"/>
      <c r="N93" s="434">
        <v>6</v>
      </c>
      <c r="O93" s="434">
        <v>1338</v>
      </c>
      <c r="P93" s="456">
        <v>6.1376146788990829</v>
      </c>
      <c r="Q93" s="435">
        <v>223</v>
      </c>
    </row>
    <row r="94" spans="1:17" ht="14.4" customHeight="1" x14ac:dyDescent="0.3">
      <c r="A94" s="430" t="s">
        <v>1458</v>
      </c>
      <c r="B94" s="431" t="s">
        <v>1308</v>
      </c>
      <c r="C94" s="431" t="s">
        <v>1309</v>
      </c>
      <c r="D94" s="431" t="s">
        <v>1390</v>
      </c>
      <c r="E94" s="431" t="s">
        <v>1391</v>
      </c>
      <c r="F94" s="434">
        <v>19</v>
      </c>
      <c r="G94" s="434">
        <v>14472</v>
      </c>
      <c r="H94" s="434">
        <v>1</v>
      </c>
      <c r="I94" s="434">
        <v>761.68421052631584</v>
      </c>
      <c r="J94" s="434">
        <v>17</v>
      </c>
      <c r="K94" s="434">
        <v>12954</v>
      </c>
      <c r="L94" s="434">
        <v>0.89510779436152565</v>
      </c>
      <c r="M94" s="434">
        <v>762</v>
      </c>
      <c r="N94" s="434">
        <v>28</v>
      </c>
      <c r="O94" s="434">
        <v>21364</v>
      </c>
      <c r="P94" s="456">
        <v>1.4762299613045882</v>
      </c>
      <c r="Q94" s="435">
        <v>763</v>
      </c>
    </row>
    <row r="95" spans="1:17" ht="14.4" customHeight="1" x14ac:dyDescent="0.3">
      <c r="A95" s="430" t="s">
        <v>1458</v>
      </c>
      <c r="B95" s="431" t="s">
        <v>1308</v>
      </c>
      <c r="C95" s="431" t="s">
        <v>1309</v>
      </c>
      <c r="D95" s="431" t="s">
        <v>1392</v>
      </c>
      <c r="E95" s="431" t="s">
        <v>1393</v>
      </c>
      <c r="F95" s="434">
        <v>16</v>
      </c>
      <c r="G95" s="434">
        <v>32734</v>
      </c>
      <c r="H95" s="434">
        <v>1</v>
      </c>
      <c r="I95" s="434">
        <v>2045.875</v>
      </c>
      <c r="J95" s="434">
        <v>18</v>
      </c>
      <c r="K95" s="434">
        <v>37296</v>
      </c>
      <c r="L95" s="434">
        <v>1.1393657970306104</v>
      </c>
      <c r="M95" s="434">
        <v>2072</v>
      </c>
      <c r="N95" s="434">
        <v>23</v>
      </c>
      <c r="O95" s="434">
        <v>48576</v>
      </c>
      <c r="P95" s="456">
        <v>1.4839616301093663</v>
      </c>
      <c r="Q95" s="435">
        <v>2112</v>
      </c>
    </row>
    <row r="96" spans="1:17" ht="14.4" customHeight="1" x14ac:dyDescent="0.3">
      <c r="A96" s="430" t="s">
        <v>1458</v>
      </c>
      <c r="B96" s="431" t="s">
        <v>1308</v>
      </c>
      <c r="C96" s="431" t="s">
        <v>1309</v>
      </c>
      <c r="D96" s="431" t="s">
        <v>1394</v>
      </c>
      <c r="E96" s="431" t="s">
        <v>1395</v>
      </c>
      <c r="F96" s="434">
        <v>154</v>
      </c>
      <c r="G96" s="434">
        <v>93331</v>
      </c>
      <c r="H96" s="434">
        <v>1</v>
      </c>
      <c r="I96" s="434">
        <v>606.0454545454545</v>
      </c>
      <c r="J96" s="434">
        <v>89</v>
      </c>
      <c r="K96" s="434">
        <v>54112</v>
      </c>
      <c r="L96" s="434">
        <v>0.57978592321950906</v>
      </c>
      <c r="M96" s="434">
        <v>608</v>
      </c>
      <c r="N96" s="434">
        <v>104</v>
      </c>
      <c r="O96" s="434">
        <v>63856</v>
      </c>
      <c r="P96" s="456">
        <v>0.6841885332847607</v>
      </c>
      <c r="Q96" s="435">
        <v>614</v>
      </c>
    </row>
    <row r="97" spans="1:17" ht="14.4" customHeight="1" x14ac:dyDescent="0.3">
      <c r="A97" s="430" t="s">
        <v>1458</v>
      </c>
      <c r="B97" s="431" t="s">
        <v>1308</v>
      </c>
      <c r="C97" s="431" t="s">
        <v>1309</v>
      </c>
      <c r="D97" s="431" t="s">
        <v>1396</v>
      </c>
      <c r="E97" s="431" t="s">
        <v>1397</v>
      </c>
      <c r="F97" s="434"/>
      <c r="G97" s="434"/>
      <c r="H97" s="434"/>
      <c r="I97" s="434"/>
      <c r="J97" s="434">
        <v>2</v>
      </c>
      <c r="K97" s="434">
        <v>1924</v>
      </c>
      <c r="L97" s="434"/>
      <c r="M97" s="434">
        <v>962</v>
      </c>
      <c r="N97" s="434">
        <v>1</v>
      </c>
      <c r="O97" s="434">
        <v>963</v>
      </c>
      <c r="P97" s="456"/>
      <c r="Q97" s="435">
        <v>963</v>
      </c>
    </row>
    <row r="98" spans="1:17" ht="14.4" customHeight="1" x14ac:dyDescent="0.3">
      <c r="A98" s="430" t="s">
        <v>1458</v>
      </c>
      <c r="B98" s="431" t="s">
        <v>1308</v>
      </c>
      <c r="C98" s="431" t="s">
        <v>1309</v>
      </c>
      <c r="D98" s="431" t="s">
        <v>1398</v>
      </c>
      <c r="E98" s="431" t="s">
        <v>1399</v>
      </c>
      <c r="F98" s="434">
        <v>29</v>
      </c>
      <c r="G98" s="434">
        <v>14708</v>
      </c>
      <c r="H98" s="434">
        <v>1</v>
      </c>
      <c r="I98" s="434">
        <v>507.17241379310343</v>
      </c>
      <c r="J98" s="434">
        <v>3</v>
      </c>
      <c r="K98" s="434">
        <v>1527</v>
      </c>
      <c r="L98" s="434">
        <v>0.10382104976883329</v>
      </c>
      <c r="M98" s="434">
        <v>509</v>
      </c>
      <c r="N98" s="434"/>
      <c r="O98" s="434"/>
      <c r="P98" s="456"/>
      <c r="Q98" s="435"/>
    </row>
    <row r="99" spans="1:17" ht="14.4" customHeight="1" x14ac:dyDescent="0.3">
      <c r="A99" s="430" t="s">
        <v>1458</v>
      </c>
      <c r="B99" s="431" t="s">
        <v>1308</v>
      </c>
      <c r="C99" s="431" t="s">
        <v>1309</v>
      </c>
      <c r="D99" s="431" t="s">
        <v>1400</v>
      </c>
      <c r="E99" s="431" t="s">
        <v>1401</v>
      </c>
      <c r="F99" s="434"/>
      <c r="G99" s="434"/>
      <c r="H99" s="434"/>
      <c r="I99" s="434"/>
      <c r="J99" s="434">
        <v>1</v>
      </c>
      <c r="K99" s="434">
        <v>1742</v>
      </c>
      <c r="L99" s="434"/>
      <c r="M99" s="434">
        <v>1742</v>
      </c>
      <c r="N99" s="434">
        <v>1</v>
      </c>
      <c r="O99" s="434">
        <v>1760</v>
      </c>
      <c r="P99" s="456"/>
      <c r="Q99" s="435">
        <v>1760</v>
      </c>
    </row>
    <row r="100" spans="1:17" ht="14.4" customHeight="1" x14ac:dyDescent="0.3">
      <c r="A100" s="430" t="s">
        <v>1458</v>
      </c>
      <c r="B100" s="431" t="s">
        <v>1308</v>
      </c>
      <c r="C100" s="431" t="s">
        <v>1309</v>
      </c>
      <c r="D100" s="431" t="s">
        <v>1402</v>
      </c>
      <c r="E100" s="431" t="s">
        <v>1403</v>
      </c>
      <c r="F100" s="434"/>
      <c r="G100" s="434"/>
      <c r="H100" s="434"/>
      <c r="I100" s="434"/>
      <c r="J100" s="434">
        <v>2</v>
      </c>
      <c r="K100" s="434">
        <v>980</v>
      </c>
      <c r="L100" s="434"/>
      <c r="M100" s="434">
        <v>490</v>
      </c>
      <c r="N100" s="434"/>
      <c r="O100" s="434"/>
      <c r="P100" s="456"/>
      <c r="Q100" s="435"/>
    </row>
    <row r="101" spans="1:17" ht="14.4" customHeight="1" x14ac:dyDescent="0.3">
      <c r="A101" s="430" t="s">
        <v>1458</v>
      </c>
      <c r="B101" s="431" t="s">
        <v>1308</v>
      </c>
      <c r="C101" s="431" t="s">
        <v>1309</v>
      </c>
      <c r="D101" s="431" t="s">
        <v>1406</v>
      </c>
      <c r="E101" s="431" t="s">
        <v>1407</v>
      </c>
      <c r="F101" s="434">
        <v>3</v>
      </c>
      <c r="G101" s="434">
        <v>737</v>
      </c>
      <c r="H101" s="434">
        <v>1</v>
      </c>
      <c r="I101" s="434">
        <v>245.66666666666666</v>
      </c>
      <c r="J101" s="434">
        <v>1</v>
      </c>
      <c r="K101" s="434">
        <v>248</v>
      </c>
      <c r="L101" s="434">
        <v>0.33649932157394846</v>
      </c>
      <c r="M101" s="434">
        <v>248</v>
      </c>
      <c r="N101" s="434">
        <v>4</v>
      </c>
      <c r="O101" s="434">
        <v>996</v>
      </c>
      <c r="P101" s="456">
        <v>1.3514246947082769</v>
      </c>
      <c r="Q101" s="435">
        <v>249</v>
      </c>
    </row>
    <row r="102" spans="1:17" ht="14.4" customHeight="1" x14ac:dyDescent="0.3">
      <c r="A102" s="430" t="s">
        <v>1458</v>
      </c>
      <c r="B102" s="431" t="s">
        <v>1308</v>
      </c>
      <c r="C102" s="431" t="s">
        <v>1309</v>
      </c>
      <c r="D102" s="431" t="s">
        <v>1412</v>
      </c>
      <c r="E102" s="431" t="s">
        <v>1413</v>
      </c>
      <c r="F102" s="434">
        <v>56</v>
      </c>
      <c r="G102" s="434">
        <v>8512</v>
      </c>
      <c r="H102" s="434">
        <v>1</v>
      </c>
      <c r="I102" s="434">
        <v>152</v>
      </c>
      <c r="J102" s="434">
        <v>18</v>
      </c>
      <c r="K102" s="434">
        <v>2736</v>
      </c>
      <c r="L102" s="434">
        <v>0.32142857142857145</v>
      </c>
      <c r="M102" s="434">
        <v>152</v>
      </c>
      <c r="N102" s="434"/>
      <c r="O102" s="434"/>
      <c r="P102" s="456"/>
      <c r="Q102" s="435"/>
    </row>
    <row r="103" spans="1:17" ht="14.4" customHeight="1" x14ac:dyDescent="0.3">
      <c r="A103" s="430" t="s">
        <v>1458</v>
      </c>
      <c r="B103" s="431" t="s">
        <v>1308</v>
      </c>
      <c r="C103" s="431" t="s">
        <v>1309</v>
      </c>
      <c r="D103" s="431" t="s">
        <v>1414</v>
      </c>
      <c r="E103" s="431" t="s">
        <v>1415</v>
      </c>
      <c r="F103" s="434">
        <v>3</v>
      </c>
      <c r="G103" s="434">
        <v>81</v>
      </c>
      <c r="H103" s="434">
        <v>1</v>
      </c>
      <c r="I103" s="434">
        <v>27</v>
      </c>
      <c r="J103" s="434">
        <v>3</v>
      </c>
      <c r="K103" s="434">
        <v>81</v>
      </c>
      <c r="L103" s="434">
        <v>1</v>
      </c>
      <c r="M103" s="434">
        <v>27</v>
      </c>
      <c r="N103" s="434">
        <v>5</v>
      </c>
      <c r="O103" s="434">
        <v>135</v>
      </c>
      <c r="P103" s="456">
        <v>1.6666666666666667</v>
      </c>
      <c r="Q103" s="435">
        <v>27</v>
      </c>
    </row>
    <row r="104" spans="1:17" ht="14.4" customHeight="1" x14ac:dyDescent="0.3">
      <c r="A104" s="430" t="s">
        <v>1458</v>
      </c>
      <c r="B104" s="431" t="s">
        <v>1308</v>
      </c>
      <c r="C104" s="431" t="s">
        <v>1309</v>
      </c>
      <c r="D104" s="431" t="s">
        <v>1418</v>
      </c>
      <c r="E104" s="431" t="s">
        <v>1419</v>
      </c>
      <c r="F104" s="434"/>
      <c r="G104" s="434"/>
      <c r="H104" s="434"/>
      <c r="I104" s="434"/>
      <c r="J104" s="434">
        <v>2</v>
      </c>
      <c r="K104" s="434">
        <v>656</v>
      </c>
      <c r="L104" s="434"/>
      <c r="M104" s="434">
        <v>328</v>
      </c>
      <c r="N104" s="434"/>
      <c r="O104" s="434"/>
      <c r="P104" s="456"/>
      <c r="Q104" s="435"/>
    </row>
    <row r="105" spans="1:17" ht="14.4" customHeight="1" x14ac:dyDescent="0.3">
      <c r="A105" s="430" t="s">
        <v>1459</v>
      </c>
      <c r="B105" s="431" t="s">
        <v>1308</v>
      </c>
      <c r="C105" s="431" t="s">
        <v>1309</v>
      </c>
      <c r="D105" s="431" t="s">
        <v>1310</v>
      </c>
      <c r="E105" s="431" t="s">
        <v>1311</v>
      </c>
      <c r="F105" s="434">
        <v>2362</v>
      </c>
      <c r="G105" s="434">
        <v>377030</v>
      </c>
      <c r="H105" s="434">
        <v>1</v>
      </c>
      <c r="I105" s="434">
        <v>159.62320067739205</v>
      </c>
      <c r="J105" s="434">
        <v>2272</v>
      </c>
      <c r="K105" s="434">
        <v>365792</v>
      </c>
      <c r="L105" s="434">
        <v>0.97019335331405987</v>
      </c>
      <c r="M105" s="434">
        <v>161</v>
      </c>
      <c r="N105" s="434">
        <v>2627</v>
      </c>
      <c r="O105" s="434">
        <v>454471</v>
      </c>
      <c r="P105" s="456">
        <v>1.205397448478901</v>
      </c>
      <c r="Q105" s="435">
        <v>173</v>
      </c>
    </row>
    <row r="106" spans="1:17" ht="14.4" customHeight="1" x14ac:dyDescent="0.3">
      <c r="A106" s="430" t="s">
        <v>1459</v>
      </c>
      <c r="B106" s="431" t="s">
        <v>1308</v>
      </c>
      <c r="C106" s="431" t="s">
        <v>1309</v>
      </c>
      <c r="D106" s="431" t="s">
        <v>1324</v>
      </c>
      <c r="E106" s="431" t="s">
        <v>1325</v>
      </c>
      <c r="F106" s="434"/>
      <c r="G106" s="434"/>
      <c r="H106" s="434"/>
      <c r="I106" s="434"/>
      <c r="J106" s="434">
        <v>1</v>
      </c>
      <c r="K106" s="434">
        <v>1169</v>
      </c>
      <c r="L106" s="434"/>
      <c r="M106" s="434">
        <v>1169</v>
      </c>
      <c r="N106" s="434">
        <v>3</v>
      </c>
      <c r="O106" s="434">
        <v>3519</v>
      </c>
      <c r="P106" s="456"/>
      <c r="Q106" s="435">
        <v>1173</v>
      </c>
    </row>
    <row r="107" spans="1:17" ht="14.4" customHeight="1" x14ac:dyDescent="0.3">
      <c r="A107" s="430" t="s">
        <v>1459</v>
      </c>
      <c r="B107" s="431" t="s">
        <v>1308</v>
      </c>
      <c r="C107" s="431" t="s">
        <v>1309</v>
      </c>
      <c r="D107" s="431" t="s">
        <v>1326</v>
      </c>
      <c r="E107" s="431" t="s">
        <v>1327</v>
      </c>
      <c r="F107" s="434">
        <v>358</v>
      </c>
      <c r="G107" s="434">
        <v>14206</v>
      </c>
      <c r="H107" s="434">
        <v>1</v>
      </c>
      <c r="I107" s="434">
        <v>39.681564245810058</v>
      </c>
      <c r="J107" s="434">
        <v>130</v>
      </c>
      <c r="K107" s="434">
        <v>5200</v>
      </c>
      <c r="L107" s="434">
        <v>0.36604251724623399</v>
      </c>
      <c r="M107" s="434">
        <v>40</v>
      </c>
      <c r="N107" s="434">
        <v>95</v>
      </c>
      <c r="O107" s="434">
        <v>3895</v>
      </c>
      <c r="P107" s="456">
        <v>0.27417992397578489</v>
      </c>
      <c r="Q107" s="435">
        <v>41</v>
      </c>
    </row>
    <row r="108" spans="1:17" ht="14.4" customHeight="1" x14ac:dyDescent="0.3">
      <c r="A108" s="430" t="s">
        <v>1459</v>
      </c>
      <c r="B108" s="431" t="s">
        <v>1308</v>
      </c>
      <c r="C108" s="431" t="s">
        <v>1309</v>
      </c>
      <c r="D108" s="431" t="s">
        <v>1328</v>
      </c>
      <c r="E108" s="431" t="s">
        <v>1329</v>
      </c>
      <c r="F108" s="434">
        <v>13</v>
      </c>
      <c r="G108" s="434">
        <v>4972</v>
      </c>
      <c r="H108" s="434">
        <v>1</v>
      </c>
      <c r="I108" s="434">
        <v>382.46153846153845</v>
      </c>
      <c r="J108" s="434">
        <v>1</v>
      </c>
      <c r="K108" s="434">
        <v>383</v>
      </c>
      <c r="L108" s="434">
        <v>7.703137570394207E-2</v>
      </c>
      <c r="M108" s="434">
        <v>383</v>
      </c>
      <c r="N108" s="434">
        <v>8</v>
      </c>
      <c r="O108" s="434">
        <v>3072</v>
      </c>
      <c r="P108" s="456">
        <v>0.61786001609010455</v>
      </c>
      <c r="Q108" s="435">
        <v>384</v>
      </c>
    </row>
    <row r="109" spans="1:17" ht="14.4" customHeight="1" x14ac:dyDescent="0.3">
      <c r="A109" s="430" t="s">
        <v>1459</v>
      </c>
      <c r="B109" s="431" t="s">
        <v>1308</v>
      </c>
      <c r="C109" s="431" t="s">
        <v>1309</v>
      </c>
      <c r="D109" s="431" t="s">
        <v>1330</v>
      </c>
      <c r="E109" s="431" t="s">
        <v>1331</v>
      </c>
      <c r="F109" s="434"/>
      <c r="G109" s="434"/>
      <c r="H109" s="434"/>
      <c r="I109" s="434"/>
      <c r="J109" s="434">
        <v>6</v>
      </c>
      <c r="K109" s="434">
        <v>222</v>
      </c>
      <c r="L109" s="434"/>
      <c r="M109" s="434">
        <v>37</v>
      </c>
      <c r="N109" s="434">
        <v>33</v>
      </c>
      <c r="O109" s="434">
        <v>1221</v>
      </c>
      <c r="P109" s="456"/>
      <c r="Q109" s="435">
        <v>37</v>
      </c>
    </row>
    <row r="110" spans="1:17" ht="14.4" customHeight="1" x14ac:dyDescent="0.3">
      <c r="A110" s="430" t="s">
        <v>1459</v>
      </c>
      <c r="B110" s="431" t="s">
        <v>1308</v>
      </c>
      <c r="C110" s="431" t="s">
        <v>1309</v>
      </c>
      <c r="D110" s="431" t="s">
        <v>1334</v>
      </c>
      <c r="E110" s="431" t="s">
        <v>1335</v>
      </c>
      <c r="F110" s="434">
        <v>6</v>
      </c>
      <c r="G110" s="434">
        <v>2667</v>
      </c>
      <c r="H110" s="434">
        <v>1</v>
      </c>
      <c r="I110" s="434">
        <v>444.5</v>
      </c>
      <c r="J110" s="434"/>
      <c r="K110" s="434"/>
      <c r="L110" s="434"/>
      <c r="M110" s="434"/>
      <c r="N110" s="434">
        <v>11</v>
      </c>
      <c r="O110" s="434">
        <v>4906</v>
      </c>
      <c r="P110" s="456">
        <v>1.839520059992501</v>
      </c>
      <c r="Q110" s="435">
        <v>446</v>
      </c>
    </row>
    <row r="111" spans="1:17" ht="14.4" customHeight="1" x14ac:dyDescent="0.3">
      <c r="A111" s="430" t="s">
        <v>1459</v>
      </c>
      <c r="B111" s="431" t="s">
        <v>1308</v>
      </c>
      <c r="C111" s="431" t="s">
        <v>1309</v>
      </c>
      <c r="D111" s="431" t="s">
        <v>1336</v>
      </c>
      <c r="E111" s="431" t="s">
        <v>1337</v>
      </c>
      <c r="F111" s="434">
        <v>1</v>
      </c>
      <c r="G111" s="434">
        <v>41</v>
      </c>
      <c r="H111" s="434">
        <v>1</v>
      </c>
      <c r="I111" s="434">
        <v>41</v>
      </c>
      <c r="J111" s="434"/>
      <c r="K111" s="434"/>
      <c r="L111" s="434"/>
      <c r="M111" s="434"/>
      <c r="N111" s="434">
        <v>1</v>
      </c>
      <c r="O111" s="434">
        <v>42</v>
      </c>
      <c r="P111" s="456">
        <v>1.024390243902439</v>
      </c>
      <c r="Q111" s="435">
        <v>42</v>
      </c>
    </row>
    <row r="112" spans="1:17" ht="14.4" customHeight="1" x14ac:dyDescent="0.3">
      <c r="A112" s="430" t="s">
        <v>1459</v>
      </c>
      <c r="B112" s="431" t="s">
        <v>1308</v>
      </c>
      <c r="C112" s="431" t="s">
        <v>1309</v>
      </c>
      <c r="D112" s="431" t="s">
        <v>1338</v>
      </c>
      <c r="E112" s="431" t="s">
        <v>1339</v>
      </c>
      <c r="F112" s="434">
        <v>11</v>
      </c>
      <c r="G112" s="434">
        <v>5397</v>
      </c>
      <c r="H112" s="434">
        <v>1</v>
      </c>
      <c r="I112" s="434">
        <v>490.63636363636363</v>
      </c>
      <c r="J112" s="434">
        <v>11</v>
      </c>
      <c r="K112" s="434">
        <v>5401</v>
      </c>
      <c r="L112" s="434">
        <v>1.0007411524921253</v>
      </c>
      <c r="M112" s="434">
        <v>491</v>
      </c>
      <c r="N112" s="434">
        <v>14</v>
      </c>
      <c r="O112" s="434">
        <v>6888</v>
      </c>
      <c r="P112" s="456">
        <v>1.2762645914396886</v>
      </c>
      <c r="Q112" s="435">
        <v>492</v>
      </c>
    </row>
    <row r="113" spans="1:17" ht="14.4" customHeight="1" x14ac:dyDescent="0.3">
      <c r="A113" s="430" t="s">
        <v>1459</v>
      </c>
      <c r="B113" s="431" t="s">
        <v>1308</v>
      </c>
      <c r="C113" s="431" t="s">
        <v>1309</v>
      </c>
      <c r="D113" s="431" t="s">
        <v>1340</v>
      </c>
      <c r="E113" s="431" t="s">
        <v>1341</v>
      </c>
      <c r="F113" s="434">
        <v>26</v>
      </c>
      <c r="G113" s="434">
        <v>806</v>
      </c>
      <c r="H113" s="434">
        <v>1</v>
      </c>
      <c r="I113" s="434">
        <v>31</v>
      </c>
      <c r="J113" s="434">
        <v>25</v>
      </c>
      <c r="K113" s="434">
        <v>775</v>
      </c>
      <c r="L113" s="434">
        <v>0.96153846153846156</v>
      </c>
      <c r="M113" s="434">
        <v>31</v>
      </c>
      <c r="N113" s="434">
        <v>15</v>
      </c>
      <c r="O113" s="434">
        <v>465</v>
      </c>
      <c r="P113" s="456">
        <v>0.57692307692307687</v>
      </c>
      <c r="Q113" s="435">
        <v>31</v>
      </c>
    </row>
    <row r="114" spans="1:17" ht="14.4" customHeight="1" x14ac:dyDescent="0.3">
      <c r="A114" s="430" t="s">
        <v>1459</v>
      </c>
      <c r="B114" s="431" t="s">
        <v>1308</v>
      </c>
      <c r="C114" s="431" t="s">
        <v>1309</v>
      </c>
      <c r="D114" s="431" t="s">
        <v>1342</v>
      </c>
      <c r="E114" s="431" t="s">
        <v>1343</v>
      </c>
      <c r="F114" s="434"/>
      <c r="G114" s="434"/>
      <c r="H114" s="434"/>
      <c r="I114" s="434"/>
      <c r="J114" s="434">
        <v>5</v>
      </c>
      <c r="K114" s="434">
        <v>1035</v>
      </c>
      <c r="L114" s="434"/>
      <c r="M114" s="434">
        <v>207</v>
      </c>
      <c r="N114" s="434">
        <v>2</v>
      </c>
      <c r="O114" s="434">
        <v>416</v>
      </c>
      <c r="P114" s="456"/>
      <c r="Q114" s="435">
        <v>208</v>
      </c>
    </row>
    <row r="115" spans="1:17" ht="14.4" customHeight="1" x14ac:dyDescent="0.3">
      <c r="A115" s="430" t="s">
        <v>1459</v>
      </c>
      <c r="B115" s="431" t="s">
        <v>1308</v>
      </c>
      <c r="C115" s="431" t="s">
        <v>1309</v>
      </c>
      <c r="D115" s="431" t="s">
        <v>1344</v>
      </c>
      <c r="E115" s="431" t="s">
        <v>1345</v>
      </c>
      <c r="F115" s="434">
        <v>1</v>
      </c>
      <c r="G115" s="434">
        <v>377</v>
      </c>
      <c r="H115" s="434">
        <v>1</v>
      </c>
      <c r="I115" s="434">
        <v>377</v>
      </c>
      <c r="J115" s="434">
        <v>5</v>
      </c>
      <c r="K115" s="434">
        <v>1900</v>
      </c>
      <c r="L115" s="434">
        <v>5.0397877984084882</v>
      </c>
      <c r="M115" s="434">
        <v>380</v>
      </c>
      <c r="N115" s="434">
        <v>3</v>
      </c>
      <c r="O115" s="434">
        <v>1152</v>
      </c>
      <c r="P115" s="456">
        <v>3.0557029177718831</v>
      </c>
      <c r="Q115" s="435">
        <v>384</v>
      </c>
    </row>
    <row r="116" spans="1:17" ht="14.4" customHeight="1" x14ac:dyDescent="0.3">
      <c r="A116" s="430" t="s">
        <v>1459</v>
      </c>
      <c r="B116" s="431" t="s">
        <v>1308</v>
      </c>
      <c r="C116" s="431" t="s">
        <v>1309</v>
      </c>
      <c r="D116" s="431" t="s">
        <v>1346</v>
      </c>
      <c r="E116" s="431" t="s">
        <v>1347</v>
      </c>
      <c r="F116" s="434"/>
      <c r="G116" s="434"/>
      <c r="H116" s="434"/>
      <c r="I116" s="434"/>
      <c r="J116" s="434">
        <v>1</v>
      </c>
      <c r="K116" s="434">
        <v>234</v>
      </c>
      <c r="L116" s="434"/>
      <c r="M116" s="434">
        <v>234</v>
      </c>
      <c r="N116" s="434"/>
      <c r="O116" s="434"/>
      <c r="P116" s="456"/>
      <c r="Q116" s="435"/>
    </row>
    <row r="117" spans="1:17" ht="14.4" customHeight="1" x14ac:dyDescent="0.3">
      <c r="A117" s="430" t="s">
        <v>1459</v>
      </c>
      <c r="B117" s="431" t="s">
        <v>1308</v>
      </c>
      <c r="C117" s="431" t="s">
        <v>1309</v>
      </c>
      <c r="D117" s="431" t="s">
        <v>1348</v>
      </c>
      <c r="E117" s="431" t="s">
        <v>1349</v>
      </c>
      <c r="F117" s="434"/>
      <c r="G117" s="434"/>
      <c r="H117" s="434"/>
      <c r="I117" s="434"/>
      <c r="J117" s="434">
        <v>4</v>
      </c>
      <c r="K117" s="434">
        <v>524</v>
      </c>
      <c r="L117" s="434"/>
      <c r="M117" s="434">
        <v>131</v>
      </c>
      <c r="N117" s="434">
        <v>3</v>
      </c>
      <c r="O117" s="434">
        <v>411</v>
      </c>
      <c r="P117" s="456"/>
      <c r="Q117" s="435">
        <v>137</v>
      </c>
    </row>
    <row r="118" spans="1:17" ht="14.4" customHeight="1" x14ac:dyDescent="0.3">
      <c r="A118" s="430" t="s">
        <v>1459</v>
      </c>
      <c r="B118" s="431" t="s">
        <v>1308</v>
      </c>
      <c r="C118" s="431" t="s">
        <v>1309</v>
      </c>
      <c r="D118" s="431" t="s">
        <v>1354</v>
      </c>
      <c r="E118" s="431" t="s">
        <v>1355</v>
      </c>
      <c r="F118" s="434">
        <v>46</v>
      </c>
      <c r="G118" s="434">
        <v>736</v>
      </c>
      <c r="H118" s="434">
        <v>1</v>
      </c>
      <c r="I118" s="434">
        <v>16</v>
      </c>
      <c r="J118" s="434">
        <v>16</v>
      </c>
      <c r="K118" s="434">
        <v>256</v>
      </c>
      <c r="L118" s="434">
        <v>0.34782608695652173</v>
      </c>
      <c r="M118" s="434">
        <v>16</v>
      </c>
      <c r="N118" s="434">
        <v>50</v>
      </c>
      <c r="O118" s="434">
        <v>850</v>
      </c>
      <c r="P118" s="456">
        <v>1.1548913043478262</v>
      </c>
      <c r="Q118" s="435">
        <v>17</v>
      </c>
    </row>
    <row r="119" spans="1:17" ht="14.4" customHeight="1" x14ac:dyDescent="0.3">
      <c r="A119" s="430" t="s">
        <v>1459</v>
      </c>
      <c r="B119" s="431" t="s">
        <v>1308</v>
      </c>
      <c r="C119" s="431" t="s">
        <v>1309</v>
      </c>
      <c r="D119" s="431" t="s">
        <v>1356</v>
      </c>
      <c r="E119" s="431" t="s">
        <v>1357</v>
      </c>
      <c r="F119" s="434"/>
      <c r="G119" s="434"/>
      <c r="H119" s="434"/>
      <c r="I119" s="434"/>
      <c r="J119" s="434">
        <v>1</v>
      </c>
      <c r="K119" s="434">
        <v>136</v>
      </c>
      <c r="L119" s="434"/>
      <c r="M119" s="434">
        <v>136</v>
      </c>
      <c r="N119" s="434">
        <v>1</v>
      </c>
      <c r="O119" s="434">
        <v>139</v>
      </c>
      <c r="P119" s="456"/>
      <c r="Q119" s="435">
        <v>139</v>
      </c>
    </row>
    <row r="120" spans="1:17" ht="14.4" customHeight="1" x14ac:dyDescent="0.3">
      <c r="A120" s="430" t="s">
        <v>1459</v>
      </c>
      <c r="B120" s="431" t="s">
        <v>1308</v>
      </c>
      <c r="C120" s="431" t="s">
        <v>1309</v>
      </c>
      <c r="D120" s="431" t="s">
        <v>1358</v>
      </c>
      <c r="E120" s="431" t="s">
        <v>1359</v>
      </c>
      <c r="F120" s="434">
        <v>51</v>
      </c>
      <c r="G120" s="434">
        <v>5235</v>
      </c>
      <c r="H120" s="434">
        <v>1</v>
      </c>
      <c r="I120" s="434">
        <v>102.64705882352941</v>
      </c>
      <c r="J120" s="434">
        <v>58</v>
      </c>
      <c r="K120" s="434">
        <v>5974</v>
      </c>
      <c r="L120" s="434">
        <v>1.1411652340019103</v>
      </c>
      <c r="M120" s="434">
        <v>103</v>
      </c>
      <c r="N120" s="434">
        <v>12</v>
      </c>
      <c r="O120" s="434">
        <v>1236</v>
      </c>
      <c r="P120" s="456">
        <v>0.23610315186246419</v>
      </c>
      <c r="Q120" s="435">
        <v>103</v>
      </c>
    </row>
    <row r="121" spans="1:17" ht="14.4" customHeight="1" x14ac:dyDescent="0.3">
      <c r="A121" s="430" t="s">
        <v>1459</v>
      </c>
      <c r="B121" s="431" t="s">
        <v>1308</v>
      </c>
      <c r="C121" s="431" t="s">
        <v>1309</v>
      </c>
      <c r="D121" s="431" t="s">
        <v>1364</v>
      </c>
      <c r="E121" s="431" t="s">
        <v>1365</v>
      </c>
      <c r="F121" s="434">
        <v>1304</v>
      </c>
      <c r="G121" s="434">
        <v>149208</v>
      </c>
      <c r="H121" s="434">
        <v>1</v>
      </c>
      <c r="I121" s="434">
        <v>114.42331288343559</v>
      </c>
      <c r="J121" s="434">
        <v>1248</v>
      </c>
      <c r="K121" s="434">
        <v>144768</v>
      </c>
      <c r="L121" s="434">
        <v>0.97024288241917322</v>
      </c>
      <c r="M121" s="434">
        <v>116</v>
      </c>
      <c r="N121" s="434">
        <v>1323</v>
      </c>
      <c r="O121" s="434">
        <v>154791</v>
      </c>
      <c r="P121" s="456">
        <v>1.0374175647418369</v>
      </c>
      <c r="Q121" s="435">
        <v>117</v>
      </c>
    </row>
    <row r="122" spans="1:17" ht="14.4" customHeight="1" x14ac:dyDescent="0.3">
      <c r="A122" s="430" t="s">
        <v>1459</v>
      </c>
      <c r="B122" s="431" t="s">
        <v>1308</v>
      </c>
      <c r="C122" s="431" t="s">
        <v>1309</v>
      </c>
      <c r="D122" s="431" t="s">
        <v>1366</v>
      </c>
      <c r="E122" s="431" t="s">
        <v>1367</v>
      </c>
      <c r="F122" s="434">
        <v>345</v>
      </c>
      <c r="G122" s="434">
        <v>29222</v>
      </c>
      <c r="H122" s="434">
        <v>1</v>
      </c>
      <c r="I122" s="434">
        <v>84.701449275362322</v>
      </c>
      <c r="J122" s="434">
        <v>329</v>
      </c>
      <c r="K122" s="434">
        <v>27965</v>
      </c>
      <c r="L122" s="434">
        <v>0.95698446376018065</v>
      </c>
      <c r="M122" s="434">
        <v>85</v>
      </c>
      <c r="N122" s="434">
        <v>375</v>
      </c>
      <c r="O122" s="434">
        <v>34125</v>
      </c>
      <c r="P122" s="456">
        <v>1.1677845458900828</v>
      </c>
      <c r="Q122" s="435">
        <v>91</v>
      </c>
    </row>
    <row r="123" spans="1:17" ht="14.4" customHeight="1" x14ac:dyDescent="0.3">
      <c r="A123" s="430" t="s">
        <v>1459</v>
      </c>
      <c r="B123" s="431" t="s">
        <v>1308</v>
      </c>
      <c r="C123" s="431" t="s">
        <v>1309</v>
      </c>
      <c r="D123" s="431" t="s">
        <v>1368</v>
      </c>
      <c r="E123" s="431" t="s">
        <v>1369</v>
      </c>
      <c r="F123" s="434">
        <v>5</v>
      </c>
      <c r="G123" s="434">
        <v>481</v>
      </c>
      <c r="H123" s="434">
        <v>1</v>
      </c>
      <c r="I123" s="434">
        <v>96.2</v>
      </c>
      <c r="J123" s="434">
        <v>7</v>
      </c>
      <c r="K123" s="434">
        <v>686</v>
      </c>
      <c r="L123" s="434">
        <v>1.4261954261954262</v>
      </c>
      <c r="M123" s="434">
        <v>98</v>
      </c>
      <c r="N123" s="434">
        <v>1</v>
      </c>
      <c r="O123" s="434">
        <v>99</v>
      </c>
      <c r="P123" s="456">
        <v>0.20582120582120583</v>
      </c>
      <c r="Q123" s="435">
        <v>99</v>
      </c>
    </row>
    <row r="124" spans="1:17" ht="14.4" customHeight="1" x14ac:dyDescent="0.3">
      <c r="A124" s="430" t="s">
        <v>1459</v>
      </c>
      <c r="B124" s="431" t="s">
        <v>1308</v>
      </c>
      <c r="C124" s="431" t="s">
        <v>1309</v>
      </c>
      <c r="D124" s="431" t="s">
        <v>1370</v>
      </c>
      <c r="E124" s="431" t="s">
        <v>1371</v>
      </c>
      <c r="F124" s="434">
        <v>189</v>
      </c>
      <c r="G124" s="434">
        <v>3969</v>
      </c>
      <c r="H124" s="434">
        <v>1</v>
      </c>
      <c r="I124" s="434">
        <v>21</v>
      </c>
      <c r="J124" s="434">
        <v>118</v>
      </c>
      <c r="K124" s="434">
        <v>2478</v>
      </c>
      <c r="L124" s="434">
        <v>0.6243386243386243</v>
      </c>
      <c r="M124" s="434">
        <v>21</v>
      </c>
      <c r="N124" s="434">
        <v>127</v>
      </c>
      <c r="O124" s="434">
        <v>2667</v>
      </c>
      <c r="P124" s="456">
        <v>0.67195767195767198</v>
      </c>
      <c r="Q124" s="435">
        <v>21</v>
      </c>
    </row>
    <row r="125" spans="1:17" ht="14.4" customHeight="1" x14ac:dyDescent="0.3">
      <c r="A125" s="430" t="s">
        <v>1459</v>
      </c>
      <c r="B125" s="431" t="s">
        <v>1308</v>
      </c>
      <c r="C125" s="431" t="s">
        <v>1309</v>
      </c>
      <c r="D125" s="431" t="s">
        <v>1372</v>
      </c>
      <c r="E125" s="431" t="s">
        <v>1373</v>
      </c>
      <c r="F125" s="434">
        <v>45</v>
      </c>
      <c r="G125" s="434">
        <v>21890</v>
      </c>
      <c r="H125" s="434">
        <v>1</v>
      </c>
      <c r="I125" s="434">
        <v>486.44444444444446</v>
      </c>
      <c r="J125" s="434">
        <v>25</v>
      </c>
      <c r="K125" s="434">
        <v>12175</v>
      </c>
      <c r="L125" s="434">
        <v>0.55619004111466419</v>
      </c>
      <c r="M125" s="434">
        <v>487</v>
      </c>
      <c r="N125" s="434">
        <v>44</v>
      </c>
      <c r="O125" s="434">
        <v>21472</v>
      </c>
      <c r="P125" s="456">
        <v>0.98090452261306538</v>
      </c>
      <c r="Q125" s="435">
        <v>488</v>
      </c>
    </row>
    <row r="126" spans="1:17" ht="14.4" customHeight="1" x14ac:dyDescent="0.3">
      <c r="A126" s="430" t="s">
        <v>1459</v>
      </c>
      <c r="B126" s="431" t="s">
        <v>1308</v>
      </c>
      <c r="C126" s="431" t="s">
        <v>1309</v>
      </c>
      <c r="D126" s="431" t="s">
        <v>1380</v>
      </c>
      <c r="E126" s="431" t="s">
        <v>1381</v>
      </c>
      <c r="F126" s="434">
        <v>264</v>
      </c>
      <c r="G126" s="434">
        <v>10742</v>
      </c>
      <c r="H126" s="434">
        <v>1</v>
      </c>
      <c r="I126" s="434">
        <v>40.689393939393938</v>
      </c>
      <c r="J126" s="434">
        <v>219</v>
      </c>
      <c r="K126" s="434">
        <v>8979</v>
      </c>
      <c r="L126" s="434">
        <v>0.83587786259541985</v>
      </c>
      <c r="M126" s="434">
        <v>41</v>
      </c>
      <c r="N126" s="434">
        <v>158</v>
      </c>
      <c r="O126" s="434">
        <v>6478</v>
      </c>
      <c r="P126" s="456">
        <v>0.60305343511450382</v>
      </c>
      <c r="Q126" s="435">
        <v>41</v>
      </c>
    </row>
    <row r="127" spans="1:17" ht="14.4" customHeight="1" x14ac:dyDescent="0.3">
      <c r="A127" s="430" t="s">
        <v>1459</v>
      </c>
      <c r="B127" s="431" t="s">
        <v>1308</v>
      </c>
      <c r="C127" s="431" t="s">
        <v>1309</v>
      </c>
      <c r="D127" s="431" t="s">
        <v>1388</v>
      </c>
      <c r="E127" s="431" t="s">
        <v>1389</v>
      </c>
      <c r="F127" s="434"/>
      <c r="G127" s="434"/>
      <c r="H127" s="434"/>
      <c r="I127" s="434"/>
      <c r="J127" s="434"/>
      <c r="K127" s="434"/>
      <c r="L127" s="434"/>
      <c r="M127" s="434"/>
      <c r="N127" s="434">
        <v>2</v>
      </c>
      <c r="O127" s="434">
        <v>446</v>
      </c>
      <c r="P127" s="456"/>
      <c r="Q127" s="435">
        <v>223</v>
      </c>
    </row>
    <row r="128" spans="1:17" ht="14.4" customHeight="1" x14ac:dyDescent="0.3">
      <c r="A128" s="430" t="s">
        <v>1459</v>
      </c>
      <c r="B128" s="431" t="s">
        <v>1308</v>
      </c>
      <c r="C128" s="431" t="s">
        <v>1309</v>
      </c>
      <c r="D128" s="431" t="s">
        <v>1390</v>
      </c>
      <c r="E128" s="431" t="s">
        <v>1391</v>
      </c>
      <c r="F128" s="434"/>
      <c r="G128" s="434"/>
      <c r="H128" s="434"/>
      <c r="I128" s="434"/>
      <c r="J128" s="434"/>
      <c r="K128" s="434"/>
      <c r="L128" s="434"/>
      <c r="M128" s="434"/>
      <c r="N128" s="434">
        <v>2</v>
      </c>
      <c r="O128" s="434">
        <v>1526</v>
      </c>
      <c r="P128" s="456"/>
      <c r="Q128" s="435">
        <v>763</v>
      </c>
    </row>
    <row r="129" spans="1:17" ht="14.4" customHeight="1" x14ac:dyDescent="0.3">
      <c r="A129" s="430" t="s">
        <v>1459</v>
      </c>
      <c r="B129" s="431" t="s">
        <v>1308</v>
      </c>
      <c r="C129" s="431" t="s">
        <v>1309</v>
      </c>
      <c r="D129" s="431" t="s">
        <v>1394</v>
      </c>
      <c r="E129" s="431" t="s">
        <v>1395</v>
      </c>
      <c r="F129" s="434">
        <v>16</v>
      </c>
      <c r="G129" s="434">
        <v>9703</v>
      </c>
      <c r="H129" s="434">
        <v>1</v>
      </c>
      <c r="I129" s="434">
        <v>606.4375</v>
      </c>
      <c r="J129" s="434">
        <v>5</v>
      </c>
      <c r="K129" s="434">
        <v>3040</v>
      </c>
      <c r="L129" s="434">
        <v>0.31330516335154074</v>
      </c>
      <c r="M129" s="434">
        <v>608</v>
      </c>
      <c r="N129" s="434">
        <v>7</v>
      </c>
      <c r="O129" s="434">
        <v>4298</v>
      </c>
      <c r="P129" s="456">
        <v>0.44295578687004017</v>
      </c>
      <c r="Q129" s="435">
        <v>614</v>
      </c>
    </row>
    <row r="130" spans="1:17" ht="14.4" customHeight="1" x14ac:dyDescent="0.3">
      <c r="A130" s="430" t="s">
        <v>1459</v>
      </c>
      <c r="B130" s="431" t="s">
        <v>1308</v>
      </c>
      <c r="C130" s="431" t="s">
        <v>1309</v>
      </c>
      <c r="D130" s="431" t="s">
        <v>1398</v>
      </c>
      <c r="E130" s="431" t="s">
        <v>1399</v>
      </c>
      <c r="F130" s="434">
        <v>26</v>
      </c>
      <c r="G130" s="434">
        <v>13184</v>
      </c>
      <c r="H130" s="434">
        <v>1</v>
      </c>
      <c r="I130" s="434">
        <v>507.07692307692309</v>
      </c>
      <c r="J130" s="434">
        <v>2</v>
      </c>
      <c r="K130" s="434">
        <v>1018</v>
      </c>
      <c r="L130" s="434">
        <v>7.7214805825242719E-2</v>
      </c>
      <c r="M130" s="434">
        <v>509</v>
      </c>
      <c r="N130" s="434"/>
      <c r="O130" s="434"/>
      <c r="P130" s="456"/>
      <c r="Q130" s="435"/>
    </row>
    <row r="131" spans="1:17" ht="14.4" customHeight="1" x14ac:dyDescent="0.3">
      <c r="A131" s="430" t="s">
        <v>1459</v>
      </c>
      <c r="B131" s="431" t="s">
        <v>1308</v>
      </c>
      <c r="C131" s="431" t="s">
        <v>1309</v>
      </c>
      <c r="D131" s="431" t="s">
        <v>1400</v>
      </c>
      <c r="E131" s="431" t="s">
        <v>1401</v>
      </c>
      <c r="F131" s="434"/>
      <c r="G131" s="434"/>
      <c r="H131" s="434"/>
      <c r="I131" s="434"/>
      <c r="J131" s="434">
        <v>2</v>
      </c>
      <c r="K131" s="434">
        <v>3484</v>
      </c>
      <c r="L131" s="434"/>
      <c r="M131" s="434">
        <v>1742</v>
      </c>
      <c r="N131" s="434">
        <v>2</v>
      </c>
      <c r="O131" s="434">
        <v>3520</v>
      </c>
      <c r="P131" s="456"/>
      <c r="Q131" s="435">
        <v>1760</v>
      </c>
    </row>
    <row r="132" spans="1:17" ht="14.4" customHeight="1" x14ac:dyDescent="0.3">
      <c r="A132" s="430" t="s">
        <v>1459</v>
      </c>
      <c r="B132" s="431" t="s">
        <v>1308</v>
      </c>
      <c r="C132" s="431" t="s">
        <v>1309</v>
      </c>
      <c r="D132" s="431" t="s">
        <v>1406</v>
      </c>
      <c r="E132" s="431" t="s">
        <v>1407</v>
      </c>
      <c r="F132" s="434"/>
      <c r="G132" s="434"/>
      <c r="H132" s="434"/>
      <c r="I132" s="434"/>
      <c r="J132" s="434">
        <v>1</v>
      </c>
      <c r="K132" s="434">
        <v>248</v>
      </c>
      <c r="L132" s="434"/>
      <c r="M132" s="434">
        <v>248</v>
      </c>
      <c r="N132" s="434"/>
      <c r="O132" s="434"/>
      <c r="P132" s="456"/>
      <c r="Q132" s="435"/>
    </row>
    <row r="133" spans="1:17" ht="14.4" customHeight="1" x14ac:dyDescent="0.3">
      <c r="A133" s="430" t="s">
        <v>1459</v>
      </c>
      <c r="B133" s="431" t="s">
        <v>1308</v>
      </c>
      <c r="C133" s="431" t="s">
        <v>1309</v>
      </c>
      <c r="D133" s="431" t="s">
        <v>1414</v>
      </c>
      <c r="E133" s="431" t="s">
        <v>1415</v>
      </c>
      <c r="F133" s="434"/>
      <c r="G133" s="434"/>
      <c r="H133" s="434"/>
      <c r="I133" s="434"/>
      <c r="J133" s="434">
        <v>2</v>
      </c>
      <c r="K133" s="434">
        <v>54</v>
      </c>
      <c r="L133" s="434"/>
      <c r="M133" s="434">
        <v>27</v>
      </c>
      <c r="N133" s="434">
        <v>1</v>
      </c>
      <c r="O133" s="434">
        <v>27</v>
      </c>
      <c r="P133" s="456"/>
      <c r="Q133" s="435">
        <v>27</v>
      </c>
    </row>
    <row r="134" spans="1:17" ht="14.4" customHeight="1" x14ac:dyDescent="0.3">
      <c r="A134" s="430" t="s">
        <v>1459</v>
      </c>
      <c r="B134" s="431" t="s">
        <v>1308</v>
      </c>
      <c r="C134" s="431" t="s">
        <v>1309</v>
      </c>
      <c r="D134" s="431" t="s">
        <v>1416</v>
      </c>
      <c r="E134" s="431" t="s">
        <v>1417</v>
      </c>
      <c r="F134" s="434"/>
      <c r="G134" s="434"/>
      <c r="H134" s="434"/>
      <c r="I134" s="434"/>
      <c r="J134" s="434">
        <v>1</v>
      </c>
      <c r="K134" s="434">
        <v>41</v>
      </c>
      <c r="L134" s="434"/>
      <c r="M134" s="434">
        <v>41</v>
      </c>
      <c r="N134" s="434"/>
      <c r="O134" s="434"/>
      <c r="P134" s="456"/>
      <c r="Q134" s="435"/>
    </row>
    <row r="135" spans="1:17" ht="14.4" customHeight="1" x14ac:dyDescent="0.3">
      <c r="A135" s="430" t="s">
        <v>1460</v>
      </c>
      <c r="B135" s="431" t="s">
        <v>1308</v>
      </c>
      <c r="C135" s="431" t="s">
        <v>1309</v>
      </c>
      <c r="D135" s="431" t="s">
        <v>1310</v>
      </c>
      <c r="E135" s="431" t="s">
        <v>1311</v>
      </c>
      <c r="F135" s="434">
        <v>344</v>
      </c>
      <c r="G135" s="434">
        <v>54906</v>
      </c>
      <c r="H135" s="434">
        <v>1</v>
      </c>
      <c r="I135" s="434">
        <v>159.61046511627907</v>
      </c>
      <c r="J135" s="434">
        <v>382</v>
      </c>
      <c r="K135" s="434">
        <v>61502</v>
      </c>
      <c r="L135" s="434">
        <v>1.1201325902451462</v>
      </c>
      <c r="M135" s="434">
        <v>161</v>
      </c>
      <c r="N135" s="434">
        <v>428</v>
      </c>
      <c r="O135" s="434">
        <v>74044</v>
      </c>
      <c r="P135" s="456">
        <v>1.3485593559902378</v>
      </c>
      <c r="Q135" s="435">
        <v>173</v>
      </c>
    </row>
    <row r="136" spans="1:17" ht="14.4" customHeight="1" x14ac:dyDescent="0.3">
      <c r="A136" s="430" t="s">
        <v>1460</v>
      </c>
      <c r="B136" s="431" t="s">
        <v>1308</v>
      </c>
      <c r="C136" s="431" t="s">
        <v>1309</v>
      </c>
      <c r="D136" s="431" t="s">
        <v>1326</v>
      </c>
      <c r="E136" s="431" t="s">
        <v>1327</v>
      </c>
      <c r="F136" s="434">
        <v>366</v>
      </c>
      <c r="G136" s="434">
        <v>14476</v>
      </c>
      <c r="H136" s="434">
        <v>1</v>
      </c>
      <c r="I136" s="434">
        <v>39.551912568306008</v>
      </c>
      <c r="J136" s="434">
        <v>211</v>
      </c>
      <c r="K136" s="434">
        <v>8440</v>
      </c>
      <c r="L136" s="434">
        <v>0.58303398728930644</v>
      </c>
      <c r="M136" s="434">
        <v>40</v>
      </c>
      <c r="N136" s="434">
        <v>231</v>
      </c>
      <c r="O136" s="434">
        <v>9471</v>
      </c>
      <c r="P136" s="456">
        <v>0.6542553191489362</v>
      </c>
      <c r="Q136" s="435">
        <v>41</v>
      </c>
    </row>
    <row r="137" spans="1:17" ht="14.4" customHeight="1" x14ac:dyDescent="0.3">
      <c r="A137" s="430" t="s">
        <v>1460</v>
      </c>
      <c r="B137" s="431" t="s">
        <v>1308</v>
      </c>
      <c r="C137" s="431" t="s">
        <v>1309</v>
      </c>
      <c r="D137" s="431" t="s">
        <v>1328</v>
      </c>
      <c r="E137" s="431" t="s">
        <v>1329</v>
      </c>
      <c r="F137" s="434">
        <v>27</v>
      </c>
      <c r="G137" s="434">
        <v>10326</v>
      </c>
      <c r="H137" s="434">
        <v>1</v>
      </c>
      <c r="I137" s="434">
        <v>382.44444444444446</v>
      </c>
      <c r="J137" s="434">
        <v>24</v>
      </c>
      <c r="K137" s="434">
        <v>9192</v>
      </c>
      <c r="L137" s="434">
        <v>0.89018012783265543</v>
      </c>
      <c r="M137" s="434">
        <v>383</v>
      </c>
      <c r="N137" s="434">
        <v>6</v>
      </c>
      <c r="O137" s="434">
        <v>2304</v>
      </c>
      <c r="P137" s="456">
        <v>0.22312608948285881</v>
      </c>
      <c r="Q137" s="435">
        <v>384</v>
      </c>
    </row>
    <row r="138" spans="1:17" ht="14.4" customHeight="1" x14ac:dyDescent="0.3">
      <c r="A138" s="430" t="s">
        <v>1460</v>
      </c>
      <c r="B138" s="431" t="s">
        <v>1308</v>
      </c>
      <c r="C138" s="431" t="s">
        <v>1309</v>
      </c>
      <c r="D138" s="431" t="s">
        <v>1334</v>
      </c>
      <c r="E138" s="431" t="s">
        <v>1335</v>
      </c>
      <c r="F138" s="434">
        <v>63</v>
      </c>
      <c r="G138" s="434">
        <v>28008</v>
      </c>
      <c r="H138" s="434">
        <v>1</v>
      </c>
      <c r="I138" s="434">
        <v>444.57142857142856</v>
      </c>
      <c r="J138" s="434">
        <v>39</v>
      </c>
      <c r="K138" s="434">
        <v>17355</v>
      </c>
      <c r="L138" s="434">
        <v>0.61964438731790916</v>
      </c>
      <c r="M138" s="434">
        <v>445</v>
      </c>
      <c r="N138" s="434">
        <v>18</v>
      </c>
      <c r="O138" s="434">
        <v>8028</v>
      </c>
      <c r="P138" s="456">
        <v>0.28663239074550129</v>
      </c>
      <c r="Q138" s="435">
        <v>446</v>
      </c>
    </row>
    <row r="139" spans="1:17" ht="14.4" customHeight="1" x14ac:dyDescent="0.3">
      <c r="A139" s="430" t="s">
        <v>1460</v>
      </c>
      <c r="B139" s="431" t="s">
        <v>1308</v>
      </c>
      <c r="C139" s="431" t="s">
        <v>1309</v>
      </c>
      <c r="D139" s="431" t="s">
        <v>1336</v>
      </c>
      <c r="E139" s="431" t="s">
        <v>1337</v>
      </c>
      <c r="F139" s="434">
        <v>21</v>
      </c>
      <c r="G139" s="434">
        <v>861</v>
      </c>
      <c r="H139" s="434">
        <v>1</v>
      </c>
      <c r="I139" s="434">
        <v>41</v>
      </c>
      <c r="J139" s="434">
        <v>13</v>
      </c>
      <c r="K139" s="434">
        <v>533</v>
      </c>
      <c r="L139" s="434">
        <v>0.61904761904761907</v>
      </c>
      <c r="M139" s="434">
        <v>41</v>
      </c>
      <c r="N139" s="434">
        <v>6</v>
      </c>
      <c r="O139" s="434">
        <v>252</v>
      </c>
      <c r="P139" s="456">
        <v>0.29268292682926828</v>
      </c>
      <c r="Q139" s="435">
        <v>42</v>
      </c>
    </row>
    <row r="140" spans="1:17" ht="14.4" customHeight="1" x14ac:dyDescent="0.3">
      <c r="A140" s="430" t="s">
        <v>1460</v>
      </c>
      <c r="B140" s="431" t="s">
        <v>1308</v>
      </c>
      <c r="C140" s="431" t="s">
        <v>1309</v>
      </c>
      <c r="D140" s="431" t="s">
        <v>1338</v>
      </c>
      <c r="E140" s="431" t="s">
        <v>1339</v>
      </c>
      <c r="F140" s="434">
        <v>1</v>
      </c>
      <c r="G140" s="434">
        <v>491</v>
      </c>
      <c r="H140" s="434">
        <v>1</v>
      </c>
      <c r="I140" s="434">
        <v>491</v>
      </c>
      <c r="J140" s="434">
        <v>5</v>
      </c>
      <c r="K140" s="434">
        <v>2455</v>
      </c>
      <c r="L140" s="434">
        <v>5</v>
      </c>
      <c r="M140" s="434">
        <v>491</v>
      </c>
      <c r="N140" s="434"/>
      <c r="O140" s="434"/>
      <c r="P140" s="456"/>
      <c r="Q140" s="435"/>
    </row>
    <row r="141" spans="1:17" ht="14.4" customHeight="1" x14ac:dyDescent="0.3">
      <c r="A141" s="430" t="s">
        <v>1460</v>
      </c>
      <c r="B141" s="431" t="s">
        <v>1308</v>
      </c>
      <c r="C141" s="431" t="s">
        <v>1309</v>
      </c>
      <c r="D141" s="431" t="s">
        <v>1340</v>
      </c>
      <c r="E141" s="431" t="s">
        <v>1341</v>
      </c>
      <c r="F141" s="434">
        <v>4</v>
      </c>
      <c r="G141" s="434">
        <v>124</v>
      </c>
      <c r="H141" s="434">
        <v>1</v>
      </c>
      <c r="I141" s="434">
        <v>31</v>
      </c>
      <c r="J141" s="434">
        <v>1</v>
      </c>
      <c r="K141" s="434">
        <v>31</v>
      </c>
      <c r="L141" s="434">
        <v>0.25</v>
      </c>
      <c r="M141" s="434">
        <v>31</v>
      </c>
      <c r="N141" s="434">
        <v>1</v>
      </c>
      <c r="O141" s="434">
        <v>31</v>
      </c>
      <c r="P141" s="456">
        <v>0.25</v>
      </c>
      <c r="Q141" s="435">
        <v>31</v>
      </c>
    </row>
    <row r="142" spans="1:17" ht="14.4" customHeight="1" x14ac:dyDescent="0.3">
      <c r="A142" s="430" t="s">
        <v>1460</v>
      </c>
      <c r="B142" s="431" t="s">
        <v>1308</v>
      </c>
      <c r="C142" s="431" t="s">
        <v>1309</v>
      </c>
      <c r="D142" s="431" t="s">
        <v>1354</v>
      </c>
      <c r="E142" s="431" t="s">
        <v>1355</v>
      </c>
      <c r="F142" s="434">
        <v>131</v>
      </c>
      <c r="G142" s="434">
        <v>2096</v>
      </c>
      <c r="H142" s="434">
        <v>1</v>
      </c>
      <c r="I142" s="434">
        <v>16</v>
      </c>
      <c r="J142" s="434">
        <v>102</v>
      </c>
      <c r="K142" s="434">
        <v>1632</v>
      </c>
      <c r="L142" s="434">
        <v>0.77862595419847325</v>
      </c>
      <c r="M142" s="434">
        <v>16</v>
      </c>
      <c r="N142" s="434">
        <v>36</v>
      </c>
      <c r="O142" s="434">
        <v>612</v>
      </c>
      <c r="P142" s="456">
        <v>0.2919847328244275</v>
      </c>
      <c r="Q142" s="435">
        <v>17</v>
      </c>
    </row>
    <row r="143" spans="1:17" ht="14.4" customHeight="1" x14ac:dyDescent="0.3">
      <c r="A143" s="430" t="s">
        <v>1460</v>
      </c>
      <c r="B143" s="431" t="s">
        <v>1308</v>
      </c>
      <c r="C143" s="431" t="s">
        <v>1309</v>
      </c>
      <c r="D143" s="431" t="s">
        <v>1356</v>
      </c>
      <c r="E143" s="431" t="s">
        <v>1357</v>
      </c>
      <c r="F143" s="434">
        <v>2</v>
      </c>
      <c r="G143" s="434">
        <v>270</v>
      </c>
      <c r="H143" s="434">
        <v>1</v>
      </c>
      <c r="I143" s="434">
        <v>135</v>
      </c>
      <c r="J143" s="434"/>
      <c r="K143" s="434"/>
      <c r="L143" s="434"/>
      <c r="M143" s="434"/>
      <c r="N143" s="434"/>
      <c r="O143" s="434"/>
      <c r="P143" s="456"/>
      <c r="Q143" s="435"/>
    </row>
    <row r="144" spans="1:17" ht="14.4" customHeight="1" x14ac:dyDescent="0.3">
      <c r="A144" s="430" t="s">
        <v>1460</v>
      </c>
      <c r="B144" s="431" t="s">
        <v>1308</v>
      </c>
      <c r="C144" s="431" t="s">
        <v>1309</v>
      </c>
      <c r="D144" s="431" t="s">
        <v>1358</v>
      </c>
      <c r="E144" s="431" t="s">
        <v>1359</v>
      </c>
      <c r="F144" s="434">
        <v>1</v>
      </c>
      <c r="G144" s="434">
        <v>102</v>
      </c>
      <c r="H144" s="434">
        <v>1</v>
      </c>
      <c r="I144" s="434">
        <v>102</v>
      </c>
      <c r="J144" s="434">
        <v>3</v>
      </c>
      <c r="K144" s="434">
        <v>309</v>
      </c>
      <c r="L144" s="434">
        <v>3.0294117647058822</v>
      </c>
      <c r="M144" s="434">
        <v>103</v>
      </c>
      <c r="N144" s="434">
        <v>1</v>
      </c>
      <c r="O144" s="434">
        <v>103</v>
      </c>
      <c r="P144" s="456">
        <v>1.0098039215686274</v>
      </c>
      <c r="Q144" s="435">
        <v>103</v>
      </c>
    </row>
    <row r="145" spans="1:17" ht="14.4" customHeight="1" x14ac:dyDescent="0.3">
      <c r="A145" s="430" t="s">
        <v>1460</v>
      </c>
      <c r="B145" s="431" t="s">
        <v>1308</v>
      </c>
      <c r="C145" s="431" t="s">
        <v>1309</v>
      </c>
      <c r="D145" s="431" t="s">
        <v>1364</v>
      </c>
      <c r="E145" s="431" t="s">
        <v>1365</v>
      </c>
      <c r="F145" s="434">
        <v>127</v>
      </c>
      <c r="G145" s="434">
        <v>14475</v>
      </c>
      <c r="H145" s="434">
        <v>1</v>
      </c>
      <c r="I145" s="434">
        <v>113.97637795275591</v>
      </c>
      <c r="J145" s="434">
        <v>115</v>
      </c>
      <c r="K145" s="434">
        <v>13340</v>
      </c>
      <c r="L145" s="434">
        <v>0.92158894645941281</v>
      </c>
      <c r="M145" s="434">
        <v>116</v>
      </c>
      <c r="N145" s="434">
        <v>94</v>
      </c>
      <c r="O145" s="434">
        <v>10998</v>
      </c>
      <c r="P145" s="456">
        <v>0.75979274611398961</v>
      </c>
      <c r="Q145" s="435">
        <v>117</v>
      </c>
    </row>
    <row r="146" spans="1:17" ht="14.4" customHeight="1" x14ac:dyDescent="0.3">
      <c r="A146" s="430" t="s">
        <v>1460</v>
      </c>
      <c r="B146" s="431" t="s">
        <v>1308</v>
      </c>
      <c r="C146" s="431" t="s">
        <v>1309</v>
      </c>
      <c r="D146" s="431" t="s">
        <v>1366</v>
      </c>
      <c r="E146" s="431" t="s">
        <v>1367</v>
      </c>
      <c r="F146" s="434">
        <v>12</v>
      </c>
      <c r="G146" s="434">
        <v>1014</v>
      </c>
      <c r="H146" s="434">
        <v>1</v>
      </c>
      <c r="I146" s="434">
        <v>84.5</v>
      </c>
      <c r="J146" s="434">
        <v>15</v>
      </c>
      <c r="K146" s="434">
        <v>1275</v>
      </c>
      <c r="L146" s="434">
        <v>1.2573964497041421</v>
      </c>
      <c r="M146" s="434">
        <v>85</v>
      </c>
      <c r="N146" s="434">
        <v>12</v>
      </c>
      <c r="O146" s="434">
        <v>1092</v>
      </c>
      <c r="P146" s="456">
        <v>1.0769230769230769</v>
      </c>
      <c r="Q146" s="435">
        <v>91</v>
      </c>
    </row>
    <row r="147" spans="1:17" ht="14.4" customHeight="1" x14ac:dyDescent="0.3">
      <c r="A147" s="430" t="s">
        <v>1460</v>
      </c>
      <c r="B147" s="431" t="s">
        <v>1308</v>
      </c>
      <c r="C147" s="431" t="s">
        <v>1309</v>
      </c>
      <c r="D147" s="431" t="s">
        <v>1370</v>
      </c>
      <c r="E147" s="431" t="s">
        <v>1371</v>
      </c>
      <c r="F147" s="434">
        <v>28</v>
      </c>
      <c r="G147" s="434">
        <v>588</v>
      </c>
      <c r="H147" s="434">
        <v>1</v>
      </c>
      <c r="I147" s="434">
        <v>21</v>
      </c>
      <c r="J147" s="434">
        <v>14</v>
      </c>
      <c r="K147" s="434">
        <v>294</v>
      </c>
      <c r="L147" s="434">
        <v>0.5</v>
      </c>
      <c r="M147" s="434">
        <v>21</v>
      </c>
      <c r="N147" s="434">
        <v>5</v>
      </c>
      <c r="O147" s="434">
        <v>105</v>
      </c>
      <c r="P147" s="456">
        <v>0.17857142857142858</v>
      </c>
      <c r="Q147" s="435">
        <v>21</v>
      </c>
    </row>
    <row r="148" spans="1:17" ht="14.4" customHeight="1" x14ac:dyDescent="0.3">
      <c r="A148" s="430" t="s">
        <v>1460</v>
      </c>
      <c r="B148" s="431" t="s">
        <v>1308</v>
      </c>
      <c r="C148" s="431" t="s">
        <v>1309</v>
      </c>
      <c r="D148" s="431" t="s">
        <v>1372</v>
      </c>
      <c r="E148" s="431" t="s">
        <v>1373</v>
      </c>
      <c r="F148" s="434">
        <v>84</v>
      </c>
      <c r="G148" s="434">
        <v>40872</v>
      </c>
      <c r="H148" s="434">
        <v>1</v>
      </c>
      <c r="I148" s="434">
        <v>486.57142857142856</v>
      </c>
      <c r="J148" s="434">
        <v>52</v>
      </c>
      <c r="K148" s="434">
        <v>25324</v>
      </c>
      <c r="L148" s="434">
        <v>0.61959287531806617</v>
      </c>
      <c r="M148" s="434">
        <v>487</v>
      </c>
      <c r="N148" s="434">
        <v>24</v>
      </c>
      <c r="O148" s="434">
        <v>11712</v>
      </c>
      <c r="P148" s="456">
        <v>0.28655314151497357</v>
      </c>
      <c r="Q148" s="435">
        <v>488</v>
      </c>
    </row>
    <row r="149" spans="1:17" ht="14.4" customHeight="1" x14ac:dyDescent="0.3">
      <c r="A149" s="430" t="s">
        <v>1460</v>
      </c>
      <c r="B149" s="431" t="s">
        <v>1308</v>
      </c>
      <c r="C149" s="431" t="s">
        <v>1309</v>
      </c>
      <c r="D149" s="431" t="s">
        <v>1380</v>
      </c>
      <c r="E149" s="431" t="s">
        <v>1381</v>
      </c>
      <c r="F149" s="434">
        <v>31</v>
      </c>
      <c r="G149" s="434">
        <v>1255</v>
      </c>
      <c r="H149" s="434">
        <v>1</v>
      </c>
      <c r="I149" s="434">
        <v>40.483870967741936</v>
      </c>
      <c r="J149" s="434">
        <v>16</v>
      </c>
      <c r="K149" s="434">
        <v>656</v>
      </c>
      <c r="L149" s="434">
        <v>0.52270916334661355</v>
      </c>
      <c r="M149" s="434">
        <v>41</v>
      </c>
      <c r="N149" s="434">
        <v>16</v>
      </c>
      <c r="O149" s="434">
        <v>656</v>
      </c>
      <c r="P149" s="456">
        <v>0.52270916334661355</v>
      </c>
      <c r="Q149" s="435">
        <v>41</v>
      </c>
    </row>
    <row r="150" spans="1:17" ht="14.4" customHeight="1" x14ac:dyDescent="0.3">
      <c r="A150" s="430" t="s">
        <v>1460</v>
      </c>
      <c r="B150" s="431" t="s">
        <v>1308</v>
      </c>
      <c r="C150" s="431" t="s">
        <v>1309</v>
      </c>
      <c r="D150" s="431" t="s">
        <v>1388</v>
      </c>
      <c r="E150" s="431" t="s">
        <v>1389</v>
      </c>
      <c r="F150" s="434">
        <v>1</v>
      </c>
      <c r="G150" s="434">
        <v>215</v>
      </c>
      <c r="H150" s="434">
        <v>1</v>
      </c>
      <c r="I150" s="434">
        <v>215</v>
      </c>
      <c r="J150" s="434"/>
      <c r="K150" s="434"/>
      <c r="L150" s="434"/>
      <c r="M150" s="434"/>
      <c r="N150" s="434">
        <v>1</v>
      </c>
      <c r="O150" s="434">
        <v>223</v>
      </c>
      <c r="P150" s="456">
        <v>1.0372093023255815</v>
      </c>
      <c r="Q150" s="435">
        <v>223</v>
      </c>
    </row>
    <row r="151" spans="1:17" ht="14.4" customHeight="1" x14ac:dyDescent="0.3">
      <c r="A151" s="430" t="s">
        <v>1460</v>
      </c>
      <c r="B151" s="431" t="s">
        <v>1308</v>
      </c>
      <c r="C151" s="431" t="s">
        <v>1309</v>
      </c>
      <c r="D151" s="431" t="s">
        <v>1394</v>
      </c>
      <c r="E151" s="431" t="s">
        <v>1395</v>
      </c>
      <c r="F151" s="434">
        <v>2</v>
      </c>
      <c r="G151" s="434">
        <v>1214</v>
      </c>
      <c r="H151" s="434">
        <v>1</v>
      </c>
      <c r="I151" s="434">
        <v>607</v>
      </c>
      <c r="J151" s="434"/>
      <c r="K151" s="434"/>
      <c r="L151" s="434"/>
      <c r="M151" s="434"/>
      <c r="N151" s="434"/>
      <c r="O151" s="434"/>
      <c r="P151" s="456"/>
      <c r="Q151" s="435"/>
    </row>
    <row r="152" spans="1:17" ht="14.4" customHeight="1" x14ac:dyDescent="0.3">
      <c r="A152" s="430" t="s">
        <v>1460</v>
      </c>
      <c r="B152" s="431" t="s">
        <v>1308</v>
      </c>
      <c r="C152" s="431" t="s">
        <v>1309</v>
      </c>
      <c r="D152" s="431" t="s">
        <v>1414</v>
      </c>
      <c r="E152" s="431" t="s">
        <v>1415</v>
      </c>
      <c r="F152" s="434"/>
      <c r="G152" s="434"/>
      <c r="H152" s="434"/>
      <c r="I152" s="434"/>
      <c r="J152" s="434">
        <v>3</v>
      </c>
      <c r="K152" s="434">
        <v>81</v>
      </c>
      <c r="L152" s="434"/>
      <c r="M152" s="434">
        <v>27</v>
      </c>
      <c r="N152" s="434"/>
      <c r="O152" s="434"/>
      <c r="P152" s="456"/>
      <c r="Q152" s="435"/>
    </row>
    <row r="153" spans="1:17" ht="14.4" customHeight="1" x14ac:dyDescent="0.3">
      <c r="A153" s="430" t="s">
        <v>1461</v>
      </c>
      <c r="B153" s="431" t="s">
        <v>1308</v>
      </c>
      <c r="C153" s="431" t="s">
        <v>1309</v>
      </c>
      <c r="D153" s="431" t="s">
        <v>1310</v>
      </c>
      <c r="E153" s="431" t="s">
        <v>1311</v>
      </c>
      <c r="F153" s="434">
        <v>1274</v>
      </c>
      <c r="G153" s="434">
        <v>203399</v>
      </c>
      <c r="H153" s="434">
        <v>1</v>
      </c>
      <c r="I153" s="434">
        <v>159.65384615384616</v>
      </c>
      <c r="J153" s="434">
        <v>1309</v>
      </c>
      <c r="K153" s="434">
        <v>210749</v>
      </c>
      <c r="L153" s="434">
        <v>1.0361358708744881</v>
      </c>
      <c r="M153" s="434">
        <v>161</v>
      </c>
      <c r="N153" s="434">
        <v>1343</v>
      </c>
      <c r="O153" s="434">
        <v>232339</v>
      </c>
      <c r="P153" s="456">
        <v>1.1422819187901612</v>
      </c>
      <c r="Q153" s="435">
        <v>173</v>
      </c>
    </row>
    <row r="154" spans="1:17" ht="14.4" customHeight="1" x14ac:dyDescent="0.3">
      <c r="A154" s="430" t="s">
        <v>1461</v>
      </c>
      <c r="B154" s="431" t="s">
        <v>1308</v>
      </c>
      <c r="C154" s="431" t="s">
        <v>1309</v>
      </c>
      <c r="D154" s="431" t="s">
        <v>1324</v>
      </c>
      <c r="E154" s="431" t="s">
        <v>1325</v>
      </c>
      <c r="F154" s="434">
        <v>2</v>
      </c>
      <c r="G154" s="434">
        <v>2333</v>
      </c>
      <c r="H154" s="434">
        <v>1</v>
      </c>
      <c r="I154" s="434">
        <v>1166.5</v>
      </c>
      <c r="J154" s="434">
        <v>1</v>
      </c>
      <c r="K154" s="434">
        <v>1169</v>
      </c>
      <c r="L154" s="434">
        <v>0.50107158165452204</v>
      </c>
      <c r="M154" s="434">
        <v>1169</v>
      </c>
      <c r="N154" s="434"/>
      <c r="O154" s="434"/>
      <c r="P154" s="456"/>
      <c r="Q154" s="435"/>
    </row>
    <row r="155" spans="1:17" ht="14.4" customHeight="1" x14ac:dyDescent="0.3">
      <c r="A155" s="430" t="s">
        <v>1461</v>
      </c>
      <c r="B155" s="431" t="s">
        <v>1308</v>
      </c>
      <c r="C155" s="431" t="s">
        <v>1309</v>
      </c>
      <c r="D155" s="431" t="s">
        <v>1326</v>
      </c>
      <c r="E155" s="431" t="s">
        <v>1327</v>
      </c>
      <c r="F155" s="434">
        <v>116</v>
      </c>
      <c r="G155" s="434">
        <v>4607</v>
      </c>
      <c r="H155" s="434">
        <v>1</v>
      </c>
      <c r="I155" s="434">
        <v>39.71551724137931</v>
      </c>
      <c r="J155" s="434">
        <v>76</v>
      </c>
      <c r="K155" s="434">
        <v>3040</v>
      </c>
      <c r="L155" s="434">
        <v>0.65986542218363364</v>
      </c>
      <c r="M155" s="434">
        <v>40</v>
      </c>
      <c r="N155" s="434">
        <v>61</v>
      </c>
      <c r="O155" s="434">
        <v>2501</v>
      </c>
      <c r="P155" s="456">
        <v>0.54286954634252227</v>
      </c>
      <c r="Q155" s="435">
        <v>41</v>
      </c>
    </row>
    <row r="156" spans="1:17" ht="14.4" customHeight="1" x14ac:dyDescent="0.3">
      <c r="A156" s="430" t="s">
        <v>1461</v>
      </c>
      <c r="B156" s="431" t="s">
        <v>1308</v>
      </c>
      <c r="C156" s="431" t="s">
        <v>1309</v>
      </c>
      <c r="D156" s="431" t="s">
        <v>1328</v>
      </c>
      <c r="E156" s="431" t="s">
        <v>1329</v>
      </c>
      <c r="F156" s="434"/>
      <c r="G156" s="434"/>
      <c r="H156" s="434"/>
      <c r="I156" s="434"/>
      <c r="J156" s="434">
        <v>7</v>
      </c>
      <c r="K156" s="434">
        <v>2681</v>
      </c>
      <c r="L156" s="434"/>
      <c r="M156" s="434">
        <v>383</v>
      </c>
      <c r="N156" s="434">
        <v>6</v>
      </c>
      <c r="O156" s="434">
        <v>2304</v>
      </c>
      <c r="P156" s="456"/>
      <c r="Q156" s="435">
        <v>384</v>
      </c>
    </row>
    <row r="157" spans="1:17" ht="14.4" customHeight="1" x14ac:dyDescent="0.3">
      <c r="A157" s="430" t="s">
        <v>1461</v>
      </c>
      <c r="B157" s="431" t="s">
        <v>1308</v>
      </c>
      <c r="C157" s="431" t="s">
        <v>1309</v>
      </c>
      <c r="D157" s="431" t="s">
        <v>1330</v>
      </c>
      <c r="E157" s="431" t="s">
        <v>1331</v>
      </c>
      <c r="F157" s="434">
        <v>11</v>
      </c>
      <c r="G157" s="434">
        <v>407</v>
      </c>
      <c r="H157" s="434">
        <v>1</v>
      </c>
      <c r="I157" s="434">
        <v>37</v>
      </c>
      <c r="J157" s="434"/>
      <c r="K157" s="434"/>
      <c r="L157" s="434"/>
      <c r="M157" s="434"/>
      <c r="N157" s="434"/>
      <c r="O157" s="434"/>
      <c r="P157" s="456"/>
      <c r="Q157" s="435"/>
    </row>
    <row r="158" spans="1:17" ht="14.4" customHeight="1" x14ac:dyDescent="0.3">
      <c r="A158" s="430" t="s">
        <v>1461</v>
      </c>
      <c r="B158" s="431" t="s">
        <v>1308</v>
      </c>
      <c r="C158" s="431" t="s">
        <v>1309</v>
      </c>
      <c r="D158" s="431" t="s">
        <v>1334</v>
      </c>
      <c r="E158" s="431" t="s">
        <v>1335</v>
      </c>
      <c r="F158" s="434">
        <v>3</v>
      </c>
      <c r="G158" s="434">
        <v>1332</v>
      </c>
      <c r="H158" s="434">
        <v>1</v>
      </c>
      <c r="I158" s="434">
        <v>444</v>
      </c>
      <c r="J158" s="434">
        <v>3</v>
      </c>
      <c r="K158" s="434">
        <v>1335</v>
      </c>
      <c r="L158" s="434">
        <v>1.0022522522522523</v>
      </c>
      <c r="M158" s="434">
        <v>445</v>
      </c>
      <c r="N158" s="434"/>
      <c r="O158" s="434"/>
      <c r="P158" s="456"/>
      <c r="Q158" s="435"/>
    </row>
    <row r="159" spans="1:17" ht="14.4" customHeight="1" x14ac:dyDescent="0.3">
      <c r="A159" s="430" t="s">
        <v>1461</v>
      </c>
      <c r="B159" s="431" t="s">
        <v>1308</v>
      </c>
      <c r="C159" s="431" t="s">
        <v>1309</v>
      </c>
      <c r="D159" s="431" t="s">
        <v>1336</v>
      </c>
      <c r="E159" s="431" t="s">
        <v>1337</v>
      </c>
      <c r="F159" s="434">
        <v>83</v>
      </c>
      <c r="G159" s="434">
        <v>3403</v>
      </c>
      <c r="H159" s="434">
        <v>1</v>
      </c>
      <c r="I159" s="434">
        <v>41</v>
      </c>
      <c r="J159" s="434">
        <v>77</v>
      </c>
      <c r="K159" s="434">
        <v>3157</v>
      </c>
      <c r="L159" s="434">
        <v>0.92771084337349397</v>
      </c>
      <c r="M159" s="434">
        <v>41</v>
      </c>
      <c r="N159" s="434">
        <v>71</v>
      </c>
      <c r="O159" s="434">
        <v>2982</v>
      </c>
      <c r="P159" s="456">
        <v>0.87628563032618279</v>
      </c>
      <c r="Q159" s="435">
        <v>42</v>
      </c>
    </row>
    <row r="160" spans="1:17" ht="14.4" customHeight="1" x14ac:dyDescent="0.3">
      <c r="A160" s="430" t="s">
        <v>1461</v>
      </c>
      <c r="B160" s="431" t="s">
        <v>1308</v>
      </c>
      <c r="C160" s="431" t="s">
        <v>1309</v>
      </c>
      <c r="D160" s="431" t="s">
        <v>1338</v>
      </c>
      <c r="E160" s="431" t="s">
        <v>1339</v>
      </c>
      <c r="F160" s="434">
        <v>1</v>
      </c>
      <c r="G160" s="434">
        <v>490</v>
      </c>
      <c r="H160" s="434">
        <v>1</v>
      </c>
      <c r="I160" s="434">
        <v>490</v>
      </c>
      <c r="J160" s="434">
        <v>7</v>
      </c>
      <c r="K160" s="434">
        <v>3437</v>
      </c>
      <c r="L160" s="434">
        <v>7.0142857142857142</v>
      </c>
      <c r="M160" s="434">
        <v>491</v>
      </c>
      <c r="N160" s="434">
        <v>3</v>
      </c>
      <c r="O160" s="434">
        <v>1476</v>
      </c>
      <c r="P160" s="456">
        <v>3.0122448979591838</v>
      </c>
      <c r="Q160" s="435">
        <v>492</v>
      </c>
    </row>
    <row r="161" spans="1:17" ht="14.4" customHeight="1" x14ac:dyDescent="0.3">
      <c r="A161" s="430" t="s">
        <v>1461</v>
      </c>
      <c r="B161" s="431" t="s">
        <v>1308</v>
      </c>
      <c r="C161" s="431" t="s">
        <v>1309</v>
      </c>
      <c r="D161" s="431" t="s">
        <v>1340</v>
      </c>
      <c r="E161" s="431" t="s">
        <v>1341</v>
      </c>
      <c r="F161" s="434">
        <v>38</v>
      </c>
      <c r="G161" s="434">
        <v>1178</v>
      </c>
      <c r="H161" s="434">
        <v>1</v>
      </c>
      <c r="I161" s="434">
        <v>31</v>
      </c>
      <c r="J161" s="434">
        <v>41</v>
      </c>
      <c r="K161" s="434">
        <v>1271</v>
      </c>
      <c r="L161" s="434">
        <v>1.0789473684210527</v>
      </c>
      <c r="M161" s="434">
        <v>31</v>
      </c>
      <c r="N161" s="434">
        <v>9</v>
      </c>
      <c r="O161" s="434">
        <v>279</v>
      </c>
      <c r="P161" s="456">
        <v>0.23684210526315788</v>
      </c>
      <c r="Q161" s="435">
        <v>31</v>
      </c>
    </row>
    <row r="162" spans="1:17" ht="14.4" customHeight="1" x14ac:dyDescent="0.3">
      <c r="A162" s="430" t="s">
        <v>1461</v>
      </c>
      <c r="B162" s="431" t="s">
        <v>1308</v>
      </c>
      <c r="C162" s="431" t="s">
        <v>1309</v>
      </c>
      <c r="D162" s="431" t="s">
        <v>1342</v>
      </c>
      <c r="E162" s="431" t="s">
        <v>1343</v>
      </c>
      <c r="F162" s="434">
        <v>4</v>
      </c>
      <c r="G162" s="434">
        <v>823</v>
      </c>
      <c r="H162" s="434">
        <v>1</v>
      </c>
      <c r="I162" s="434">
        <v>205.75</v>
      </c>
      <c r="J162" s="434">
        <v>5</v>
      </c>
      <c r="K162" s="434">
        <v>1035</v>
      </c>
      <c r="L162" s="434">
        <v>1.2575941676792224</v>
      </c>
      <c r="M162" s="434">
        <v>207</v>
      </c>
      <c r="N162" s="434"/>
      <c r="O162" s="434"/>
      <c r="P162" s="456"/>
      <c r="Q162" s="435"/>
    </row>
    <row r="163" spans="1:17" ht="14.4" customHeight="1" x14ac:dyDescent="0.3">
      <c r="A163" s="430" t="s">
        <v>1461</v>
      </c>
      <c r="B163" s="431" t="s">
        <v>1308</v>
      </c>
      <c r="C163" s="431" t="s">
        <v>1309</v>
      </c>
      <c r="D163" s="431" t="s">
        <v>1344</v>
      </c>
      <c r="E163" s="431" t="s">
        <v>1345</v>
      </c>
      <c r="F163" s="434">
        <v>4</v>
      </c>
      <c r="G163" s="434">
        <v>1514</v>
      </c>
      <c r="H163" s="434">
        <v>1</v>
      </c>
      <c r="I163" s="434">
        <v>378.5</v>
      </c>
      <c r="J163" s="434">
        <v>5</v>
      </c>
      <c r="K163" s="434">
        <v>1900</v>
      </c>
      <c r="L163" s="434">
        <v>1.2549537648612945</v>
      </c>
      <c r="M163" s="434">
        <v>380</v>
      </c>
      <c r="N163" s="434"/>
      <c r="O163" s="434"/>
      <c r="P163" s="456"/>
      <c r="Q163" s="435"/>
    </row>
    <row r="164" spans="1:17" ht="14.4" customHeight="1" x14ac:dyDescent="0.3">
      <c r="A164" s="430" t="s">
        <v>1461</v>
      </c>
      <c r="B164" s="431" t="s">
        <v>1308</v>
      </c>
      <c r="C164" s="431" t="s">
        <v>1309</v>
      </c>
      <c r="D164" s="431" t="s">
        <v>1348</v>
      </c>
      <c r="E164" s="431" t="s">
        <v>1349</v>
      </c>
      <c r="F164" s="434">
        <v>2</v>
      </c>
      <c r="G164" s="434">
        <v>260</v>
      </c>
      <c r="H164" s="434">
        <v>1</v>
      </c>
      <c r="I164" s="434">
        <v>130</v>
      </c>
      <c r="J164" s="434"/>
      <c r="K164" s="434"/>
      <c r="L164" s="434"/>
      <c r="M164" s="434"/>
      <c r="N164" s="434"/>
      <c r="O164" s="434"/>
      <c r="P164" s="456"/>
      <c r="Q164" s="435"/>
    </row>
    <row r="165" spans="1:17" ht="14.4" customHeight="1" x14ac:dyDescent="0.3">
      <c r="A165" s="430" t="s">
        <v>1461</v>
      </c>
      <c r="B165" s="431" t="s">
        <v>1308</v>
      </c>
      <c r="C165" s="431" t="s">
        <v>1309</v>
      </c>
      <c r="D165" s="431" t="s">
        <v>1354</v>
      </c>
      <c r="E165" s="431" t="s">
        <v>1355</v>
      </c>
      <c r="F165" s="434">
        <v>254</v>
      </c>
      <c r="G165" s="434">
        <v>4064</v>
      </c>
      <c r="H165" s="434">
        <v>1</v>
      </c>
      <c r="I165" s="434">
        <v>16</v>
      </c>
      <c r="J165" s="434">
        <v>240</v>
      </c>
      <c r="K165" s="434">
        <v>3840</v>
      </c>
      <c r="L165" s="434">
        <v>0.94488188976377951</v>
      </c>
      <c r="M165" s="434">
        <v>16</v>
      </c>
      <c r="N165" s="434">
        <v>219</v>
      </c>
      <c r="O165" s="434">
        <v>3723</v>
      </c>
      <c r="P165" s="456">
        <v>0.91609251968503935</v>
      </c>
      <c r="Q165" s="435">
        <v>17</v>
      </c>
    </row>
    <row r="166" spans="1:17" ht="14.4" customHeight="1" x14ac:dyDescent="0.3">
      <c r="A166" s="430" t="s">
        <v>1461</v>
      </c>
      <c r="B166" s="431" t="s">
        <v>1308</v>
      </c>
      <c r="C166" s="431" t="s">
        <v>1309</v>
      </c>
      <c r="D166" s="431" t="s">
        <v>1356</v>
      </c>
      <c r="E166" s="431" t="s">
        <v>1357</v>
      </c>
      <c r="F166" s="434">
        <v>4</v>
      </c>
      <c r="G166" s="434">
        <v>540</v>
      </c>
      <c r="H166" s="434">
        <v>1</v>
      </c>
      <c r="I166" s="434">
        <v>135</v>
      </c>
      <c r="J166" s="434"/>
      <c r="K166" s="434"/>
      <c r="L166" s="434"/>
      <c r="M166" s="434"/>
      <c r="N166" s="434"/>
      <c r="O166" s="434"/>
      <c r="P166" s="456"/>
      <c r="Q166" s="435"/>
    </row>
    <row r="167" spans="1:17" ht="14.4" customHeight="1" x14ac:dyDescent="0.3">
      <c r="A167" s="430" t="s">
        <v>1461</v>
      </c>
      <c r="B167" s="431" t="s">
        <v>1308</v>
      </c>
      <c r="C167" s="431" t="s">
        <v>1309</v>
      </c>
      <c r="D167" s="431" t="s">
        <v>1358</v>
      </c>
      <c r="E167" s="431" t="s">
        <v>1359</v>
      </c>
      <c r="F167" s="434">
        <v>24</v>
      </c>
      <c r="G167" s="434">
        <v>2459</v>
      </c>
      <c r="H167" s="434">
        <v>1</v>
      </c>
      <c r="I167" s="434">
        <v>102.45833333333333</v>
      </c>
      <c r="J167" s="434">
        <v>27</v>
      </c>
      <c r="K167" s="434">
        <v>2781</v>
      </c>
      <c r="L167" s="434">
        <v>1.1309475396502644</v>
      </c>
      <c r="M167" s="434">
        <v>103</v>
      </c>
      <c r="N167" s="434">
        <v>6</v>
      </c>
      <c r="O167" s="434">
        <v>618</v>
      </c>
      <c r="P167" s="456">
        <v>0.25132167547783651</v>
      </c>
      <c r="Q167" s="435">
        <v>103</v>
      </c>
    </row>
    <row r="168" spans="1:17" ht="14.4" customHeight="1" x14ac:dyDescent="0.3">
      <c r="A168" s="430" t="s">
        <v>1461</v>
      </c>
      <c r="B168" s="431" t="s">
        <v>1308</v>
      </c>
      <c r="C168" s="431" t="s">
        <v>1309</v>
      </c>
      <c r="D168" s="431" t="s">
        <v>1364</v>
      </c>
      <c r="E168" s="431" t="s">
        <v>1365</v>
      </c>
      <c r="F168" s="434">
        <v>461</v>
      </c>
      <c r="G168" s="434">
        <v>52697</v>
      </c>
      <c r="H168" s="434">
        <v>1</v>
      </c>
      <c r="I168" s="434">
        <v>114.31019522776573</v>
      </c>
      <c r="J168" s="434">
        <v>373</v>
      </c>
      <c r="K168" s="434">
        <v>43268</v>
      </c>
      <c r="L168" s="434">
        <v>0.82107140823955826</v>
      </c>
      <c r="M168" s="434">
        <v>116</v>
      </c>
      <c r="N168" s="434">
        <v>384</v>
      </c>
      <c r="O168" s="434">
        <v>44928</v>
      </c>
      <c r="P168" s="456">
        <v>0.85257225268990644</v>
      </c>
      <c r="Q168" s="435">
        <v>117</v>
      </c>
    </row>
    <row r="169" spans="1:17" ht="14.4" customHeight="1" x14ac:dyDescent="0.3">
      <c r="A169" s="430" t="s">
        <v>1461</v>
      </c>
      <c r="B169" s="431" t="s">
        <v>1308</v>
      </c>
      <c r="C169" s="431" t="s">
        <v>1309</v>
      </c>
      <c r="D169" s="431" t="s">
        <v>1366</v>
      </c>
      <c r="E169" s="431" t="s">
        <v>1367</v>
      </c>
      <c r="F169" s="434">
        <v>282</v>
      </c>
      <c r="G169" s="434">
        <v>23873</v>
      </c>
      <c r="H169" s="434">
        <v>1</v>
      </c>
      <c r="I169" s="434">
        <v>84.656028368794324</v>
      </c>
      <c r="J169" s="434">
        <v>246</v>
      </c>
      <c r="K169" s="434">
        <v>20910</v>
      </c>
      <c r="L169" s="434">
        <v>0.87588489088091148</v>
      </c>
      <c r="M169" s="434">
        <v>85</v>
      </c>
      <c r="N169" s="434">
        <v>257</v>
      </c>
      <c r="O169" s="434">
        <v>23387</v>
      </c>
      <c r="P169" s="456">
        <v>0.97964227369832024</v>
      </c>
      <c r="Q169" s="435">
        <v>91</v>
      </c>
    </row>
    <row r="170" spans="1:17" ht="14.4" customHeight="1" x14ac:dyDescent="0.3">
      <c r="A170" s="430" t="s">
        <v>1461</v>
      </c>
      <c r="B170" s="431" t="s">
        <v>1308</v>
      </c>
      <c r="C170" s="431" t="s">
        <v>1309</v>
      </c>
      <c r="D170" s="431" t="s">
        <v>1368</v>
      </c>
      <c r="E170" s="431" t="s">
        <v>1369</v>
      </c>
      <c r="F170" s="434">
        <v>2</v>
      </c>
      <c r="G170" s="434">
        <v>194</v>
      </c>
      <c r="H170" s="434">
        <v>1</v>
      </c>
      <c r="I170" s="434">
        <v>97</v>
      </c>
      <c r="J170" s="434">
        <v>3</v>
      </c>
      <c r="K170" s="434">
        <v>294</v>
      </c>
      <c r="L170" s="434">
        <v>1.5154639175257731</v>
      </c>
      <c r="M170" s="434">
        <v>98</v>
      </c>
      <c r="N170" s="434">
        <v>3</v>
      </c>
      <c r="O170" s="434">
        <v>297</v>
      </c>
      <c r="P170" s="456">
        <v>1.5309278350515463</v>
      </c>
      <c r="Q170" s="435">
        <v>99</v>
      </c>
    </row>
    <row r="171" spans="1:17" ht="14.4" customHeight="1" x14ac:dyDescent="0.3">
      <c r="A171" s="430" t="s">
        <v>1461</v>
      </c>
      <c r="B171" s="431" t="s">
        <v>1308</v>
      </c>
      <c r="C171" s="431" t="s">
        <v>1309</v>
      </c>
      <c r="D171" s="431" t="s">
        <v>1370</v>
      </c>
      <c r="E171" s="431" t="s">
        <v>1371</v>
      </c>
      <c r="F171" s="434">
        <v>53</v>
      </c>
      <c r="G171" s="434">
        <v>1113</v>
      </c>
      <c r="H171" s="434">
        <v>1</v>
      </c>
      <c r="I171" s="434">
        <v>21</v>
      </c>
      <c r="J171" s="434">
        <v>25</v>
      </c>
      <c r="K171" s="434">
        <v>525</v>
      </c>
      <c r="L171" s="434">
        <v>0.47169811320754718</v>
      </c>
      <c r="M171" s="434">
        <v>21</v>
      </c>
      <c r="N171" s="434">
        <v>33</v>
      </c>
      <c r="O171" s="434">
        <v>693</v>
      </c>
      <c r="P171" s="456">
        <v>0.62264150943396224</v>
      </c>
      <c r="Q171" s="435">
        <v>21</v>
      </c>
    </row>
    <row r="172" spans="1:17" ht="14.4" customHeight="1" x14ac:dyDescent="0.3">
      <c r="A172" s="430" t="s">
        <v>1461</v>
      </c>
      <c r="B172" s="431" t="s">
        <v>1308</v>
      </c>
      <c r="C172" s="431" t="s">
        <v>1309</v>
      </c>
      <c r="D172" s="431" t="s">
        <v>1372</v>
      </c>
      <c r="E172" s="431" t="s">
        <v>1373</v>
      </c>
      <c r="F172" s="434">
        <v>16</v>
      </c>
      <c r="G172" s="434">
        <v>7781</v>
      </c>
      <c r="H172" s="434">
        <v>1</v>
      </c>
      <c r="I172" s="434">
        <v>486.3125</v>
      </c>
      <c r="J172" s="434">
        <v>21</v>
      </c>
      <c r="K172" s="434">
        <v>10227</v>
      </c>
      <c r="L172" s="434">
        <v>1.314355481300604</v>
      </c>
      <c r="M172" s="434">
        <v>487</v>
      </c>
      <c r="N172" s="434">
        <v>20</v>
      </c>
      <c r="O172" s="434">
        <v>9760</v>
      </c>
      <c r="P172" s="456">
        <v>1.2543374887546588</v>
      </c>
      <c r="Q172" s="435">
        <v>488</v>
      </c>
    </row>
    <row r="173" spans="1:17" ht="14.4" customHeight="1" x14ac:dyDescent="0.3">
      <c r="A173" s="430" t="s">
        <v>1461</v>
      </c>
      <c r="B173" s="431" t="s">
        <v>1308</v>
      </c>
      <c r="C173" s="431" t="s">
        <v>1309</v>
      </c>
      <c r="D173" s="431" t="s">
        <v>1380</v>
      </c>
      <c r="E173" s="431" t="s">
        <v>1381</v>
      </c>
      <c r="F173" s="434">
        <v>45</v>
      </c>
      <c r="G173" s="434">
        <v>1834</v>
      </c>
      <c r="H173" s="434">
        <v>1</v>
      </c>
      <c r="I173" s="434">
        <v>40.755555555555553</v>
      </c>
      <c r="J173" s="434">
        <v>49</v>
      </c>
      <c r="K173" s="434">
        <v>2009</v>
      </c>
      <c r="L173" s="434">
        <v>1.0954198473282444</v>
      </c>
      <c r="M173" s="434">
        <v>41</v>
      </c>
      <c r="N173" s="434">
        <v>36</v>
      </c>
      <c r="O173" s="434">
        <v>1476</v>
      </c>
      <c r="P173" s="456">
        <v>0.80479825517993453</v>
      </c>
      <c r="Q173" s="435">
        <v>41</v>
      </c>
    </row>
    <row r="174" spans="1:17" ht="14.4" customHeight="1" x14ac:dyDescent="0.3">
      <c r="A174" s="430" t="s">
        <v>1461</v>
      </c>
      <c r="B174" s="431" t="s">
        <v>1308</v>
      </c>
      <c r="C174" s="431" t="s">
        <v>1309</v>
      </c>
      <c r="D174" s="431" t="s">
        <v>1388</v>
      </c>
      <c r="E174" s="431" t="s">
        <v>1389</v>
      </c>
      <c r="F174" s="434"/>
      <c r="G174" s="434"/>
      <c r="H174" s="434"/>
      <c r="I174" s="434"/>
      <c r="J174" s="434"/>
      <c r="K174" s="434"/>
      <c r="L174" s="434"/>
      <c r="M174" s="434"/>
      <c r="N174" s="434">
        <v>1</v>
      </c>
      <c r="O174" s="434">
        <v>223</v>
      </c>
      <c r="P174" s="456"/>
      <c r="Q174" s="435">
        <v>223</v>
      </c>
    </row>
    <row r="175" spans="1:17" ht="14.4" customHeight="1" x14ac:dyDescent="0.3">
      <c r="A175" s="430" t="s">
        <v>1461</v>
      </c>
      <c r="B175" s="431" t="s">
        <v>1308</v>
      </c>
      <c r="C175" s="431" t="s">
        <v>1309</v>
      </c>
      <c r="D175" s="431" t="s">
        <v>1394</v>
      </c>
      <c r="E175" s="431" t="s">
        <v>1395</v>
      </c>
      <c r="F175" s="434"/>
      <c r="G175" s="434"/>
      <c r="H175" s="434"/>
      <c r="I175" s="434"/>
      <c r="J175" s="434">
        <v>2</v>
      </c>
      <c r="K175" s="434">
        <v>1216</v>
      </c>
      <c r="L175" s="434"/>
      <c r="M175" s="434">
        <v>608</v>
      </c>
      <c r="N175" s="434">
        <v>2</v>
      </c>
      <c r="O175" s="434">
        <v>1228</v>
      </c>
      <c r="P175" s="456"/>
      <c r="Q175" s="435">
        <v>614</v>
      </c>
    </row>
    <row r="176" spans="1:17" ht="14.4" customHeight="1" x14ac:dyDescent="0.3">
      <c r="A176" s="430" t="s">
        <v>1461</v>
      </c>
      <c r="B176" s="431" t="s">
        <v>1308</v>
      </c>
      <c r="C176" s="431" t="s">
        <v>1309</v>
      </c>
      <c r="D176" s="431" t="s">
        <v>1398</v>
      </c>
      <c r="E176" s="431" t="s">
        <v>1399</v>
      </c>
      <c r="F176" s="434">
        <v>12</v>
      </c>
      <c r="G176" s="434">
        <v>6078</v>
      </c>
      <c r="H176" s="434">
        <v>1</v>
      </c>
      <c r="I176" s="434">
        <v>506.5</v>
      </c>
      <c r="J176" s="434"/>
      <c r="K176" s="434"/>
      <c r="L176" s="434"/>
      <c r="M176" s="434"/>
      <c r="N176" s="434"/>
      <c r="O176" s="434"/>
      <c r="P176" s="456"/>
      <c r="Q176" s="435"/>
    </row>
    <row r="177" spans="1:17" ht="14.4" customHeight="1" x14ac:dyDescent="0.3">
      <c r="A177" s="430" t="s">
        <v>1462</v>
      </c>
      <c r="B177" s="431" t="s">
        <v>1308</v>
      </c>
      <c r="C177" s="431" t="s">
        <v>1309</v>
      </c>
      <c r="D177" s="431" t="s">
        <v>1310</v>
      </c>
      <c r="E177" s="431" t="s">
        <v>1311</v>
      </c>
      <c r="F177" s="434">
        <v>1060</v>
      </c>
      <c r="G177" s="434">
        <v>169259</v>
      </c>
      <c r="H177" s="434">
        <v>1</v>
      </c>
      <c r="I177" s="434">
        <v>159.67830188679244</v>
      </c>
      <c r="J177" s="434">
        <v>1167</v>
      </c>
      <c r="K177" s="434">
        <v>187887</v>
      </c>
      <c r="L177" s="434">
        <v>1.1100561860816855</v>
      </c>
      <c r="M177" s="434">
        <v>161</v>
      </c>
      <c r="N177" s="434">
        <v>1156</v>
      </c>
      <c r="O177" s="434">
        <v>199988</v>
      </c>
      <c r="P177" s="456">
        <v>1.1815501686764072</v>
      </c>
      <c r="Q177" s="435">
        <v>173</v>
      </c>
    </row>
    <row r="178" spans="1:17" ht="14.4" customHeight="1" x14ac:dyDescent="0.3">
      <c r="A178" s="430" t="s">
        <v>1462</v>
      </c>
      <c r="B178" s="431" t="s">
        <v>1308</v>
      </c>
      <c r="C178" s="431" t="s">
        <v>1309</v>
      </c>
      <c r="D178" s="431" t="s">
        <v>1324</v>
      </c>
      <c r="E178" s="431" t="s">
        <v>1325</v>
      </c>
      <c r="F178" s="434">
        <v>372</v>
      </c>
      <c r="G178" s="434">
        <v>434190</v>
      </c>
      <c r="H178" s="434">
        <v>1</v>
      </c>
      <c r="I178" s="434">
        <v>1167.1774193548388</v>
      </c>
      <c r="J178" s="434">
        <v>112</v>
      </c>
      <c r="K178" s="434">
        <v>130928</v>
      </c>
      <c r="L178" s="434">
        <v>0.30154540638890809</v>
      </c>
      <c r="M178" s="434">
        <v>1169</v>
      </c>
      <c r="N178" s="434">
        <v>121</v>
      </c>
      <c r="O178" s="434">
        <v>141933</v>
      </c>
      <c r="P178" s="456">
        <v>0.32689145305050782</v>
      </c>
      <c r="Q178" s="435">
        <v>1173</v>
      </c>
    </row>
    <row r="179" spans="1:17" ht="14.4" customHeight="1" x14ac:dyDescent="0.3">
      <c r="A179" s="430" t="s">
        <v>1462</v>
      </c>
      <c r="B179" s="431" t="s">
        <v>1308</v>
      </c>
      <c r="C179" s="431" t="s">
        <v>1309</v>
      </c>
      <c r="D179" s="431" t="s">
        <v>1326</v>
      </c>
      <c r="E179" s="431" t="s">
        <v>1327</v>
      </c>
      <c r="F179" s="434">
        <v>469</v>
      </c>
      <c r="G179" s="434">
        <v>18584</v>
      </c>
      <c r="H179" s="434">
        <v>1</v>
      </c>
      <c r="I179" s="434">
        <v>39.624733475479744</v>
      </c>
      <c r="J179" s="434">
        <v>217</v>
      </c>
      <c r="K179" s="434">
        <v>8680</v>
      </c>
      <c r="L179" s="434">
        <v>0.46706844597503228</v>
      </c>
      <c r="M179" s="434">
        <v>40</v>
      </c>
      <c r="N179" s="434">
        <v>151</v>
      </c>
      <c r="O179" s="434">
        <v>6191</v>
      </c>
      <c r="P179" s="456">
        <v>0.33313603099440381</v>
      </c>
      <c r="Q179" s="435">
        <v>41</v>
      </c>
    </row>
    <row r="180" spans="1:17" ht="14.4" customHeight="1" x14ac:dyDescent="0.3">
      <c r="A180" s="430" t="s">
        <v>1462</v>
      </c>
      <c r="B180" s="431" t="s">
        <v>1308</v>
      </c>
      <c r="C180" s="431" t="s">
        <v>1309</v>
      </c>
      <c r="D180" s="431" t="s">
        <v>1328</v>
      </c>
      <c r="E180" s="431" t="s">
        <v>1329</v>
      </c>
      <c r="F180" s="434">
        <v>30</v>
      </c>
      <c r="G180" s="434">
        <v>11481</v>
      </c>
      <c r="H180" s="434">
        <v>1</v>
      </c>
      <c r="I180" s="434">
        <v>382.7</v>
      </c>
      <c r="J180" s="434">
        <v>26</v>
      </c>
      <c r="K180" s="434">
        <v>9958</v>
      </c>
      <c r="L180" s="434">
        <v>0.86734604999564502</v>
      </c>
      <c r="M180" s="434">
        <v>383</v>
      </c>
      <c r="N180" s="434">
        <v>25</v>
      </c>
      <c r="O180" s="434">
        <v>9600</v>
      </c>
      <c r="P180" s="456">
        <v>0.83616409720407625</v>
      </c>
      <c r="Q180" s="435">
        <v>384</v>
      </c>
    </row>
    <row r="181" spans="1:17" ht="14.4" customHeight="1" x14ac:dyDescent="0.3">
      <c r="A181" s="430" t="s">
        <v>1462</v>
      </c>
      <c r="B181" s="431" t="s">
        <v>1308</v>
      </c>
      <c r="C181" s="431" t="s">
        <v>1309</v>
      </c>
      <c r="D181" s="431" t="s">
        <v>1330</v>
      </c>
      <c r="E181" s="431" t="s">
        <v>1331</v>
      </c>
      <c r="F181" s="434">
        <v>14</v>
      </c>
      <c r="G181" s="434">
        <v>518</v>
      </c>
      <c r="H181" s="434">
        <v>1</v>
      </c>
      <c r="I181" s="434">
        <v>37</v>
      </c>
      <c r="J181" s="434">
        <v>6</v>
      </c>
      <c r="K181" s="434">
        <v>222</v>
      </c>
      <c r="L181" s="434">
        <v>0.42857142857142855</v>
      </c>
      <c r="M181" s="434">
        <v>37</v>
      </c>
      <c r="N181" s="434">
        <v>64</v>
      </c>
      <c r="O181" s="434">
        <v>2368</v>
      </c>
      <c r="P181" s="456">
        <v>4.5714285714285712</v>
      </c>
      <c r="Q181" s="435">
        <v>37</v>
      </c>
    </row>
    <row r="182" spans="1:17" ht="14.4" customHeight="1" x14ac:dyDescent="0.3">
      <c r="A182" s="430" t="s">
        <v>1462</v>
      </c>
      <c r="B182" s="431" t="s">
        <v>1308</v>
      </c>
      <c r="C182" s="431" t="s">
        <v>1309</v>
      </c>
      <c r="D182" s="431" t="s">
        <v>1334</v>
      </c>
      <c r="E182" s="431" t="s">
        <v>1335</v>
      </c>
      <c r="F182" s="434">
        <v>63</v>
      </c>
      <c r="G182" s="434">
        <v>28020</v>
      </c>
      <c r="H182" s="434">
        <v>1</v>
      </c>
      <c r="I182" s="434">
        <v>444.76190476190476</v>
      </c>
      <c r="J182" s="434">
        <v>45</v>
      </c>
      <c r="K182" s="434">
        <v>20025</v>
      </c>
      <c r="L182" s="434">
        <v>0.71466809421841537</v>
      </c>
      <c r="M182" s="434">
        <v>445</v>
      </c>
      <c r="N182" s="434">
        <v>63</v>
      </c>
      <c r="O182" s="434">
        <v>28098</v>
      </c>
      <c r="P182" s="456">
        <v>1.0027837259100643</v>
      </c>
      <c r="Q182" s="435">
        <v>446</v>
      </c>
    </row>
    <row r="183" spans="1:17" ht="14.4" customHeight="1" x14ac:dyDescent="0.3">
      <c r="A183" s="430" t="s">
        <v>1462</v>
      </c>
      <c r="B183" s="431" t="s">
        <v>1308</v>
      </c>
      <c r="C183" s="431" t="s">
        <v>1309</v>
      </c>
      <c r="D183" s="431" t="s">
        <v>1336</v>
      </c>
      <c r="E183" s="431" t="s">
        <v>1337</v>
      </c>
      <c r="F183" s="434">
        <v>140</v>
      </c>
      <c r="G183" s="434">
        <v>5740</v>
      </c>
      <c r="H183" s="434">
        <v>1</v>
      </c>
      <c r="I183" s="434">
        <v>41</v>
      </c>
      <c r="J183" s="434">
        <v>122</v>
      </c>
      <c r="K183" s="434">
        <v>5002</v>
      </c>
      <c r="L183" s="434">
        <v>0.87142857142857144</v>
      </c>
      <c r="M183" s="434">
        <v>41</v>
      </c>
      <c r="N183" s="434">
        <v>125</v>
      </c>
      <c r="O183" s="434">
        <v>5250</v>
      </c>
      <c r="P183" s="456">
        <v>0.91463414634146345</v>
      </c>
      <c r="Q183" s="435">
        <v>42</v>
      </c>
    </row>
    <row r="184" spans="1:17" ht="14.4" customHeight="1" x14ac:dyDescent="0.3">
      <c r="A184" s="430" t="s">
        <v>1462</v>
      </c>
      <c r="B184" s="431" t="s">
        <v>1308</v>
      </c>
      <c r="C184" s="431" t="s">
        <v>1309</v>
      </c>
      <c r="D184" s="431" t="s">
        <v>1338</v>
      </c>
      <c r="E184" s="431" t="s">
        <v>1339</v>
      </c>
      <c r="F184" s="434">
        <v>64</v>
      </c>
      <c r="G184" s="434">
        <v>31396</v>
      </c>
      <c r="H184" s="434">
        <v>1</v>
      </c>
      <c r="I184" s="434">
        <v>490.5625</v>
      </c>
      <c r="J184" s="434">
        <v>54</v>
      </c>
      <c r="K184" s="434">
        <v>26514</v>
      </c>
      <c r="L184" s="434">
        <v>0.84450248439291631</v>
      </c>
      <c r="M184" s="434">
        <v>491</v>
      </c>
      <c r="N184" s="434">
        <v>88</v>
      </c>
      <c r="O184" s="434">
        <v>43296</v>
      </c>
      <c r="P184" s="456">
        <v>1.3790291756911708</v>
      </c>
      <c r="Q184" s="435">
        <v>492</v>
      </c>
    </row>
    <row r="185" spans="1:17" ht="14.4" customHeight="1" x14ac:dyDescent="0.3">
      <c r="A185" s="430" t="s">
        <v>1462</v>
      </c>
      <c r="B185" s="431" t="s">
        <v>1308</v>
      </c>
      <c r="C185" s="431" t="s">
        <v>1309</v>
      </c>
      <c r="D185" s="431" t="s">
        <v>1340</v>
      </c>
      <c r="E185" s="431" t="s">
        <v>1341</v>
      </c>
      <c r="F185" s="434">
        <v>110</v>
      </c>
      <c r="G185" s="434">
        <v>3410</v>
      </c>
      <c r="H185" s="434">
        <v>1</v>
      </c>
      <c r="I185" s="434">
        <v>31</v>
      </c>
      <c r="J185" s="434">
        <v>100</v>
      </c>
      <c r="K185" s="434">
        <v>3100</v>
      </c>
      <c r="L185" s="434">
        <v>0.90909090909090906</v>
      </c>
      <c r="M185" s="434">
        <v>31</v>
      </c>
      <c r="N185" s="434">
        <v>62</v>
      </c>
      <c r="O185" s="434">
        <v>1922</v>
      </c>
      <c r="P185" s="456">
        <v>0.5636363636363636</v>
      </c>
      <c r="Q185" s="435">
        <v>31</v>
      </c>
    </row>
    <row r="186" spans="1:17" ht="14.4" customHeight="1" x14ac:dyDescent="0.3">
      <c r="A186" s="430" t="s">
        <v>1462</v>
      </c>
      <c r="B186" s="431" t="s">
        <v>1308</v>
      </c>
      <c r="C186" s="431" t="s">
        <v>1309</v>
      </c>
      <c r="D186" s="431" t="s">
        <v>1342</v>
      </c>
      <c r="E186" s="431" t="s">
        <v>1343</v>
      </c>
      <c r="F186" s="434">
        <v>7</v>
      </c>
      <c r="G186" s="434">
        <v>1441</v>
      </c>
      <c r="H186" s="434">
        <v>1</v>
      </c>
      <c r="I186" s="434">
        <v>205.85714285714286</v>
      </c>
      <c r="J186" s="434">
        <v>15</v>
      </c>
      <c r="K186" s="434">
        <v>3105</v>
      </c>
      <c r="L186" s="434">
        <v>2.1547536433032617</v>
      </c>
      <c r="M186" s="434">
        <v>207</v>
      </c>
      <c r="N186" s="434">
        <v>7</v>
      </c>
      <c r="O186" s="434">
        <v>1456</v>
      </c>
      <c r="P186" s="456">
        <v>1.0104094378903539</v>
      </c>
      <c r="Q186" s="435">
        <v>208</v>
      </c>
    </row>
    <row r="187" spans="1:17" ht="14.4" customHeight="1" x14ac:dyDescent="0.3">
      <c r="A187" s="430" t="s">
        <v>1462</v>
      </c>
      <c r="B187" s="431" t="s">
        <v>1308</v>
      </c>
      <c r="C187" s="431" t="s">
        <v>1309</v>
      </c>
      <c r="D187" s="431" t="s">
        <v>1344</v>
      </c>
      <c r="E187" s="431" t="s">
        <v>1345</v>
      </c>
      <c r="F187" s="434">
        <v>7</v>
      </c>
      <c r="G187" s="434">
        <v>2653</v>
      </c>
      <c r="H187" s="434">
        <v>1</v>
      </c>
      <c r="I187" s="434">
        <v>379</v>
      </c>
      <c r="J187" s="434">
        <v>15</v>
      </c>
      <c r="K187" s="434">
        <v>5700</v>
      </c>
      <c r="L187" s="434">
        <v>2.1485111194873729</v>
      </c>
      <c r="M187" s="434">
        <v>380</v>
      </c>
      <c r="N187" s="434">
        <v>8</v>
      </c>
      <c r="O187" s="434">
        <v>3072</v>
      </c>
      <c r="P187" s="456">
        <v>1.1579344138710894</v>
      </c>
      <c r="Q187" s="435">
        <v>384</v>
      </c>
    </row>
    <row r="188" spans="1:17" ht="14.4" customHeight="1" x14ac:dyDescent="0.3">
      <c r="A188" s="430" t="s">
        <v>1462</v>
      </c>
      <c r="B188" s="431" t="s">
        <v>1308</v>
      </c>
      <c r="C188" s="431" t="s">
        <v>1309</v>
      </c>
      <c r="D188" s="431" t="s">
        <v>1354</v>
      </c>
      <c r="E188" s="431" t="s">
        <v>1355</v>
      </c>
      <c r="F188" s="434">
        <v>481</v>
      </c>
      <c r="G188" s="434">
        <v>7696</v>
      </c>
      <c r="H188" s="434">
        <v>1</v>
      </c>
      <c r="I188" s="434">
        <v>16</v>
      </c>
      <c r="J188" s="434">
        <v>469</v>
      </c>
      <c r="K188" s="434">
        <v>7504</v>
      </c>
      <c r="L188" s="434">
        <v>0.97505197505197505</v>
      </c>
      <c r="M188" s="434">
        <v>16</v>
      </c>
      <c r="N188" s="434">
        <v>471</v>
      </c>
      <c r="O188" s="434">
        <v>8007</v>
      </c>
      <c r="P188" s="456">
        <v>1.0404106029106028</v>
      </c>
      <c r="Q188" s="435">
        <v>17</v>
      </c>
    </row>
    <row r="189" spans="1:17" ht="14.4" customHeight="1" x14ac:dyDescent="0.3">
      <c r="A189" s="430" t="s">
        <v>1462</v>
      </c>
      <c r="B189" s="431" t="s">
        <v>1308</v>
      </c>
      <c r="C189" s="431" t="s">
        <v>1309</v>
      </c>
      <c r="D189" s="431" t="s">
        <v>1356</v>
      </c>
      <c r="E189" s="431" t="s">
        <v>1357</v>
      </c>
      <c r="F189" s="434">
        <v>274</v>
      </c>
      <c r="G189" s="434">
        <v>36792</v>
      </c>
      <c r="H189" s="434">
        <v>1</v>
      </c>
      <c r="I189" s="434">
        <v>134.27737226277372</v>
      </c>
      <c r="J189" s="434">
        <v>197</v>
      </c>
      <c r="K189" s="434">
        <v>26792</v>
      </c>
      <c r="L189" s="434">
        <v>0.72820178299630356</v>
      </c>
      <c r="M189" s="434">
        <v>136</v>
      </c>
      <c r="N189" s="434">
        <v>143</v>
      </c>
      <c r="O189" s="434">
        <v>19877</v>
      </c>
      <c r="P189" s="456">
        <v>0.54025331593824744</v>
      </c>
      <c r="Q189" s="435">
        <v>139</v>
      </c>
    </row>
    <row r="190" spans="1:17" ht="14.4" customHeight="1" x14ac:dyDescent="0.3">
      <c r="A190" s="430" t="s">
        <v>1462</v>
      </c>
      <c r="B190" s="431" t="s">
        <v>1308</v>
      </c>
      <c r="C190" s="431" t="s">
        <v>1309</v>
      </c>
      <c r="D190" s="431" t="s">
        <v>1358</v>
      </c>
      <c r="E190" s="431" t="s">
        <v>1359</v>
      </c>
      <c r="F190" s="434">
        <v>240</v>
      </c>
      <c r="G190" s="434">
        <v>24631</v>
      </c>
      <c r="H190" s="434">
        <v>1</v>
      </c>
      <c r="I190" s="434">
        <v>102.62916666666666</v>
      </c>
      <c r="J190" s="434">
        <v>187</v>
      </c>
      <c r="K190" s="434">
        <v>19261</v>
      </c>
      <c r="L190" s="434">
        <v>0.7819820551337745</v>
      </c>
      <c r="M190" s="434">
        <v>103</v>
      </c>
      <c r="N190" s="434">
        <v>112</v>
      </c>
      <c r="O190" s="434">
        <v>11536</v>
      </c>
      <c r="P190" s="456">
        <v>0.46835288863627139</v>
      </c>
      <c r="Q190" s="435">
        <v>103</v>
      </c>
    </row>
    <row r="191" spans="1:17" ht="14.4" customHeight="1" x14ac:dyDescent="0.3">
      <c r="A191" s="430" t="s">
        <v>1462</v>
      </c>
      <c r="B191" s="431" t="s">
        <v>1308</v>
      </c>
      <c r="C191" s="431" t="s">
        <v>1309</v>
      </c>
      <c r="D191" s="431" t="s">
        <v>1364</v>
      </c>
      <c r="E191" s="431" t="s">
        <v>1365</v>
      </c>
      <c r="F191" s="434">
        <v>1732</v>
      </c>
      <c r="G191" s="434">
        <v>198202</v>
      </c>
      <c r="H191" s="434">
        <v>1</v>
      </c>
      <c r="I191" s="434">
        <v>114.43533487297921</v>
      </c>
      <c r="J191" s="434">
        <v>1578</v>
      </c>
      <c r="K191" s="434">
        <v>183048</v>
      </c>
      <c r="L191" s="434">
        <v>0.92354264840919864</v>
      </c>
      <c r="M191" s="434">
        <v>116</v>
      </c>
      <c r="N191" s="434">
        <v>1361</v>
      </c>
      <c r="O191" s="434">
        <v>159237</v>
      </c>
      <c r="P191" s="456">
        <v>0.80340763463537201</v>
      </c>
      <c r="Q191" s="435">
        <v>117</v>
      </c>
    </row>
    <row r="192" spans="1:17" ht="14.4" customHeight="1" x14ac:dyDescent="0.3">
      <c r="A192" s="430" t="s">
        <v>1462</v>
      </c>
      <c r="B192" s="431" t="s">
        <v>1308</v>
      </c>
      <c r="C192" s="431" t="s">
        <v>1309</v>
      </c>
      <c r="D192" s="431" t="s">
        <v>1366</v>
      </c>
      <c r="E192" s="431" t="s">
        <v>1367</v>
      </c>
      <c r="F192" s="434">
        <v>669</v>
      </c>
      <c r="G192" s="434">
        <v>56632</v>
      </c>
      <c r="H192" s="434">
        <v>1</v>
      </c>
      <c r="I192" s="434">
        <v>84.651718983557544</v>
      </c>
      <c r="J192" s="434">
        <v>694</v>
      </c>
      <c r="K192" s="434">
        <v>58990</v>
      </c>
      <c r="L192" s="434">
        <v>1.041637236897867</v>
      </c>
      <c r="M192" s="434">
        <v>85</v>
      </c>
      <c r="N192" s="434">
        <v>706</v>
      </c>
      <c r="O192" s="434">
        <v>64246</v>
      </c>
      <c r="P192" s="456">
        <v>1.1344469557847154</v>
      </c>
      <c r="Q192" s="435">
        <v>91</v>
      </c>
    </row>
    <row r="193" spans="1:17" ht="14.4" customHeight="1" x14ac:dyDescent="0.3">
      <c r="A193" s="430" t="s">
        <v>1462</v>
      </c>
      <c r="B193" s="431" t="s">
        <v>1308</v>
      </c>
      <c r="C193" s="431" t="s">
        <v>1309</v>
      </c>
      <c r="D193" s="431" t="s">
        <v>1368</v>
      </c>
      <c r="E193" s="431" t="s">
        <v>1369</v>
      </c>
      <c r="F193" s="434">
        <v>8</v>
      </c>
      <c r="G193" s="434">
        <v>776</v>
      </c>
      <c r="H193" s="434">
        <v>1</v>
      </c>
      <c r="I193" s="434">
        <v>97</v>
      </c>
      <c r="J193" s="434">
        <v>13</v>
      </c>
      <c r="K193" s="434">
        <v>1274</v>
      </c>
      <c r="L193" s="434">
        <v>1.6417525773195876</v>
      </c>
      <c r="M193" s="434">
        <v>98</v>
      </c>
      <c r="N193" s="434">
        <v>4</v>
      </c>
      <c r="O193" s="434">
        <v>396</v>
      </c>
      <c r="P193" s="456">
        <v>0.51030927835051543</v>
      </c>
      <c r="Q193" s="435">
        <v>99</v>
      </c>
    </row>
    <row r="194" spans="1:17" ht="14.4" customHeight="1" x14ac:dyDescent="0.3">
      <c r="A194" s="430" t="s">
        <v>1462</v>
      </c>
      <c r="B194" s="431" t="s">
        <v>1308</v>
      </c>
      <c r="C194" s="431" t="s">
        <v>1309</v>
      </c>
      <c r="D194" s="431" t="s">
        <v>1370</v>
      </c>
      <c r="E194" s="431" t="s">
        <v>1371</v>
      </c>
      <c r="F194" s="434">
        <v>129</v>
      </c>
      <c r="G194" s="434">
        <v>2709</v>
      </c>
      <c r="H194" s="434">
        <v>1</v>
      </c>
      <c r="I194" s="434">
        <v>21</v>
      </c>
      <c r="J194" s="434">
        <v>116</v>
      </c>
      <c r="K194" s="434">
        <v>2436</v>
      </c>
      <c r="L194" s="434">
        <v>0.89922480620155043</v>
      </c>
      <c r="M194" s="434">
        <v>21</v>
      </c>
      <c r="N194" s="434">
        <v>95</v>
      </c>
      <c r="O194" s="434">
        <v>1995</v>
      </c>
      <c r="P194" s="456">
        <v>0.73643410852713176</v>
      </c>
      <c r="Q194" s="435">
        <v>21</v>
      </c>
    </row>
    <row r="195" spans="1:17" ht="14.4" customHeight="1" x14ac:dyDescent="0.3">
      <c r="A195" s="430" t="s">
        <v>1462</v>
      </c>
      <c r="B195" s="431" t="s">
        <v>1308</v>
      </c>
      <c r="C195" s="431" t="s">
        <v>1309</v>
      </c>
      <c r="D195" s="431" t="s">
        <v>1372</v>
      </c>
      <c r="E195" s="431" t="s">
        <v>1373</v>
      </c>
      <c r="F195" s="434">
        <v>254</v>
      </c>
      <c r="G195" s="434">
        <v>123616</v>
      </c>
      <c r="H195" s="434">
        <v>1</v>
      </c>
      <c r="I195" s="434">
        <v>486.67716535433073</v>
      </c>
      <c r="J195" s="434">
        <v>379</v>
      </c>
      <c r="K195" s="434">
        <v>184573</v>
      </c>
      <c r="L195" s="434">
        <v>1.4931157778928295</v>
      </c>
      <c r="M195" s="434">
        <v>487</v>
      </c>
      <c r="N195" s="434">
        <v>299</v>
      </c>
      <c r="O195" s="434">
        <v>145912</v>
      </c>
      <c r="P195" s="456">
        <v>1.1803650012943308</v>
      </c>
      <c r="Q195" s="435">
        <v>488</v>
      </c>
    </row>
    <row r="196" spans="1:17" ht="14.4" customHeight="1" x14ac:dyDescent="0.3">
      <c r="A196" s="430" t="s">
        <v>1462</v>
      </c>
      <c r="B196" s="431" t="s">
        <v>1308</v>
      </c>
      <c r="C196" s="431" t="s">
        <v>1309</v>
      </c>
      <c r="D196" s="431" t="s">
        <v>1380</v>
      </c>
      <c r="E196" s="431" t="s">
        <v>1381</v>
      </c>
      <c r="F196" s="434">
        <v>164</v>
      </c>
      <c r="G196" s="434">
        <v>6664</v>
      </c>
      <c r="H196" s="434">
        <v>1</v>
      </c>
      <c r="I196" s="434">
        <v>40.634146341463413</v>
      </c>
      <c r="J196" s="434">
        <v>169</v>
      </c>
      <c r="K196" s="434">
        <v>6929</v>
      </c>
      <c r="L196" s="434">
        <v>1.0397659063625451</v>
      </c>
      <c r="M196" s="434">
        <v>41</v>
      </c>
      <c r="N196" s="434">
        <v>138</v>
      </c>
      <c r="O196" s="434">
        <v>5658</v>
      </c>
      <c r="P196" s="456">
        <v>0.84903961584633858</v>
      </c>
      <c r="Q196" s="435">
        <v>41</v>
      </c>
    </row>
    <row r="197" spans="1:17" ht="14.4" customHeight="1" x14ac:dyDescent="0.3">
      <c r="A197" s="430" t="s">
        <v>1462</v>
      </c>
      <c r="B197" s="431" t="s">
        <v>1308</v>
      </c>
      <c r="C197" s="431" t="s">
        <v>1309</v>
      </c>
      <c r="D197" s="431" t="s">
        <v>1388</v>
      </c>
      <c r="E197" s="431" t="s">
        <v>1389</v>
      </c>
      <c r="F197" s="434">
        <v>7</v>
      </c>
      <c r="G197" s="434">
        <v>1526</v>
      </c>
      <c r="H197" s="434">
        <v>1</v>
      </c>
      <c r="I197" s="434">
        <v>218</v>
      </c>
      <c r="J197" s="434">
        <v>30</v>
      </c>
      <c r="K197" s="434">
        <v>6570</v>
      </c>
      <c r="L197" s="434">
        <v>4.3053735255570116</v>
      </c>
      <c r="M197" s="434">
        <v>219</v>
      </c>
      <c r="N197" s="434">
        <v>12</v>
      </c>
      <c r="O197" s="434">
        <v>2676</v>
      </c>
      <c r="P197" s="456">
        <v>1.7536041939711664</v>
      </c>
      <c r="Q197" s="435">
        <v>223</v>
      </c>
    </row>
    <row r="198" spans="1:17" ht="14.4" customHeight="1" x14ac:dyDescent="0.3">
      <c r="A198" s="430" t="s">
        <v>1462</v>
      </c>
      <c r="B198" s="431" t="s">
        <v>1308</v>
      </c>
      <c r="C198" s="431" t="s">
        <v>1309</v>
      </c>
      <c r="D198" s="431" t="s">
        <v>1392</v>
      </c>
      <c r="E198" s="431" t="s">
        <v>1393</v>
      </c>
      <c r="F198" s="434">
        <v>1</v>
      </c>
      <c r="G198" s="434">
        <v>2059</v>
      </c>
      <c r="H198" s="434">
        <v>1</v>
      </c>
      <c r="I198" s="434">
        <v>2059</v>
      </c>
      <c r="J198" s="434"/>
      <c r="K198" s="434"/>
      <c r="L198" s="434"/>
      <c r="M198" s="434"/>
      <c r="N198" s="434">
        <v>1</v>
      </c>
      <c r="O198" s="434">
        <v>2112</v>
      </c>
      <c r="P198" s="456">
        <v>1.0257406508013598</v>
      </c>
      <c r="Q198" s="435">
        <v>2112</v>
      </c>
    </row>
    <row r="199" spans="1:17" ht="14.4" customHeight="1" x14ac:dyDescent="0.3">
      <c r="A199" s="430" t="s">
        <v>1462</v>
      </c>
      <c r="B199" s="431" t="s">
        <v>1308</v>
      </c>
      <c r="C199" s="431" t="s">
        <v>1309</v>
      </c>
      <c r="D199" s="431" t="s">
        <v>1394</v>
      </c>
      <c r="E199" s="431" t="s">
        <v>1395</v>
      </c>
      <c r="F199" s="434">
        <v>25</v>
      </c>
      <c r="G199" s="434">
        <v>15154</v>
      </c>
      <c r="H199" s="434">
        <v>1</v>
      </c>
      <c r="I199" s="434">
        <v>606.16</v>
      </c>
      <c r="J199" s="434">
        <v>24</v>
      </c>
      <c r="K199" s="434">
        <v>14592</v>
      </c>
      <c r="L199" s="434">
        <v>0.96291408209053719</v>
      </c>
      <c r="M199" s="434">
        <v>608</v>
      </c>
      <c r="N199" s="434">
        <v>37</v>
      </c>
      <c r="O199" s="434">
        <v>22718</v>
      </c>
      <c r="P199" s="456">
        <v>1.4991421406889269</v>
      </c>
      <c r="Q199" s="435">
        <v>614</v>
      </c>
    </row>
    <row r="200" spans="1:17" ht="14.4" customHeight="1" x14ac:dyDescent="0.3">
      <c r="A200" s="430" t="s">
        <v>1462</v>
      </c>
      <c r="B200" s="431" t="s">
        <v>1308</v>
      </c>
      <c r="C200" s="431" t="s">
        <v>1309</v>
      </c>
      <c r="D200" s="431" t="s">
        <v>1396</v>
      </c>
      <c r="E200" s="431" t="s">
        <v>1397</v>
      </c>
      <c r="F200" s="434">
        <v>0</v>
      </c>
      <c r="G200" s="434">
        <v>0</v>
      </c>
      <c r="H200" s="434"/>
      <c r="I200" s="434"/>
      <c r="J200" s="434">
        <v>1</v>
      </c>
      <c r="K200" s="434">
        <v>962</v>
      </c>
      <c r="L200" s="434"/>
      <c r="M200" s="434">
        <v>962</v>
      </c>
      <c r="N200" s="434">
        <v>1</v>
      </c>
      <c r="O200" s="434">
        <v>963</v>
      </c>
      <c r="P200" s="456"/>
      <c r="Q200" s="435">
        <v>963</v>
      </c>
    </row>
    <row r="201" spans="1:17" ht="14.4" customHeight="1" x14ac:dyDescent="0.3">
      <c r="A201" s="430" t="s">
        <v>1462</v>
      </c>
      <c r="B201" s="431" t="s">
        <v>1308</v>
      </c>
      <c r="C201" s="431" t="s">
        <v>1309</v>
      </c>
      <c r="D201" s="431" t="s">
        <v>1398</v>
      </c>
      <c r="E201" s="431" t="s">
        <v>1399</v>
      </c>
      <c r="F201" s="434">
        <v>75</v>
      </c>
      <c r="G201" s="434">
        <v>38040</v>
      </c>
      <c r="H201" s="434">
        <v>1</v>
      </c>
      <c r="I201" s="434">
        <v>507.2</v>
      </c>
      <c r="J201" s="434">
        <v>9</v>
      </c>
      <c r="K201" s="434">
        <v>4581</v>
      </c>
      <c r="L201" s="434">
        <v>0.12042586750788643</v>
      </c>
      <c r="M201" s="434">
        <v>509</v>
      </c>
      <c r="N201" s="434"/>
      <c r="O201" s="434"/>
      <c r="P201" s="456"/>
      <c r="Q201" s="435"/>
    </row>
    <row r="202" spans="1:17" ht="14.4" customHeight="1" x14ac:dyDescent="0.3">
      <c r="A202" s="430" t="s">
        <v>1462</v>
      </c>
      <c r="B202" s="431" t="s">
        <v>1308</v>
      </c>
      <c r="C202" s="431" t="s">
        <v>1309</v>
      </c>
      <c r="D202" s="431" t="s">
        <v>1414</v>
      </c>
      <c r="E202" s="431" t="s">
        <v>1415</v>
      </c>
      <c r="F202" s="434"/>
      <c r="G202" s="434"/>
      <c r="H202" s="434"/>
      <c r="I202" s="434"/>
      <c r="J202" s="434">
        <v>1</v>
      </c>
      <c r="K202" s="434">
        <v>27</v>
      </c>
      <c r="L202" s="434"/>
      <c r="M202" s="434">
        <v>27</v>
      </c>
      <c r="N202" s="434"/>
      <c r="O202" s="434"/>
      <c r="P202" s="456"/>
      <c r="Q202" s="435"/>
    </row>
    <row r="203" spans="1:17" ht="14.4" customHeight="1" x14ac:dyDescent="0.3">
      <c r="A203" s="430" t="s">
        <v>1462</v>
      </c>
      <c r="B203" s="431" t="s">
        <v>1308</v>
      </c>
      <c r="C203" s="431" t="s">
        <v>1309</v>
      </c>
      <c r="D203" s="431" t="s">
        <v>1418</v>
      </c>
      <c r="E203" s="431" t="s">
        <v>1419</v>
      </c>
      <c r="F203" s="434">
        <v>2</v>
      </c>
      <c r="G203" s="434">
        <v>655</v>
      </c>
      <c r="H203" s="434">
        <v>1</v>
      </c>
      <c r="I203" s="434">
        <v>327.5</v>
      </c>
      <c r="J203" s="434">
        <v>8</v>
      </c>
      <c r="K203" s="434">
        <v>2624</v>
      </c>
      <c r="L203" s="434">
        <v>4.0061068702290079</v>
      </c>
      <c r="M203" s="434">
        <v>328</v>
      </c>
      <c r="N203" s="434">
        <v>24</v>
      </c>
      <c r="O203" s="434">
        <v>7896</v>
      </c>
      <c r="P203" s="456">
        <v>12.054961832061069</v>
      </c>
      <c r="Q203" s="435">
        <v>329</v>
      </c>
    </row>
    <row r="204" spans="1:17" ht="14.4" customHeight="1" x14ac:dyDescent="0.3">
      <c r="A204" s="430" t="s">
        <v>1463</v>
      </c>
      <c r="B204" s="431" t="s">
        <v>1308</v>
      </c>
      <c r="C204" s="431" t="s">
        <v>1309</v>
      </c>
      <c r="D204" s="431" t="s">
        <v>1310</v>
      </c>
      <c r="E204" s="431" t="s">
        <v>1311</v>
      </c>
      <c r="F204" s="434">
        <v>182</v>
      </c>
      <c r="G204" s="434">
        <v>29062</v>
      </c>
      <c r="H204" s="434">
        <v>1</v>
      </c>
      <c r="I204" s="434">
        <v>159.68131868131869</v>
      </c>
      <c r="J204" s="434">
        <v>174</v>
      </c>
      <c r="K204" s="434">
        <v>28014</v>
      </c>
      <c r="L204" s="434">
        <v>0.96393916454476636</v>
      </c>
      <c r="M204" s="434">
        <v>161</v>
      </c>
      <c r="N204" s="434">
        <v>205</v>
      </c>
      <c r="O204" s="434">
        <v>35465</v>
      </c>
      <c r="P204" s="456">
        <v>1.2203220700571193</v>
      </c>
      <c r="Q204" s="435">
        <v>173</v>
      </c>
    </row>
    <row r="205" spans="1:17" ht="14.4" customHeight="1" x14ac:dyDescent="0.3">
      <c r="A205" s="430" t="s">
        <v>1463</v>
      </c>
      <c r="B205" s="431" t="s">
        <v>1308</v>
      </c>
      <c r="C205" s="431" t="s">
        <v>1309</v>
      </c>
      <c r="D205" s="431" t="s">
        <v>1324</v>
      </c>
      <c r="E205" s="431" t="s">
        <v>1325</v>
      </c>
      <c r="F205" s="434"/>
      <c r="G205" s="434"/>
      <c r="H205" s="434"/>
      <c r="I205" s="434"/>
      <c r="J205" s="434">
        <v>2</v>
      </c>
      <c r="K205" s="434">
        <v>2338</v>
      </c>
      <c r="L205" s="434"/>
      <c r="M205" s="434">
        <v>1169</v>
      </c>
      <c r="N205" s="434">
        <v>68</v>
      </c>
      <c r="O205" s="434">
        <v>79764</v>
      </c>
      <c r="P205" s="456"/>
      <c r="Q205" s="435">
        <v>1173</v>
      </c>
    </row>
    <row r="206" spans="1:17" ht="14.4" customHeight="1" x14ac:dyDescent="0.3">
      <c r="A206" s="430" t="s">
        <v>1463</v>
      </c>
      <c r="B206" s="431" t="s">
        <v>1308</v>
      </c>
      <c r="C206" s="431" t="s">
        <v>1309</v>
      </c>
      <c r="D206" s="431" t="s">
        <v>1326</v>
      </c>
      <c r="E206" s="431" t="s">
        <v>1327</v>
      </c>
      <c r="F206" s="434">
        <v>149</v>
      </c>
      <c r="G206" s="434">
        <v>5919</v>
      </c>
      <c r="H206" s="434">
        <v>1</v>
      </c>
      <c r="I206" s="434">
        <v>39.724832214765101</v>
      </c>
      <c r="J206" s="434">
        <v>118</v>
      </c>
      <c r="K206" s="434">
        <v>4720</v>
      </c>
      <c r="L206" s="434">
        <v>0.79743199864842029</v>
      </c>
      <c r="M206" s="434">
        <v>40</v>
      </c>
      <c r="N206" s="434">
        <v>74</v>
      </c>
      <c r="O206" s="434">
        <v>3034</v>
      </c>
      <c r="P206" s="456">
        <v>0.51258658557188719</v>
      </c>
      <c r="Q206" s="435">
        <v>41</v>
      </c>
    </row>
    <row r="207" spans="1:17" ht="14.4" customHeight="1" x14ac:dyDescent="0.3">
      <c r="A207" s="430" t="s">
        <v>1463</v>
      </c>
      <c r="B207" s="431" t="s">
        <v>1308</v>
      </c>
      <c r="C207" s="431" t="s">
        <v>1309</v>
      </c>
      <c r="D207" s="431" t="s">
        <v>1328</v>
      </c>
      <c r="E207" s="431" t="s">
        <v>1329</v>
      </c>
      <c r="F207" s="434">
        <v>25</v>
      </c>
      <c r="G207" s="434">
        <v>9566</v>
      </c>
      <c r="H207" s="434">
        <v>1</v>
      </c>
      <c r="I207" s="434">
        <v>382.64</v>
      </c>
      <c r="J207" s="434">
        <v>25</v>
      </c>
      <c r="K207" s="434">
        <v>9575</v>
      </c>
      <c r="L207" s="434">
        <v>1.0009408321137361</v>
      </c>
      <c r="M207" s="434">
        <v>383</v>
      </c>
      <c r="N207" s="434">
        <v>42</v>
      </c>
      <c r="O207" s="434">
        <v>16128</v>
      </c>
      <c r="P207" s="456">
        <v>1.6859711478151787</v>
      </c>
      <c r="Q207" s="435">
        <v>384</v>
      </c>
    </row>
    <row r="208" spans="1:17" ht="14.4" customHeight="1" x14ac:dyDescent="0.3">
      <c r="A208" s="430" t="s">
        <v>1463</v>
      </c>
      <c r="B208" s="431" t="s">
        <v>1308</v>
      </c>
      <c r="C208" s="431" t="s">
        <v>1309</v>
      </c>
      <c r="D208" s="431" t="s">
        <v>1330</v>
      </c>
      <c r="E208" s="431" t="s">
        <v>1331</v>
      </c>
      <c r="F208" s="434">
        <v>10</v>
      </c>
      <c r="G208" s="434">
        <v>370</v>
      </c>
      <c r="H208" s="434">
        <v>1</v>
      </c>
      <c r="I208" s="434">
        <v>37</v>
      </c>
      <c r="J208" s="434">
        <v>52</v>
      </c>
      <c r="K208" s="434">
        <v>1924</v>
      </c>
      <c r="L208" s="434">
        <v>5.2</v>
      </c>
      <c r="M208" s="434">
        <v>37</v>
      </c>
      <c r="N208" s="434"/>
      <c r="O208" s="434"/>
      <c r="P208" s="456"/>
      <c r="Q208" s="435"/>
    </row>
    <row r="209" spans="1:17" ht="14.4" customHeight="1" x14ac:dyDescent="0.3">
      <c r="A209" s="430" t="s">
        <v>1463</v>
      </c>
      <c r="B209" s="431" t="s">
        <v>1308</v>
      </c>
      <c r="C209" s="431" t="s">
        <v>1309</v>
      </c>
      <c r="D209" s="431" t="s">
        <v>1334</v>
      </c>
      <c r="E209" s="431" t="s">
        <v>1335</v>
      </c>
      <c r="F209" s="434">
        <v>35</v>
      </c>
      <c r="G209" s="434">
        <v>15566</v>
      </c>
      <c r="H209" s="434">
        <v>1</v>
      </c>
      <c r="I209" s="434">
        <v>444.74285714285713</v>
      </c>
      <c r="J209" s="434">
        <v>45</v>
      </c>
      <c r="K209" s="434">
        <v>20025</v>
      </c>
      <c r="L209" s="434">
        <v>1.2864576641397918</v>
      </c>
      <c r="M209" s="434">
        <v>445</v>
      </c>
      <c r="N209" s="434">
        <v>39</v>
      </c>
      <c r="O209" s="434">
        <v>17394</v>
      </c>
      <c r="P209" s="456">
        <v>1.1174354362071182</v>
      </c>
      <c r="Q209" s="435">
        <v>446</v>
      </c>
    </row>
    <row r="210" spans="1:17" ht="14.4" customHeight="1" x14ac:dyDescent="0.3">
      <c r="A210" s="430" t="s">
        <v>1463</v>
      </c>
      <c r="B210" s="431" t="s">
        <v>1308</v>
      </c>
      <c r="C210" s="431" t="s">
        <v>1309</v>
      </c>
      <c r="D210" s="431" t="s">
        <v>1336</v>
      </c>
      <c r="E210" s="431" t="s">
        <v>1337</v>
      </c>
      <c r="F210" s="434">
        <v>1</v>
      </c>
      <c r="G210" s="434">
        <v>41</v>
      </c>
      <c r="H210" s="434">
        <v>1</v>
      </c>
      <c r="I210" s="434">
        <v>41</v>
      </c>
      <c r="J210" s="434">
        <v>4</v>
      </c>
      <c r="K210" s="434">
        <v>164</v>
      </c>
      <c r="L210" s="434">
        <v>4</v>
      </c>
      <c r="M210" s="434">
        <v>41</v>
      </c>
      <c r="N210" s="434">
        <v>4</v>
      </c>
      <c r="O210" s="434">
        <v>168</v>
      </c>
      <c r="P210" s="456">
        <v>4.0975609756097562</v>
      </c>
      <c r="Q210" s="435">
        <v>42</v>
      </c>
    </row>
    <row r="211" spans="1:17" ht="14.4" customHeight="1" x14ac:dyDescent="0.3">
      <c r="A211" s="430" t="s">
        <v>1463</v>
      </c>
      <c r="B211" s="431" t="s">
        <v>1308</v>
      </c>
      <c r="C211" s="431" t="s">
        <v>1309</v>
      </c>
      <c r="D211" s="431" t="s">
        <v>1338</v>
      </c>
      <c r="E211" s="431" t="s">
        <v>1339</v>
      </c>
      <c r="F211" s="434">
        <v>105</v>
      </c>
      <c r="G211" s="434">
        <v>51535</v>
      </c>
      <c r="H211" s="434">
        <v>1</v>
      </c>
      <c r="I211" s="434">
        <v>490.8095238095238</v>
      </c>
      <c r="J211" s="434">
        <v>111</v>
      </c>
      <c r="K211" s="434">
        <v>54501</v>
      </c>
      <c r="L211" s="434">
        <v>1.0575531192393519</v>
      </c>
      <c r="M211" s="434">
        <v>491</v>
      </c>
      <c r="N211" s="434">
        <v>35</v>
      </c>
      <c r="O211" s="434">
        <v>17220</v>
      </c>
      <c r="P211" s="456">
        <v>0.33414184534782188</v>
      </c>
      <c r="Q211" s="435">
        <v>492</v>
      </c>
    </row>
    <row r="212" spans="1:17" ht="14.4" customHeight="1" x14ac:dyDescent="0.3">
      <c r="A212" s="430" t="s">
        <v>1463</v>
      </c>
      <c r="B212" s="431" t="s">
        <v>1308</v>
      </c>
      <c r="C212" s="431" t="s">
        <v>1309</v>
      </c>
      <c r="D212" s="431" t="s">
        <v>1340</v>
      </c>
      <c r="E212" s="431" t="s">
        <v>1341</v>
      </c>
      <c r="F212" s="434">
        <v>5</v>
      </c>
      <c r="G212" s="434">
        <v>155</v>
      </c>
      <c r="H212" s="434">
        <v>1</v>
      </c>
      <c r="I212" s="434">
        <v>31</v>
      </c>
      <c r="J212" s="434">
        <v>4</v>
      </c>
      <c r="K212" s="434">
        <v>124</v>
      </c>
      <c r="L212" s="434">
        <v>0.8</v>
      </c>
      <c r="M212" s="434">
        <v>31</v>
      </c>
      <c r="N212" s="434"/>
      <c r="O212" s="434"/>
      <c r="P212" s="456"/>
      <c r="Q212" s="435"/>
    </row>
    <row r="213" spans="1:17" ht="14.4" customHeight="1" x14ac:dyDescent="0.3">
      <c r="A213" s="430" t="s">
        <v>1463</v>
      </c>
      <c r="B213" s="431" t="s">
        <v>1308</v>
      </c>
      <c r="C213" s="431" t="s">
        <v>1309</v>
      </c>
      <c r="D213" s="431" t="s">
        <v>1342</v>
      </c>
      <c r="E213" s="431" t="s">
        <v>1343</v>
      </c>
      <c r="F213" s="434">
        <v>2</v>
      </c>
      <c r="G213" s="434">
        <v>411</v>
      </c>
      <c r="H213" s="434">
        <v>1</v>
      </c>
      <c r="I213" s="434">
        <v>205.5</v>
      </c>
      <c r="J213" s="434"/>
      <c r="K213" s="434"/>
      <c r="L213" s="434"/>
      <c r="M213" s="434"/>
      <c r="N213" s="434"/>
      <c r="O213" s="434"/>
      <c r="P213" s="456"/>
      <c r="Q213" s="435"/>
    </row>
    <row r="214" spans="1:17" ht="14.4" customHeight="1" x14ac:dyDescent="0.3">
      <c r="A214" s="430" t="s">
        <v>1463</v>
      </c>
      <c r="B214" s="431" t="s">
        <v>1308</v>
      </c>
      <c r="C214" s="431" t="s">
        <v>1309</v>
      </c>
      <c r="D214" s="431" t="s">
        <v>1344</v>
      </c>
      <c r="E214" s="431" t="s">
        <v>1345</v>
      </c>
      <c r="F214" s="434">
        <v>2</v>
      </c>
      <c r="G214" s="434">
        <v>756</v>
      </c>
      <c r="H214" s="434">
        <v>1</v>
      </c>
      <c r="I214" s="434">
        <v>378</v>
      </c>
      <c r="J214" s="434"/>
      <c r="K214" s="434"/>
      <c r="L214" s="434"/>
      <c r="M214" s="434"/>
      <c r="N214" s="434"/>
      <c r="O214" s="434"/>
      <c r="P214" s="456"/>
      <c r="Q214" s="435"/>
    </row>
    <row r="215" spans="1:17" ht="14.4" customHeight="1" x14ac:dyDescent="0.3">
      <c r="A215" s="430" t="s">
        <v>1463</v>
      </c>
      <c r="B215" s="431" t="s">
        <v>1308</v>
      </c>
      <c r="C215" s="431" t="s">
        <v>1309</v>
      </c>
      <c r="D215" s="431" t="s">
        <v>1346</v>
      </c>
      <c r="E215" s="431" t="s">
        <v>1347</v>
      </c>
      <c r="F215" s="434">
        <v>86</v>
      </c>
      <c r="G215" s="434">
        <v>20026</v>
      </c>
      <c r="H215" s="434">
        <v>1</v>
      </c>
      <c r="I215" s="434">
        <v>232.86046511627907</v>
      </c>
      <c r="J215" s="434">
        <v>71</v>
      </c>
      <c r="K215" s="434">
        <v>16614</v>
      </c>
      <c r="L215" s="434">
        <v>0.82962149206032154</v>
      </c>
      <c r="M215" s="434">
        <v>234</v>
      </c>
      <c r="N215" s="434">
        <v>151</v>
      </c>
      <c r="O215" s="434">
        <v>35636</v>
      </c>
      <c r="P215" s="456">
        <v>1.7794866673324679</v>
      </c>
      <c r="Q215" s="435">
        <v>236</v>
      </c>
    </row>
    <row r="216" spans="1:17" ht="14.4" customHeight="1" x14ac:dyDescent="0.3">
      <c r="A216" s="430" t="s">
        <v>1463</v>
      </c>
      <c r="B216" s="431" t="s">
        <v>1308</v>
      </c>
      <c r="C216" s="431" t="s">
        <v>1309</v>
      </c>
      <c r="D216" s="431" t="s">
        <v>1354</v>
      </c>
      <c r="E216" s="431" t="s">
        <v>1355</v>
      </c>
      <c r="F216" s="434">
        <v>72</v>
      </c>
      <c r="G216" s="434">
        <v>1152</v>
      </c>
      <c r="H216" s="434">
        <v>1</v>
      </c>
      <c r="I216" s="434">
        <v>16</v>
      </c>
      <c r="J216" s="434">
        <v>113</v>
      </c>
      <c r="K216" s="434">
        <v>1808</v>
      </c>
      <c r="L216" s="434">
        <v>1.5694444444444444</v>
      </c>
      <c r="M216" s="434">
        <v>16</v>
      </c>
      <c r="N216" s="434">
        <v>102</v>
      </c>
      <c r="O216" s="434">
        <v>1734</v>
      </c>
      <c r="P216" s="456">
        <v>1.5052083333333333</v>
      </c>
      <c r="Q216" s="435">
        <v>17</v>
      </c>
    </row>
    <row r="217" spans="1:17" ht="14.4" customHeight="1" x14ac:dyDescent="0.3">
      <c r="A217" s="430" t="s">
        <v>1463</v>
      </c>
      <c r="B217" s="431" t="s">
        <v>1308</v>
      </c>
      <c r="C217" s="431" t="s">
        <v>1309</v>
      </c>
      <c r="D217" s="431" t="s">
        <v>1356</v>
      </c>
      <c r="E217" s="431" t="s">
        <v>1357</v>
      </c>
      <c r="F217" s="434">
        <v>1</v>
      </c>
      <c r="G217" s="434">
        <v>135</v>
      </c>
      <c r="H217" s="434">
        <v>1</v>
      </c>
      <c r="I217" s="434">
        <v>135</v>
      </c>
      <c r="J217" s="434">
        <v>2</v>
      </c>
      <c r="K217" s="434">
        <v>272</v>
      </c>
      <c r="L217" s="434">
        <v>2.0148148148148146</v>
      </c>
      <c r="M217" s="434">
        <v>136</v>
      </c>
      <c r="N217" s="434">
        <v>2</v>
      </c>
      <c r="O217" s="434">
        <v>278</v>
      </c>
      <c r="P217" s="456">
        <v>2.0592592592592593</v>
      </c>
      <c r="Q217" s="435">
        <v>139</v>
      </c>
    </row>
    <row r="218" spans="1:17" ht="14.4" customHeight="1" x14ac:dyDescent="0.3">
      <c r="A218" s="430" t="s">
        <v>1463</v>
      </c>
      <c r="B218" s="431" t="s">
        <v>1308</v>
      </c>
      <c r="C218" s="431" t="s">
        <v>1309</v>
      </c>
      <c r="D218" s="431" t="s">
        <v>1358</v>
      </c>
      <c r="E218" s="431" t="s">
        <v>1359</v>
      </c>
      <c r="F218" s="434">
        <v>9</v>
      </c>
      <c r="G218" s="434">
        <v>927</v>
      </c>
      <c r="H218" s="434">
        <v>1</v>
      </c>
      <c r="I218" s="434">
        <v>103</v>
      </c>
      <c r="J218" s="434">
        <v>12</v>
      </c>
      <c r="K218" s="434">
        <v>1236</v>
      </c>
      <c r="L218" s="434">
        <v>1.3333333333333333</v>
      </c>
      <c r="M218" s="434">
        <v>103</v>
      </c>
      <c r="N218" s="434">
        <v>4</v>
      </c>
      <c r="O218" s="434">
        <v>412</v>
      </c>
      <c r="P218" s="456">
        <v>0.44444444444444442</v>
      </c>
      <c r="Q218" s="435">
        <v>103</v>
      </c>
    </row>
    <row r="219" spans="1:17" ht="14.4" customHeight="1" x14ac:dyDescent="0.3">
      <c r="A219" s="430" t="s">
        <v>1463</v>
      </c>
      <c r="B219" s="431" t="s">
        <v>1308</v>
      </c>
      <c r="C219" s="431" t="s">
        <v>1309</v>
      </c>
      <c r="D219" s="431" t="s">
        <v>1364</v>
      </c>
      <c r="E219" s="431" t="s">
        <v>1365</v>
      </c>
      <c r="F219" s="434">
        <v>329</v>
      </c>
      <c r="G219" s="434">
        <v>37605</v>
      </c>
      <c r="H219" s="434">
        <v>1</v>
      </c>
      <c r="I219" s="434">
        <v>114.30091185410335</v>
      </c>
      <c r="J219" s="434">
        <v>317</v>
      </c>
      <c r="K219" s="434">
        <v>36772</v>
      </c>
      <c r="L219" s="434">
        <v>0.97784869033373223</v>
      </c>
      <c r="M219" s="434">
        <v>116</v>
      </c>
      <c r="N219" s="434">
        <v>381</v>
      </c>
      <c r="O219" s="434">
        <v>44577</v>
      </c>
      <c r="P219" s="456">
        <v>1.1854008775428799</v>
      </c>
      <c r="Q219" s="435">
        <v>117</v>
      </c>
    </row>
    <row r="220" spans="1:17" ht="14.4" customHeight="1" x14ac:dyDescent="0.3">
      <c r="A220" s="430" t="s">
        <v>1463</v>
      </c>
      <c r="B220" s="431" t="s">
        <v>1308</v>
      </c>
      <c r="C220" s="431" t="s">
        <v>1309</v>
      </c>
      <c r="D220" s="431" t="s">
        <v>1366</v>
      </c>
      <c r="E220" s="431" t="s">
        <v>1367</v>
      </c>
      <c r="F220" s="434">
        <v>50</v>
      </c>
      <c r="G220" s="434">
        <v>4233</v>
      </c>
      <c r="H220" s="434">
        <v>1</v>
      </c>
      <c r="I220" s="434">
        <v>84.66</v>
      </c>
      <c r="J220" s="434">
        <v>40</v>
      </c>
      <c r="K220" s="434">
        <v>3400</v>
      </c>
      <c r="L220" s="434">
        <v>0.80321285140562249</v>
      </c>
      <c r="M220" s="434">
        <v>85</v>
      </c>
      <c r="N220" s="434">
        <v>53</v>
      </c>
      <c r="O220" s="434">
        <v>4823</v>
      </c>
      <c r="P220" s="456">
        <v>1.1393810536262698</v>
      </c>
      <c r="Q220" s="435">
        <v>91</v>
      </c>
    </row>
    <row r="221" spans="1:17" ht="14.4" customHeight="1" x14ac:dyDescent="0.3">
      <c r="A221" s="430" t="s">
        <v>1463</v>
      </c>
      <c r="B221" s="431" t="s">
        <v>1308</v>
      </c>
      <c r="C221" s="431" t="s">
        <v>1309</v>
      </c>
      <c r="D221" s="431" t="s">
        <v>1368</v>
      </c>
      <c r="E221" s="431" t="s">
        <v>1369</v>
      </c>
      <c r="F221" s="434">
        <v>293</v>
      </c>
      <c r="G221" s="434">
        <v>28344</v>
      </c>
      <c r="H221" s="434">
        <v>1</v>
      </c>
      <c r="I221" s="434">
        <v>96.737201365187715</v>
      </c>
      <c r="J221" s="434">
        <v>292</v>
      </c>
      <c r="K221" s="434">
        <v>28616</v>
      </c>
      <c r="L221" s="434">
        <v>1.0095963872424498</v>
      </c>
      <c r="M221" s="434">
        <v>98</v>
      </c>
      <c r="N221" s="434">
        <v>207</v>
      </c>
      <c r="O221" s="434">
        <v>20493</v>
      </c>
      <c r="P221" s="456">
        <v>0.72301016088060965</v>
      </c>
      <c r="Q221" s="435">
        <v>99</v>
      </c>
    </row>
    <row r="222" spans="1:17" ht="14.4" customHeight="1" x14ac:dyDescent="0.3">
      <c r="A222" s="430" t="s">
        <v>1463</v>
      </c>
      <c r="B222" s="431" t="s">
        <v>1308</v>
      </c>
      <c r="C222" s="431" t="s">
        <v>1309</v>
      </c>
      <c r="D222" s="431" t="s">
        <v>1370</v>
      </c>
      <c r="E222" s="431" t="s">
        <v>1371</v>
      </c>
      <c r="F222" s="434">
        <v>27</v>
      </c>
      <c r="G222" s="434">
        <v>567</v>
      </c>
      <c r="H222" s="434">
        <v>1</v>
      </c>
      <c r="I222" s="434">
        <v>21</v>
      </c>
      <c r="J222" s="434">
        <v>13</v>
      </c>
      <c r="K222" s="434">
        <v>273</v>
      </c>
      <c r="L222" s="434">
        <v>0.48148148148148145</v>
      </c>
      <c r="M222" s="434">
        <v>21</v>
      </c>
      <c r="N222" s="434">
        <v>22</v>
      </c>
      <c r="O222" s="434">
        <v>462</v>
      </c>
      <c r="P222" s="456">
        <v>0.81481481481481477</v>
      </c>
      <c r="Q222" s="435">
        <v>21</v>
      </c>
    </row>
    <row r="223" spans="1:17" ht="14.4" customHeight="1" x14ac:dyDescent="0.3">
      <c r="A223" s="430" t="s">
        <v>1463</v>
      </c>
      <c r="B223" s="431" t="s">
        <v>1308</v>
      </c>
      <c r="C223" s="431" t="s">
        <v>1309</v>
      </c>
      <c r="D223" s="431" t="s">
        <v>1372</v>
      </c>
      <c r="E223" s="431" t="s">
        <v>1373</v>
      </c>
      <c r="F223" s="434">
        <v>43</v>
      </c>
      <c r="G223" s="434">
        <v>20927</v>
      </c>
      <c r="H223" s="434">
        <v>1</v>
      </c>
      <c r="I223" s="434">
        <v>486.67441860465118</v>
      </c>
      <c r="J223" s="434">
        <v>96</v>
      </c>
      <c r="K223" s="434">
        <v>46752</v>
      </c>
      <c r="L223" s="434">
        <v>2.2340517035408802</v>
      </c>
      <c r="M223" s="434">
        <v>487</v>
      </c>
      <c r="N223" s="434">
        <v>64</v>
      </c>
      <c r="O223" s="434">
        <v>31232</v>
      </c>
      <c r="P223" s="456">
        <v>1.4924260524681034</v>
      </c>
      <c r="Q223" s="435">
        <v>488</v>
      </c>
    </row>
    <row r="224" spans="1:17" ht="14.4" customHeight="1" x14ac:dyDescent="0.3">
      <c r="A224" s="430" t="s">
        <v>1463</v>
      </c>
      <c r="B224" s="431" t="s">
        <v>1308</v>
      </c>
      <c r="C224" s="431" t="s">
        <v>1309</v>
      </c>
      <c r="D224" s="431" t="s">
        <v>1380</v>
      </c>
      <c r="E224" s="431" t="s">
        <v>1381</v>
      </c>
      <c r="F224" s="434">
        <v>73</v>
      </c>
      <c r="G224" s="434">
        <v>2975</v>
      </c>
      <c r="H224" s="434">
        <v>1</v>
      </c>
      <c r="I224" s="434">
        <v>40.753424657534246</v>
      </c>
      <c r="J224" s="434">
        <v>87</v>
      </c>
      <c r="K224" s="434">
        <v>3567</v>
      </c>
      <c r="L224" s="434">
        <v>1.1989915966386555</v>
      </c>
      <c r="M224" s="434">
        <v>41</v>
      </c>
      <c r="N224" s="434">
        <v>93</v>
      </c>
      <c r="O224" s="434">
        <v>3813</v>
      </c>
      <c r="P224" s="456">
        <v>1.2816806722689076</v>
      </c>
      <c r="Q224" s="435">
        <v>41</v>
      </c>
    </row>
    <row r="225" spans="1:17" ht="14.4" customHeight="1" x14ac:dyDescent="0.3">
      <c r="A225" s="430" t="s">
        <v>1463</v>
      </c>
      <c r="B225" s="431" t="s">
        <v>1308</v>
      </c>
      <c r="C225" s="431" t="s">
        <v>1309</v>
      </c>
      <c r="D225" s="431" t="s">
        <v>1388</v>
      </c>
      <c r="E225" s="431" t="s">
        <v>1389</v>
      </c>
      <c r="F225" s="434"/>
      <c r="G225" s="434"/>
      <c r="H225" s="434"/>
      <c r="I225" s="434"/>
      <c r="J225" s="434">
        <v>1</v>
      </c>
      <c r="K225" s="434">
        <v>219</v>
      </c>
      <c r="L225" s="434"/>
      <c r="M225" s="434">
        <v>219</v>
      </c>
      <c r="N225" s="434"/>
      <c r="O225" s="434"/>
      <c r="P225" s="456"/>
      <c r="Q225" s="435"/>
    </row>
    <row r="226" spans="1:17" ht="14.4" customHeight="1" x14ac:dyDescent="0.3">
      <c r="A226" s="430" t="s">
        <v>1463</v>
      </c>
      <c r="B226" s="431" t="s">
        <v>1308</v>
      </c>
      <c r="C226" s="431" t="s">
        <v>1309</v>
      </c>
      <c r="D226" s="431" t="s">
        <v>1392</v>
      </c>
      <c r="E226" s="431" t="s">
        <v>1393</v>
      </c>
      <c r="F226" s="434">
        <v>1</v>
      </c>
      <c r="G226" s="434">
        <v>2059</v>
      </c>
      <c r="H226" s="434">
        <v>1</v>
      </c>
      <c r="I226" s="434">
        <v>2059</v>
      </c>
      <c r="J226" s="434"/>
      <c r="K226" s="434"/>
      <c r="L226" s="434"/>
      <c r="M226" s="434"/>
      <c r="N226" s="434"/>
      <c r="O226" s="434"/>
      <c r="P226" s="456"/>
      <c r="Q226" s="435"/>
    </row>
    <row r="227" spans="1:17" ht="14.4" customHeight="1" x14ac:dyDescent="0.3">
      <c r="A227" s="430" t="s">
        <v>1463</v>
      </c>
      <c r="B227" s="431" t="s">
        <v>1308</v>
      </c>
      <c r="C227" s="431" t="s">
        <v>1309</v>
      </c>
      <c r="D227" s="431" t="s">
        <v>1394</v>
      </c>
      <c r="E227" s="431" t="s">
        <v>1395</v>
      </c>
      <c r="F227" s="434">
        <v>4</v>
      </c>
      <c r="G227" s="434">
        <v>2422</v>
      </c>
      <c r="H227" s="434">
        <v>1</v>
      </c>
      <c r="I227" s="434">
        <v>605.5</v>
      </c>
      <c r="J227" s="434">
        <v>2</v>
      </c>
      <c r="K227" s="434">
        <v>1216</v>
      </c>
      <c r="L227" s="434">
        <v>0.50206440957886045</v>
      </c>
      <c r="M227" s="434">
        <v>608</v>
      </c>
      <c r="N227" s="434">
        <v>3</v>
      </c>
      <c r="O227" s="434">
        <v>1842</v>
      </c>
      <c r="P227" s="456">
        <v>0.76052848885218827</v>
      </c>
      <c r="Q227" s="435">
        <v>614</v>
      </c>
    </row>
    <row r="228" spans="1:17" ht="14.4" customHeight="1" x14ac:dyDescent="0.3">
      <c r="A228" s="430" t="s">
        <v>1463</v>
      </c>
      <c r="B228" s="431" t="s">
        <v>1308</v>
      </c>
      <c r="C228" s="431" t="s">
        <v>1309</v>
      </c>
      <c r="D228" s="431" t="s">
        <v>1396</v>
      </c>
      <c r="E228" s="431" t="s">
        <v>1397</v>
      </c>
      <c r="F228" s="434">
        <v>6</v>
      </c>
      <c r="G228" s="434">
        <v>5771</v>
      </c>
      <c r="H228" s="434">
        <v>1</v>
      </c>
      <c r="I228" s="434">
        <v>961.83333333333337</v>
      </c>
      <c r="J228" s="434">
        <v>5</v>
      </c>
      <c r="K228" s="434">
        <v>4810</v>
      </c>
      <c r="L228" s="434">
        <v>0.83347773349506149</v>
      </c>
      <c r="M228" s="434">
        <v>962</v>
      </c>
      <c r="N228" s="434">
        <v>6</v>
      </c>
      <c r="O228" s="434">
        <v>5778</v>
      </c>
      <c r="P228" s="456">
        <v>1.0012129613585168</v>
      </c>
      <c r="Q228" s="435">
        <v>963</v>
      </c>
    </row>
    <row r="229" spans="1:17" ht="14.4" customHeight="1" x14ac:dyDescent="0.3">
      <c r="A229" s="430" t="s">
        <v>1463</v>
      </c>
      <c r="B229" s="431" t="s">
        <v>1308</v>
      </c>
      <c r="C229" s="431" t="s">
        <v>1309</v>
      </c>
      <c r="D229" s="431" t="s">
        <v>1406</v>
      </c>
      <c r="E229" s="431" t="s">
        <v>1407</v>
      </c>
      <c r="F229" s="434">
        <v>86</v>
      </c>
      <c r="G229" s="434">
        <v>21230</v>
      </c>
      <c r="H229" s="434">
        <v>1</v>
      </c>
      <c r="I229" s="434">
        <v>246.86046511627907</v>
      </c>
      <c r="J229" s="434">
        <v>71</v>
      </c>
      <c r="K229" s="434">
        <v>17608</v>
      </c>
      <c r="L229" s="434">
        <v>0.82939236928874238</v>
      </c>
      <c r="M229" s="434">
        <v>248</v>
      </c>
      <c r="N229" s="434">
        <v>151</v>
      </c>
      <c r="O229" s="434">
        <v>37599</v>
      </c>
      <c r="P229" s="456">
        <v>1.7710315591144608</v>
      </c>
      <c r="Q229" s="435">
        <v>249</v>
      </c>
    </row>
    <row r="230" spans="1:17" ht="14.4" customHeight="1" x14ac:dyDescent="0.3">
      <c r="A230" s="430" t="s">
        <v>1463</v>
      </c>
      <c r="B230" s="431" t="s">
        <v>1308</v>
      </c>
      <c r="C230" s="431" t="s">
        <v>1309</v>
      </c>
      <c r="D230" s="431" t="s">
        <v>1412</v>
      </c>
      <c r="E230" s="431" t="s">
        <v>1413</v>
      </c>
      <c r="F230" s="434">
        <v>2</v>
      </c>
      <c r="G230" s="434">
        <v>304</v>
      </c>
      <c r="H230" s="434">
        <v>1</v>
      </c>
      <c r="I230" s="434">
        <v>152</v>
      </c>
      <c r="J230" s="434"/>
      <c r="K230" s="434"/>
      <c r="L230" s="434"/>
      <c r="M230" s="434"/>
      <c r="N230" s="434"/>
      <c r="O230" s="434"/>
      <c r="P230" s="456"/>
      <c r="Q230" s="435"/>
    </row>
    <row r="231" spans="1:17" ht="14.4" customHeight="1" x14ac:dyDescent="0.3">
      <c r="A231" s="430" t="s">
        <v>1463</v>
      </c>
      <c r="B231" s="431" t="s">
        <v>1308</v>
      </c>
      <c r="C231" s="431" t="s">
        <v>1309</v>
      </c>
      <c r="D231" s="431" t="s">
        <v>1414</v>
      </c>
      <c r="E231" s="431" t="s">
        <v>1415</v>
      </c>
      <c r="F231" s="434"/>
      <c r="G231" s="434"/>
      <c r="H231" s="434"/>
      <c r="I231" s="434"/>
      <c r="J231" s="434">
        <v>1</v>
      </c>
      <c r="K231" s="434">
        <v>27</v>
      </c>
      <c r="L231" s="434"/>
      <c r="M231" s="434">
        <v>27</v>
      </c>
      <c r="N231" s="434"/>
      <c r="O231" s="434"/>
      <c r="P231" s="456"/>
      <c r="Q231" s="435"/>
    </row>
    <row r="232" spans="1:17" ht="14.4" customHeight="1" x14ac:dyDescent="0.3">
      <c r="A232" s="430" t="s">
        <v>1464</v>
      </c>
      <c r="B232" s="431" t="s">
        <v>1308</v>
      </c>
      <c r="C232" s="431" t="s">
        <v>1309</v>
      </c>
      <c r="D232" s="431" t="s">
        <v>1310</v>
      </c>
      <c r="E232" s="431" t="s">
        <v>1311</v>
      </c>
      <c r="F232" s="434">
        <v>130</v>
      </c>
      <c r="G232" s="434">
        <v>20742</v>
      </c>
      <c r="H232" s="434">
        <v>1</v>
      </c>
      <c r="I232" s="434">
        <v>159.55384615384617</v>
      </c>
      <c r="J232" s="434">
        <v>147</v>
      </c>
      <c r="K232" s="434">
        <v>23667</v>
      </c>
      <c r="L232" s="434">
        <v>1.1410182238935493</v>
      </c>
      <c r="M232" s="434">
        <v>161</v>
      </c>
      <c r="N232" s="434">
        <v>173</v>
      </c>
      <c r="O232" s="434">
        <v>29929</v>
      </c>
      <c r="P232" s="456">
        <v>1.4429177514222351</v>
      </c>
      <c r="Q232" s="435">
        <v>173</v>
      </c>
    </row>
    <row r="233" spans="1:17" ht="14.4" customHeight="1" x14ac:dyDescent="0.3">
      <c r="A233" s="430" t="s">
        <v>1464</v>
      </c>
      <c r="B233" s="431" t="s">
        <v>1308</v>
      </c>
      <c r="C233" s="431" t="s">
        <v>1309</v>
      </c>
      <c r="D233" s="431" t="s">
        <v>1324</v>
      </c>
      <c r="E233" s="431" t="s">
        <v>1325</v>
      </c>
      <c r="F233" s="434">
        <v>20</v>
      </c>
      <c r="G233" s="434">
        <v>23327</v>
      </c>
      <c r="H233" s="434">
        <v>1</v>
      </c>
      <c r="I233" s="434">
        <v>1166.3499999999999</v>
      </c>
      <c r="J233" s="434">
        <v>21</v>
      </c>
      <c r="K233" s="434">
        <v>24549</v>
      </c>
      <c r="L233" s="434">
        <v>1.0523856475329019</v>
      </c>
      <c r="M233" s="434">
        <v>1169</v>
      </c>
      <c r="N233" s="434">
        <v>11</v>
      </c>
      <c r="O233" s="434">
        <v>12903</v>
      </c>
      <c r="P233" s="456">
        <v>0.55313585115960051</v>
      </c>
      <c r="Q233" s="435">
        <v>1173</v>
      </c>
    </row>
    <row r="234" spans="1:17" ht="14.4" customHeight="1" x14ac:dyDescent="0.3">
      <c r="A234" s="430" t="s">
        <v>1464</v>
      </c>
      <c r="B234" s="431" t="s">
        <v>1308</v>
      </c>
      <c r="C234" s="431" t="s">
        <v>1309</v>
      </c>
      <c r="D234" s="431" t="s">
        <v>1326</v>
      </c>
      <c r="E234" s="431" t="s">
        <v>1327</v>
      </c>
      <c r="F234" s="434">
        <v>1747</v>
      </c>
      <c r="G234" s="434">
        <v>69407</v>
      </c>
      <c r="H234" s="434">
        <v>1</v>
      </c>
      <c r="I234" s="434">
        <v>39.729250143102462</v>
      </c>
      <c r="J234" s="434">
        <v>1309</v>
      </c>
      <c r="K234" s="434">
        <v>52360</v>
      </c>
      <c r="L234" s="434">
        <v>0.75439076750183698</v>
      </c>
      <c r="M234" s="434">
        <v>40</v>
      </c>
      <c r="N234" s="434">
        <v>2294</v>
      </c>
      <c r="O234" s="434">
        <v>94054</v>
      </c>
      <c r="P234" s="456">
        <v>1.3551082743815466</v>
      </c>
      <c r="Q234" s="435">
        <v>41</v>
      </c>
    </row>
    <row r="235" spans="1:17" ht="14.4" customHeight="1" x14ac:dyDescent="0.3">
      <c r="A235" s="430" t="s">
        <v>1464</v>
      </c>
      <c r="B235" s="431" t="s">
        <v>1308</v>
      </c>
      <c r="C235" s="431" t="s">
        <v>1309</v>
      </c>
      <c r="D235" s="431" t="s">
        <v>1328</v>
      </c>
      <c r="E235" s="431" t="s">
        <v>1329</v>
      </c>
      <c r="F235" s="434">
        <v>3</v>
      </c>
      <c r="G235" s="434">
        <v>1149</v>
      </c>
      <c r="H235" s="434">
        <v>1</v>
      </c>
      <c r="I235" s="434">
        <v>383</v>
      </c>
      <c r="J235" s="434">
        <v>1</v>
      </c>
      <c r="K235" s="434">
        <v>383</v>
      </c>
      <c r="L235" s="434">
        <v>0.33333333333333331</v>
      </c>
      <c r="M235" s="434">
        <v>383</v>
      </c>
      <c r="N235" s="434">
        <v>2</v>
      </c>
      <c r="O235" s="434">
        <v>768</v>
      </c>
      <c r="P235" s="456">
        <v>0.66840731070496084</v>
      </c>
      <c r="Q235" s="435">
        <v>384</v>
      </c>
    </row>
    <row r="236" spans="1:17" ht="14.4" customHeight="1" x14ac:dyDescent="0.3">
      <c r="A236" s="430" t="s">
        <v>1464</v>
      </c>
      <c r="B236" s="431" t="s">
        <v>1308</v>
      </c>
      <c r="C236" s="431" t="s">
        <v>1309</v>
      </c>
      <c r="D236" s="431" t="s">
        <v>1330</v>
      </c>
      <c r="E236" s="431" t="s">
        <v>1331</v>
      </c>
      <c r="F236" s="434">
        <v>14</v>
      </c>
      <c r="G236" s="434">
        <v>518</v>
      </c>
      <c r="H236" s="434">
        <v>1</v>
      </c>
      <c r="I236" s="434">
        <v>37</v>
      </c>
      <c r="J236" s="434">
        <v>20</v>
      </c>
      <c r="K236" s="434">
        <v>740</v>
      </c>
      <c r="L236" s="434">
        <v>1.4285714285714286</v>
      </c>
      <c r="M236" s="434">
        <v>37</v>
      </c>
      <c r="N236" s="434">
        <v>8</v>
      </c>
      <c r="O236" s="434">
        <v>296</v>
      </c>
      <c r="P236" s="456">
        <v>0.5714285714285714</v>
      </c>
      <c r="Q236" s="435">
        <v>37</v>
      </c>
    </row>
    <row r="237" spans="1:17" ht="14.4" customHeight="1" x14ac:dyDescent="0.3">
      <c r="A237" s="430" t="s">
        <v>1464</v>
      </c>
      <c r="B237" s="431" t="s">
        <v>1308</v>
      </c>
      <c r="C237" s="431" t="s">
        <v>1309</v>
      </c>
      <c r="D237" s="431" t="s">
        <v>1334</v>
      </c>
      <c r="E237" s="431" t="s">
        <v>1335</v>
      </c>
      <c r="F237" s="434">
        <v>6</v>
      </c>
      <c r="G237" s="434">
        <v>2670</v>
      </c>
      <c r="H237" s="434">
        <v>1</v>
      </c>
      <c r="I237" s="434">
        <v>445</v>
      </c>
      <c r="J237" s="434">
        <v>9</v>
      </c>
      <c r="K237" s="434">
        <v>4005</v>
      </c>
      <c r="L237" s="434">
        <v>1.5</v>
      </c>
      <c r="M237" s="434">
        <v>445</v>
      </c>
      <c r="N237" s="434">
        <v>9</v>
      </c>
      <c r="O237" s="434">
        <v>4014</v>
      </c>
      <c r="P237" s="456">
        <v>1.503370786516854</v>
      </c>
      <c r="Q237" s="435">
        <v>446</v>
      </c>
    </row>
    <row r="238" spans="1:17" ht="14.4" customHeight="1" x14ac:dyDescent="0.3">
      <c r="A238" s="430" t="s">
        <v>1464</v>
      </c>
      <c r="B238" s="431" t="s">
        <v>1308</v>
      </c>
      <c r="C238" s="431" t="s">
        <v>1309</v>
      </c>
      <c r="D238" s="431" t="s">
        <v>1338</v>
      </c>
      <c r="E238" s="431" t="s">
        <v>1339</v>
      </c>
      <c r="F238" s="434">
        <v>1</v>
      </c>
      <c r="G238" s="434">
        <v>491</v>
      </c>
      <c r="H238" s="434">
        <v>1</v>
      </c>
      <c r="I238" s="434">
        <v>491</v>
      </c>
      <c r="J238" s="434">
        <v>9</v>
      </c>
      <c r="K238" s="434">
        <v>4419</v>
      </c>
      <c r="L238" s="434">
        <v>9</v>
      </c>
      <c r="M238" s="434">
        <v>491</v>
      </c>
      <c r="N238" s="434">
        <v>16</v>
      </c>
      <c r="O238" s="434">
        <v>7872</v>
      </c>
      <c r="P238" s="456">
        <v>16.032586558044805</v>
      </c>
      <c r="Q238" s="435">
        <v>492</v>
      </c>
    </row>
    <row r="239" spans="1:17" ht="14.4" customHeight="1" x14ac:dyDescent="0.3">
      <c r="A239" s="430" t="s">
        <v>1464</v>
      </c>
      <c r="B239" s="431" t="s">
        <v>1308</v>
      </c>
      <c r="C239" s="431" t="s">
        <v>1309</v>
      </c>
      <c r="D239" s="431" t="s">
        <v>1340</v>
      </c>
      <c r="E239" s="431" t="s">
        <v>1341</v>
      </c>
      <c r="F239" s="434">
        <v>5</v>
      </c>
      <c r="G239" s="434">
        <v>155</v>
      </c>
      <c r="H239" s="434">
        <v>1</v>
      </c>
      <c r="I239" s="434">
        <v>31</v>
      </c>
      <c r="J239" s="434">
        <v>4</v>
      </c>
      <c r="K239" s="434">
        <v>124</v>
      </c>
      <c r="L239" s="434">
        <v>0.8</v>
      </c>
      <c r="M239" s="434">
        <v>31</v>
      </c>
      <c r="N239" s="434">
        <v>19</v>
      </c>
      <c r="O239" s="434">
        <v>589</v>
      </c>
      <c r="P239" s="456">
        <v>3.8</v>
      </c>
      <c r="Q239" s="435">
        <v>31</v>
      </c>
    </row>
    <row r="240" spans="1:17" ht="14.4" customHeight="1" x14ac:dyDescent="0.3">
      <c r="A240" s="430" t="s">
        <v>1464</v>
      </c>
      <c r="B240" s="431" t="s">
        <v>1308</v>
      </c>
      <c r="C240" s="431" t="s">
        <v>1309</v>
      </c>
      <c r="D240" s="431" t="s">
        <v>1346</v>
      </c>
      <c r="E240" s="431" t="s">
        <v>1347</v>
      </c>
      <c r="F240" s="434">
        <v>4</v>
      </c>
      <c r="G240" s="434">
        <v>926</v>
      </c>
      <c r="H240" s="434">
        <v>1</v>
      </c>
      <c r="I240" s="434">
        <v>231.5</v>
      </c>
      <c r="J240" s="434">
        <v>7</v>
      </c>
      <c r="K240" s="434">
        <v>1638</v>
      </c>
      <c r="L240" s="434">
        <v>1.7688984881209504</v>
      </c>
      <c r="M240" s="434">
        <v>234</v>
      </c>
      <c r="N240" s="434">
        <v>11</v>
      </c>
      <c r="O240" s="434">
        <v>2596</v>
      </c>
      <c r="P240" s="456">
        <v>2.8034557235421165</v>
      </c>
      <c r="Q240" s="435">
        <v>236</v>
      </c>
    </row>
    <row r="241" spans="1:17" ht="14.4" customHeight="1" x14ac:dyDescent="0.3">
      <c r="A241" s="430" t="s">
        <v>1464</v>
      </c>
      <c r="B241" s="431" t="s">
        <v>1308</v>
      </c>
      <c r="C241" s="431" t="s">
        <v>1309</v>
      </c>
      <c r="D241" s="431" t="s">
        <v>1354</v>
      </c>
      <c r="E241" s="431" t="s">
        <v>1355</v>
      </c>
      <c r="F241" s="434">
        <v>87</v>
      </c>
      <c r="G241" s="434">
        <v>1392</v>
      </c>
      <c r="H241" s="434">
        <v>1</v>
      </c>
      <c r="I241" s="434">
        <v>16</v>
      </c>
      <c r="J241" s="434">
        <v>141</v>
      </c>
      <c r="K241" s="434">
        <v>2256</v>
      </c>
      <c r="L241" s="434">
        <v>1.6206896551724137</v>
      </c>
      <c r="M241" s="434">
        <v>16</v>
      </c>
      <c r="N241" s="434">
        <v>66</v>
      </c>
      <c r="O241" s="434">
        <v>1122</v>
      </c>
      <c r="P241" s="456">
        <v>0.80603448275862066</v>
      </c>
      <c r="Q241" s="435">
        <v>17</v>
      </c>
    </row>
    <row r="242" spans="1:17" ht="14.4" customHeight="1" x14ac:dyDescent="0.3">
      <c r="A242" s="430" t="s">
        <v>1464</v>
      </c>
      <c r="B242" s="431" t="s">
        <v>1308</v>
      </c>
      <c r="C242" s="431" t="s">
        <v>1309</v>
      </c>
      <c r="D242" s="431" t="s">
        <v>1356</v>
      </c>
      <c r="E242" s="431" t="s">
        <v>1357</v>
      </c>
      <c r="F242" s="434">
        <v>1</v>
      </c>
      <c r="G242" s="434">
        <v>133</v>
      </c>
      <c r="H242" s="434">
        <v>1</v>
      </c>
      <c r="I242" s="434">
        <v>133</v>
      </c>
      <c r="J242" s="434"/>
      <c r="K242" s="434"/>
      <c r="L242" s="434"/>
      <c r="M242" s="434"/>
      <c r="N242" s="434">
        <v>2</v>
      </c>
      <c r="O242" s="434">
        <v>278</v>
      </c>
      <c r="P242" s="456">
        <v>2.0902255639097747</v>
      </c>
      <c r="Q242" s="435">
        <v>139</v>
      </c>
    </row>
    <row r="243" spans="1:17" ht="14.4" customHeight="1" x14ac:dyDescent="0.3">
      <c r="A243" s="430" t="s">
        <v>1464</v>
      </c>
      <c r="B243" s="431" t="s">
        <v>1308</v>
      </c>
      <c r="C243" s="431" t="s">
        <v>1309</v>
      </c>
      <c r="D243" s="431" t="s">
        <v>1358</v>
      </c>
      <c r="E243" s="431" t="s">
        <v>1359</v>
      </c>
      <c r="F243" s="434">
        <v>8</v>
      </c>
      <c r="G243" s="434">
        <v>824</v>
      </c>
      <c r="H243" s="434">
        <v>1</v>
      </c>
      <c r="I243" s="434">
        <v>103</v>
      </c>
      <c r="J243" s="434">
        <v>11</v>
      </c>
      <c r="K243" s="434">
        <v>1133</v>
      </c>
      <c r="L243" s="434">
        <v>1.375</v>
      </c>
      <c r="M243" s="434">
        <v>103</v>
      </c>
      <c r="N243" s="434">
        <v>7</v>
      </c>
      <c r="O243" s="434">
        <v>721</v>
      </c>
      <c r="P243" s="456">
        <v>0.875</v>
      </c>
      <c r="Q243" s="435">
        <v>103</v>
      </c>
    </row>
    <row r="244" spans="1:17" ht="14.4" customHeight="1" x14ac:dyDescent="0.3">
      <c r="A244" s="430" t="s">
        <v>1464</v>
      </c>
      <c r="B244" s="431" t="s">
        <v>1308</v>
      </c>
      <c r="C244" s="431" t="s">
        <v>1309</v>
      </c>
      <c r="D244" s="431" t="s">
        <v>1364</v>
      </c>
      <c r="E244" s="431" t="s">
        <v>1365</v>
      </c>
      <c r="F244" s="434">
        <v>1315</v>
      </c>
      <c r="G244" s="434">
        <v>150469</v>
      </c>
      <c r="H244" s="434">
        <v>1</v>
      </c>
      <c r="I244" s="434">
        <v>114.42509505703423</v>
      </c>
      <c r="J244" s="434">
        <v>1053</v>
      </c>
      <c r="K244" s="434">
        <v>122148</v>
      </c>
      <c r="L244" s="434">
        <v>0.81178182881523764</v>
      </c>
      <c r="M244" s="434">
        <v>116</v>
      </c>
      <c r="N244" s="434">
        <v>1623</v>
      </c>
      <c r="O244" s="434">
        <v>189891</v>
      </c>
      <c r="P244" s="456">
        <v>1.2619941649110449</v>
      </c>
      <c r="Q244" s="435">
        <v>117</v>
      </c>
    </row>
    <row r="245" spans="1:17" ht="14.4" customHeight="1" x14ac:dyDescent="0.3">
      <c r="A245" s="430" t="s">
        <v>1464</v>
      </c>
      <c r="B245" s="431" t="s">
        <v>1308</v>
      </c>
      <c r="C245" s="431" t="s">
        <v>1309</v>
      </c>
      <c r="D245" s="431" t="s">
        <v>1366</v>
      </c>
      <c r="E245" s="431" t="s">
        <v>1367</v>
      </c>
      <c r="F245" s="434">
        <v>80</v>
      </c>
      <c r="G245" s="434">
        <v>6777</v>
      </c>
      <c r="H245" s="434">
        <v>1</v>
      </c>
      <c r="I245" s="434">
        <v>84.712500000000006</v>
      </c>
      <c r="J245" s="434">
        <v>68</v>
      </c>
      <c r="K245" s="434">
        <v>5780</v>
      </c>
      <c r="L245" s="434">
        <v>0.85288475726722734</v>
      </c>
      <c r="M245" s="434">
        <v>85</v>
      </c>
      <c r="N245" s="434">
        <v>126</v>
      </c>
      <c r="O245" s="434">
        <v>11466</v>
      </c>
      <c r="P245" s="456">
        <v>1.6918990703851262</v>
      </c>
      <c r="Q245" s="435">
        <v>91</v>
      </c>
    </row>
    <row r="246" spans="1:17" ht="14.4" customHeight="1" x14ac:dyDescent="0.3">
      <c r="A246" s="430" t="s">
        <v>1464</v>
      </c>
      <c r="B246" s="431" t="s">
        <v>1308</v>
      </c>
      <c r="C246" s="431" t="s">
        <v>1309</v>
      </c>
      <c r="D246" s="431" t="s">
        <v>1368</v>
      </c>
      <c r="E246" s="431" t="s">
        <v>1369</v>
      </c>
      <c r="F246" s="434">
        <v>12</v>
      </c>
      <c r="G246" s="434">
        <v>1163</v>
      </c>
      <c r="H246" s="434">
        <v>1</v>
      </c>
      <c r="I246" s="434">
        <v>96.916666666666671</v>
      </c>
      <c r="J246" s="434">
        <v>15</v>
      </c>
      <c r="K246" s="434">
        <v>1470</v>
      </c>
      <c r="L246" s="434">
        <v>1.2639724849527085</v>
      </c>
      <c r="M246" s="434">
        <v>98</v>
      </c>
      <c r="N246" s="434">
        <v>18</v>
      </c>
      <c r="O246" s="434">
        <v>1782</v>
      </c>
      <c r="P246" s="456">
        <v>1.532244196044712</v>
      </c>
      <c r="Q246" s="435">
        <v>99</v>
      </c>
    </row>
    <row r="247" spans="1:17" ht="14.4" customHeight="1" x14ac:dyDescent="0.3">
      <c r="A247" s="430" t="s">
        <v>1464</v>
      </c>
      <c r="B247" s="431" t="s">
        <v>1308</v>
      </c>
      <c r="C247" s="431" t="s">
        <v>1309</v>
      </c>
      <c r="D247" s="431" t="s">
        <v>1370</v>
      </c>
      <c r="E247" s="431" t="s">
        <v>1371</v>
      </c>
      <c r="F247" s="434">
        <v>181</v>
      </c>
      <c r="G247" s="434">
        <v>3801</v>
      </c>
      <c r="H247" s="434">
        <v>1</v>
      </c>
      <c r="I247" s="434">
        <v>21</v>
      </c>
      <c r="J247" s="434">
        <v>60</v>
      </c>
      <c r="K247" s="434">
        <v>1260</v>
      </c>
      <c r="L247" s="434">
        <v>0.33149171270718231</v>
      </c>
      <c r="M247" s="434">
        <v>21</v>
      </c>
      <c r="N247" s="434">
        <v>76</v>
      </c>
      <c r="O247" s="434">
        <v>1596</v>
      </c>
      <c r="P247" s="456">
        <v>0.41988950276243092</v>
      </c>
      <c r="Q247" s="435">
        <v>21</v>
      </c>
    </row>
    <row r="248" spans="1:17" ht="14.4" customHeight="1" x14ac:dyDescent="0.3">
      <c r="A248" s="430" t="s">
        <v>1464</v>
      </c>
      <c r="B248" s="431" t="s">
        <v>1308</v>
      </c>
      <c r="C248" s="431" t="s">
        <v>1309</v>
      </c>
      <c r="D248" s="431" t="s">
        <v>1372</v>
      </c>
      <c r="E248" s="431" t="s">
        <v>1373</v>
      </c>
      <c r="F248" s="434">
        <v>177</v>
      </c>
      <c r="G248" s="434">
        <v>86147</v>
      </c>
      <c r="H248" s="434">
        <v>1</v>
      </c>
      <c r="I248" s="434">
        <v>486.70621468926555</v>
      </c>
      <c r="J248" s="434">
        <v>288</v>
      </c>
      <c r="K248" s="434">
        <v>140256</v>
      </c>
      <c r="L248" s="434">
        <v>1.6281008044389242</v>
      </c>
      <c r="M248" s="434">
        <v>487</v>
      </c>
      <c r="N248" s="434">
        <v>134</v>
      </c>
      <c r="O248" s="434">
        <v>65392</v>
      </c>
      <c r="P248" s="456">
        <v>0.75907460503557878</v>
      </c>
      <c r="Q248" s="435">
        <v>488</v>
      </c>
    </row>
    <row r="249" spans="1:17" ht="14.4" customHeight="1" x14ac:dyDescent="0.3">
      <c r="A249" s="430" t="s">
        <v>1464</v>
      </c>
      <c r="B249" s="431" t="s">
        <v>1308</v>
      </c>
      <c r="C249" s="431" t="s">
        <v>1309</v>
      </c>
      <c r="D249" s="431" t="s">
        <v>1374</v>
      </c>
      <c r="E249" s="431" t="s">
        <v>1375</v>
      </c>
      <c r="F249" s="434"/>
      <c r="G249" s="434"/>
      <c r="H249" s="434"/>
      <c r="I249" s="434"/>
      <c r="J249" s="434">
        <v>0</v>
      </c>
      <c r="K249" s="434">
        <v>0</v>
      </c>
      <c r="L249" s="434"/>
      <c r="M249" s="434"/>
      <c r="N249" s="434"/>
      <c r="O249" s="434"/>
      <c r="P249" s="456"/>
      <c r="Q249" s="435"/>
    </row>
    <row r="250" spans="1:17" ht="14.4" customHeight="1" x14ac:dyDescent="0.3">
      <c r="A250" s="430" t="s">
        <v>1464</v>
      </c>
      <c r="B250" s="431" t="s">
        <v>1308</v>
      </c>
      <c r="C250" s="431" t="s">
        <v>1309</v>
      </c>
      <c r="D250" s="431" t="s">
        <v>1378</v>
      </c>
      <c r="E250" s="431" t="s">
        <v>1379</v>
      </c>
      <c r="F250" s="434"/>
      <c r="G250" s="434"/>
      <c r="H250" s="434"/>
      <c r="I250" s="434"/>
      <c r="J250" s="434">
        <v>0</v>
      </c>
      <c r="K250" s="434">
        <v>0</v>
      </c>
      <c r="L250" s="434"/>
      <c r="M250" s="434"/>
      <c r="N250" s="434"/>
      <c r="O250" s="434"/>
      <c r="P250" s="456"/>
      <c r="Q250" s="435"/>
    </row>
    <row r="251" spans="1:17" ht="14.4" customHeight="1" x14ac:dyDescent="0.3">
      <c r="A251" s="430" t="s">
        <v>1464</v>
      </c>
      <c r="B251" s="431" t="s">
        <v>1308</v>
      </c>
      <c r="C251" s="431" t="s">
        <v>1309</v>
      </c>
      <c r="D251" s="431" t="s">
        <v>1380</v>
      </c>
      <c r="E251" s="431" t="s">
        <v>1381</v>
      </c>
      <c r="F251" s="434">
        <v>46</v>
      </c>
      <c r="G251" s="434">
        <v>1874</v>
      </c>
      <c r="H251" s="434">
        <v>1</v>
      </c>
      <c r="I251" s="434">
        <v>40.739130434782609</v>
      </c>
      <c r="J251" s="434">
        <v>84</v>
      </c>
      <c r="K251" s="434">
        <v>3444</v>
      </c>
      <c r="L251" s="434">
        <v>1.8377801494130204</v>
      </c>
      <c r="M251" s="434">
        <v>41</v>
      </c>
      <c r="N251" s="434">
        <v>101</v>
      </c>
      <c r="O251" s="434">
        <v>4141</v>
      </c>
      <c r="P251" s="456">
        <v>2.2097118463180361</v>
      </c>
      <c r="Q251" s="435">
        <v>41</v>
      </c>
    </row>
    <row r="252" spans="1:17" ht="14.4" customHeight="1" x14ac:dyDescent="0.3">
      <c r="A252" s="430" t="s">
        <v>1464</v>
      </c>
      <c r="B252" s="431" t="s">
        <v>1308</v>
      </c>
      <c r="C252" s="431" t="s">
        <v>1309</v>
      </c>
      <c r="D252" s="431" t="s">
        <v>1394</v>
      </c>
      <c r="E252" s="431" t="s">
        <v>1395</v>
      </c>
      <c r="F252" s="434">
        <v>3</v>
      </c>
      <c r="G252" s="434">
        <v>1818</v>
      </c>
      <c r="H252" s="434">
        <v>1</v>
      </c>
      <c r="I252" s="434">
        <v>606</v>
      </c>
      <c r="J252" s="434">
        <v>9</v>
      </c>
      <c r="K252" s="434">
        <v>5472</v>
      </c>
      <c r="L252" s="434">
        <v>3.0099009900990099</v>
      </c>
      <c r="M252" s="434">
        <v>608</v>
      </c>
      <c r="N252" s="434">
        <v>15</v>
      </c>
      <c r="O252" s="434">
        <v>9210</v>
      </c>
      <c r="P252" s="456">
        <v>5.0660066006600664</v>
      </c>
      <c r="Q252" s="435">
        <v>614</v>
      </c>
    </row>
    <row r="253" spans="1:17" ht="14.4" customHeight="1" x14ac:dyDescent="0.3">
      <c r="A253" s="430" t="s">
        <v>1464</v>
      </c>
      <c r="B253" s="431" t="s">
        <v>1308</v>
      </c>
      <c r="C253" s="431" t="s">
        <v>1309</v>
      </c>
      <c r="D253" s="431" t="s">
        <v>1398</v>
      </c>
      <c r="E253" s="431" t="s">
        <v>1399</v>
      </c>
      <c r="F253" s="434">
        <v>2</v>
      </c>
      <c r="G253" s="434">
        <v>1016</v>
      </c>
      <c r="H253" s="434">
        <v>1</v>
      </c>
      <c r="I253" s="434">
        <v>508</v>
      </c>
      <c r="J253" s="434"/>
      <c r="K253" s="434"/>
      <c r="L253" s="434"/>
      <c r="M253" s="434"/>
      <c r="N253" s="434"/>
      <c r="O253" s="434"/>
      <c r="P253" s="456"/>
      <c r="Q253" s="435"/>
    </row>
    <row r="254" spans="1:17" ht="14.4" customHeight="1" x14ac:dyDescent="0.3">
      <c r="A254" s="430" t="s">
        <v>1464</v>
      </c>
      <c r="B254" s="431" t="s">
        <v>1308</v>
      </c>
      <c r="C254" s="431" t="s">
        <v>1309</v>
      </c>
      <c r="D254" s="431" t="s">
        <v>1406</v>
      </c>
      <c r="E254" s="431" t="s">
        <v>1407</v>
      </c>
      <c r="F254" s="434">
        <v>4</v>
      </c>
      <c r="G254" s="434">
        <v>982</v>
      </c>
      <c r="H254" s="434">
        <v>1</v>
      </c>
      <c r="I254" s="434">
        <v>245.5</v>
      </c>
      <c r="J254" s="434">
        <v>7</v>
      </c>
      <c r="K254" s="434">
        <v>1736</v>
      </c>
      <c r="L254" s="434">
        <v>1.7678207739307537</v>
      </c>
      <c r="M254" s="434">
        <v>248</v>
      </c>
      <c r="N254" s="434">
        <v>11</v>
      </c>
      <c r="O254" s="434">
        <v>2739</v>
      </c>
      <c r="P254" s="456">
        <v>2.7892057026476578</v>
      </c>
      <c r="Q254" s="435">
        <v>249</v>
      </c>
    </row>
    <row r="255" spans="1:17" ht="14.4" customHeight="1" x14ac:dyDescent="0.3">
      <c r="A255" s="430" t="s">
        <v>1464</v>
      </c>
      <c r="B255" s="431" t="s">
        <v>1308</v>
      </c>
      <c r="C255" s="431" t="s">
        <v>1309</v>
      </c>
      <c r="D255" s="431" t="s">
        <v>1414</v>
      </c>
      <c r="E255" s="431" t="s">
        <v>1415</v>
      </c>
      <c r="F255" s="434">
        <v>186</v>
      </c>
      <c r="G255" s="434">
        <v>5022</v>
      </c>
      <c r="H255" s="434">
        <v>1</v>
      </c>
      <c r="I255" s="434">
        <v>27</v>
      </c>
      <c r="J255" s="434">
        <v>190</v>
      </c>
      <c r="K255" s="434">
        <v>5130</v>
      </c>
      <c r="L255" s="434">
        <v>1.021505376344086</v>
      </c>
      <c r="M255" s="434">
        <v>27</v>
      </c>
      <c r="N255" s="434">
        <v>319</v>
      </c>
      <c r="O255" s="434">
        <v>8613</v>
      </c>
      <c r="P255" s="456">
        <v>1.7150537634408602</v>
      </c>
      <c r="Q255" s="435">
        <v>27</v>
      </c>
    </row>
    <row r="256" spans="1:17" ht="14.4" customHeight="1" x14ac:dyDescent="0.3">
      <c r="A256" s="430" t="s">
        <v>1465</v>
      </c>
      <c r="B256" s="431" t="s">
        <v>1308</v>
      </c>
      <c r="C256" s="431" t="s">
        <v>1309</v>
      </c>
      <c r="D256" s="431" t="s">
        <v>1310</v>
      </c>
      <c r="E256" s="431" t="s">
        <v>1311</v>
      </c>
      <c r="F256" s="434">
        <v>677</v>
      </c>
      <c r="G256" s="434">
        <v>108057</v>
      </c>
      <c r="H256" s="434">
        <v>1</v>
      </c>
      <c r="I256" s="434">
        <v>159.61152141802069</v>
      </c>
      <c r="J256" s="434">
        <v>799</v>
      </c>
      <c r="K256" s="434">
        <v>128639</v>
      </c>
      <c r="L256" s="434">
        <v>1.1904735463690459</v>
      </c>
      <c r="M256" s="434">
        <v>161</v>
      </c>
      <c r="N256" s="434">
        <v>858</v>
      </c>
      <c r="O256" s="434">
        <v>148434</v>
      </c>
      <c r="P256" s="456">
        <v>1.37366389960854</v>
      </c>
      <c r="Q256" s="435">
        <v>173</v>
      </c>
    </row>
    <row r="257" spans="1:17" ht="14.4" customHeight="1" x14ac:dyDescent="0.3">
      <c r="A257" s="430" t="s">
        <v>1465</v>
      </c>
      <c r="B257" s="431" t="s">
        <v>1308</v>
      </c>
      <c r="C257" s="431" t="s">
        <v>1309</v>
      </c>
      <c r="D257" s="431" t="s">
        <v>1312</v>
      </c>
      <c r="E257" s="431" t="s">
        <v>1313</v>
      </c>
      <c r="F257" s="434">
        <v>0</v>
      </c>
      <c r="G257" s="434">
        <v>0</v>
      </c>
      <c r="H257" s="434"/>
      <c r="I257" s="434"/>
      <c r="J257" s="434"/>
      <c r="K257" s="434"/>
      <c r="L257" s="434"/>
      <c r="M257" s="434"/>
      <c r="N257" s="434"/>
      <c r="O257" s="434"/>
      <c r="P257" s="456"/>
      <c r="Q257" s="435"/>
    </row>
    <row r="258" spans="1:17" ht="14.4" customHeight="1" x14ac:dyDescent="0.3">
      <c r="A258" s="430" t="s">
        <v>1465</v>
      </c>
      <c r="B258" s="431" t="s">
        <v>1308</v>
      </c>
      <c r="C258" s="431" t="s">
        <v>1309</v>
      </c>
      <c r="D258" s="431" t="s">
        <v>1318</v>
      </c>
      <c r="E258" s="431" t="s">
        <v>1319</v>
      </c>
      <c r="F258" s="434">
        <v>0</v>
      </c>
      <c r="G258" s="434">
        <v>0</v>
      </c>
      <c r="H258" s="434"/>
      <c r="I258" s="434"/>
      <c r="J258" s="434"/>
      <c r="K258" s="434"/>
      <c r="L258" s="434"/>
      <c r="M258" s="434"/>
      <c r="N258" s="434"/>
      <c r="O258" s="434"/>
      <c r="P258" s="456"/>
      <c r="Q258" s="435"/>
    </row>
    <row r="259" spans="1:17" ht="14.4" customHeight="1" x14ac:dyDescent="0.3">
      <c r="A259" s="430" t="s">
        <v>1465</v>
      </c>
      <c r="B259" s="431" t="s">
        <v>1308</v>
      </c>
      <c r="C259" s="431" t="s">
        <v>1309</v>
      </c>
      <c r="D259" s="431" t="s">
        <v>1320</v>
      </c>
      <c r="E259" s="431" t="s">
        <v>1321</v>
      </c>
      <c r="F259" s="434">
        <v>0</v>
      </c>
      <c r="G259" s="434">
        <v>0</v>
      </c>
      <c r="H259" s="434"/>
      <c r="I259" s="434"/>
      <c r="J259" s="434"/>
      <c r="K259" s="434"/>
      <c r="L259" s="434"/>
      <c r="M259" s="434"/>
      <c r="N259" s="434"/>
      <c r="O259" s="434"/>
      <c r="P259" s="456"/>
      <c r="Q259" s="435"/>
    </row>
    <row r="260" spans="1:17" ht="14.4" customHeight="1" x14ac:dyDescent="0.3">
      <c r="A260" s="430" t="s">
        <v>1465</v>
      </c>
      <c r="B260" s="431" t="s">
        <v>1308</v>
      </c>
      <c r="C260" s="431" t="s">
        <v>1309</v>
      </c>
      <c r="D260" s="431" t="s">
        <v>1324</v>
      </c>
      <c r="E260" s="431" t="s">
        <v>1325</v>
      </c>
      <c r="F260" s="434">
        <v>83</v>
      </c>
      <c r="G260" s="434">
        <v>96890</v>
      </c>
      <c r="H260" s="434">
        <v>1</v>
      </c>
      <c r="I260" s="434">
        <v>1167.3493975903614</v>
      </c>
      <c r="J260" s="434">
        <v>136</v>
      </c>
      <c r="K260" s="434">
        <v>158984</v>
      </c>
      <c r="L260" s="434">
        <v>1.6408710909278563</v>
      </c>
      <c r="M260" s="434">
        <v>1169</v>
      </c>
      <c r="N260" s="434">
        <v>562</v>
      </c>
      <c r="O260" s="434">
        <v>659226</v>
      </c>
      <c r="P260" s="456">
        <v>6.8038600474765198</v>
      </c>
      <c r="Q260" s="435">
        <v>1173</v>
      </c>
    </row>
    <row r="261" spans="1:17" ht="14.4" customHeight="1" x14ac:dyDescent="0.3">
      <c r="A261" s="430" t="s">
        <v>1465</v>
      </c>
      <c r="B261" s="431" t="s">
        <v>1308</v>
      </c>
      <c r="C261" s="431" t="s">
        <v>1309</v>
      </c>
      <c r="D261" s="431" t="s">
        <v>1326</v>
      </c>
      <c r="E261" s="431" t="s">
        <v>1327</v>
      </c>
      <c r="F261" s="434">
        <v>2717</v>
      </c>
      <c r="G261" s="434">
        <v>107675</v>
      </c>
      <c r="H261" s="434">
        <v>1</v>
      </c>
      <c r="I261" s="434">
        <v>39.630106735369893</v>
      </c>
      <c r="J261" s="434">
        <v>3009</v>
      </c>
      <c r="K261" s="434">
        <v>120360</v>
      </c>
      <c r="L261" s="434">
        <v>1.1178082191780823</v>
      </c>
      <c r="M261" s="434">
        <v>40</v>
      </c>
      <c r="N261" s="434">
        <v>2454</v>
      </c>
      <c r="O261" s="434">
        <v>100614</v>
      </c>
      <c r="P261" s="456">
        <v>0.93442303227304391</v>
      </c>
      <c r="Q261" s="435">
        <v>41</v>
      </c>
    </row>
    <row r="262" spans="1:17" ht="14.4" customHeight="1" x14ac:dyDescent="0.3">
      <c r="A262" s="430" t="s">
        <v>1465</v>
      </c>
      <c r="B262" s="431" t="s">
        <v>1308</v>
      </c>
      <c r="C262" s="431" t="s">
        <v>1309</v>
      </c>
      <c r="D262" s="431" t="s">
        <v>1328</v>
      </c>
      <c r="E262" s="431" t="s">
        <v>1329</v>
      </c>
      <c r="F262" s="434">
        <v>55</v>
      </c>
      <c r="G262" s="434">
        <v>21044</v>
      </c>
      <c r="H262" s="434">
        <v>1</v>
      </c>
      <c r="I262" s="434">
        <v>382.61818181818182</v>
      </c>
      <c r="J262" s="434">
        <v>54</v>
      </c>
      <c r="K262" s="434">
        <v>20682</v>
      </c>
      <c r="L262" s="434">
        <v>0.98279794715833491</v>
      </c>
      <c r="M262" s="434">
        <v>383</v>
      </c>
      <c r="N262" s="434">
        <v>68</v>
      </c>
      <c r="O262" s="434">
        <v>26112</v>
      </c>
      <c r="P262" s="456">
        <v>1.2408287397833111</v>
      </c>
      <c r="Q262" s="435">
        <v>384</v>
      </c>
    </row>
    <row r="263" spans="1:17" ht="14.4" customHeight="1" x14ac:dyDescent="0.3">
      <c r="A263" s="430" t="s">
        <v>1465</v>
      </c>
      <c r="B263" s="431" t="s">
        <v>1308</v>
      </c>
      <c r="C263" s="431" t="s">
        <v>1309</v>
      </c>
      <c r="D263" s="431" t="s">
        <v>1330</v>
      </c>
      <c r="E263" s="431" t="s">
        <v>1331</v>
      </c>
      <c r="F263" s="434">
        <v>742</v>
      </c>
      <c r="G263" s="434">
        <v>27454</v>
      </c>
      <c r="H263" s="434">
        <v>1</v>
      </c>
      <c r="I263" s="434">
        <v>37</v>
      </c>
      <c r="J263" s="434">
        <v>839</v>
      </c>
      <c r="K263" s="434">
        <v>31043</v>
      </c>
      <c r="L263" s="434">
        <v>1.1307277628032344</v>
      </c>
      <c r="M263" s="434">
        <v>37</v>
      </c>
      <c r="N263" s="434">
        <v>837</v>
      </c>
      <c r="O263" s="434">
        <v>30969</v>
      </c>
      <c r="P263" s="456">
        <v>1.128032345013477</v>
      </c>
      <c r="Q263" s="435">
        <v>37</v>
      </c>
    </row>
    <row r="264" spans="1:17" ht="14.4" customHeight="1" x14ac:dyDescent="0.3">
      <c r="A264" s="430" t="s">
        <v>1465</v>
      </c>
      <c r="B264" s="431" t="s">
        <v>1308</v>
      </c>
      <c r="C264" s="431" t="s">
        <v>1309</v>
      </c>
      <c r="D264" s="431" t="s">
        <v>1334</v>
      </c>
      <c r="E264" s="431" t="s">
        <v>1335</v>
      </c>
      <c r="F264" s="434">
        <v>442</v>
      </c>
      <c r="G264" s="434">
        <v>196547</v>
      </c>
      <c r="H264" s="434">
        <v>1</v>
      </c>
      <c r="I264" s="434">
        <v>444.6764705882353</v>
      </c>
      <c r="J264" s="434">
        <v>495</v>
      </c>
      <c r="K264" s="434">
        <v>220275</v>
      </c>
      <c r="L264" s="434">
        <v>1.1207243051280356</v>
      </c>
      <c r="M264" s="434">
        <v>445</v>
      </c>
      <c r="N264" s="434">
        <v>540</v>
      </c>
      <c r="O264" s="434">
        <v>240840</v>
      </c>
      <c r="P264" s="456">
        <v>1.2253557673228286</v>
      </c>
      <c r="Q264" s="435">
        <v>446</v>
      </c>
    </row>
    <row r="265" spans="1:17" ht="14.4" customHeight="1" x14ac:dyDescent="0.3">
      <c r="A265" s="430" t="s">
        <v>1465</v>
      </c>
      <c r="B265" s="431" t="s">
        <v>1308</v>
      </c>
      <c r="C265" s="431" t="s">
        <v>1309</v>
      </c>
      <c r="D265" s="431" t="s">
        <v>1338</v>
      </c>
      <c r="E265" s="431" t="s">
        <v>1339</v>
      </c>
      <c r="F265" s="434">
        <v>81</v>
      </c>
      <c r="G265" s="434">
        <v>39740</v>
      </c>
      <c r="H265" s="434">
        <v>1</v>
      </c>
      <c r="I265" s="434">
        <v>490.61728395061726</v>
      </c>
      <c r="J265" s="434">
        <v>686</v>
      </c>
      <c r="K265" s="434">
        <v>336826</v>
      </c>
      <c r="L265" s="434">
        <v>8.4757423251132362</v>
      </c>
      <c r="M265" s="434">
        <v>491</v>
      </c>
      <c r="N265" s="434">
        <v>823</v>
      </c>
      <c r="O265" s="434">
        <v>404916</v>
      </c>
      <c r="P265" s="456">
        <v>10.189129340714645</v>
      </c>
      <c r="Q265" s="435">
        <v>492</v>
      </c>
    </row>
    <row r="266" spans="1:17" ht="14.4" customHeight="1" x14ac:dyDescent="0.3">
      <c r="A266" s="430" t="s">
        <v>1465</v>
      </c>
      <c r="B266" s="431" t="s">
        <v>1308</v>
      </c>
      <c r="C266" s="431" t="s">
        <v>1309</v>
      </c>
      <c r="D266" s="431" t="s">
        <v>1340</v>
      </c>
      <c r="E266" s="431" t="s">
        <v>1341</v>
      </c>
      <c r="F266" s="434">
        <v>130</v>
      </c>
      <c r="G266" s="434">
        <v>4030</v>
      </c>
      <c r="H266" s="434">
        <v>1</v>
      </c>
      <c r="I266" s="434">
        <v>31</v>
      </c>
      <c r="J266" s="434">
        <v>156</v>
      </c>
      <c r="K266" s="434">
        <v>4836</v>
      </c>
      <c r="L266" s="434">
        <v>1.2</v>
      </c>
      <c r="M266" s="434">
        <v>31</v>
      </c>
      <c r="N266" s="434">
        <v>197</v>
      </c>
      <c r="O266" s="434">
        <v>6107</v>
      </c>
      <c r="P266" s="456">
        <v>1.5153846153846153</v>
      </c>
      <c r="Q266" s="435">
        <v>31</v>
      </c>
    </row>
    <row r="267" spans="1:17" ht="14.4" customHeight="1" x14ac:dyDescent="0.3">
      <c r="A267" s="430" t="s">
        <v>1465</v>
      </c>
      <c r="B267" s="431" t="s">
        <v>1308</v>
      </c>
      <c r="C267" s="431" t="s">
        <v>1309</v>
      </c>
      <c r="D267" s="431" t="s">
        <v>1342</v>
      </c>
      <c r="E267" s="431" t="s">
        <v>1343</v>
      </c>
      <c r="F267" s="434">
        <v>6</v>
      </c>
      <c r="G267" s="434">
        <v>1233</v>
      </c>
      <c r="H267" s="434">
        <v>1</v>
      </c>
      <c r="I267" s="434">
        <v>205.5</v>
      </c>
      <c r="J267" s="434">
        <v>5</v>
      </c>
      <c r="K267" s="434">
        <v>1035</v>
      </c>
      <c r="L267" s="434">
        <v>0.83941605839416056</v>
      </c>
      <c r="M267" s="434">
        <v>207</v>
      </c>
      <c r="N267" s="434">
        <v>5</v>
      </c>
      <c r="O267" s="434">
        <v>1040</v>
      </c>
      <c r="P267" s="456">
        <v>0.84347120843471213</v>
      </c>
      <c r="Q267" s="435">
        <v>208</v>
      </c>
    </row>
    <row r="268" spans="1:17" ht="14.4" customHeight="1" x14ac:dyDescent="0.3">
      <c r="A268" s="430" t="s">
        <v>1465</v>
      </c>
      <c r="B268" s="431" t="s">
        <v>1308</v>
      </c>
      <c r="C268" s="431" t="s">
        <v>1309</v>
      </c>
      <c r="D268" s="431" t="s">
        <v>1344</v>
      </c>
      <c r="E268" s="431" t="s">
        <v>1345</v>
      </c>
      <c r="F268" s="434">
        <v>6</v>
      </c>
      <c r="G268" s="434">
        <v>2266</v>
      </c>
      <c r="H268" s="434">
        <v>1</v>
      </c>
      <c r="I268" s="434">
        <v>377.66666666666669</v>
      </c>
      <c r="J268" s="434">
        <v>5</v>
      </c>
      <c r="K268" s="434">
        <v>1900</v>
      </c>
      <c r="L268" s="434">
        <v>0.83848190644307152</v>
      </c>
      <c r="M268" s="434">
        <v>380</v>
      </c>
      <c r="N268" s="434">
        <v>6</v>
      </c>
      <c r="O268" s="434">
        <v>2304</v>
      </c>
      <c r="P268" s="456">
        <v>1.0167696381288613</v>
      </c>
      <c r="Q268" s="435">
        <v>384</v>
      </c>
    </row>
    <row r="269" spans="1:17" ht="14.4" customHeight="1" x14ac:dyDescent="0.3">
      <c r="A269" s="430" t="s">
        <v>1465</v>
      </c>
      <c r="B269" s="431" t="s">
        <v>1308</v>
      </c>
      <c r="C269" s="431" t="s">
        <v>1309</v>
      </c>
      <c r="D269" s="431" t="s">
        <v>1346</v>
      </c>
      <c r="E269" s="431" t="s">
        <v>1347</v>
      </c>
      <c r="F269" s="434">
        <v>6</v>
      </c>
      <c r="G269" s="434">
        <v>1394</v>
      </c>
      <c r="H269" s="434">
        <v>1</v>
      </c>
      <c r="I269" s="434">
        <v>232.33333333333334</v>
      </c>
      <c r="J269" s="434">
        <v>1</v>
      </c>
      <c r="K269" s="434">
        <v>234</v>
      </c>
      <c r="L269" s="434">
        <v>0.16786226685796271</v>
      </c>
      <c r="M269" s="434">
        <v>234</v>
      </c>
      <c r="N269" s="434">
        <v>3</v>
      </c>
      <c r="O269" s="434">
        <v>708</v>
      </c>
      <c r="P269" s="456">
        <v>0.50789096126255384</v>
      </c>
      <c r="Q269" s="435">
        <v>236</v>
      </c>
    </row>
    <row r="270" spans="1:17" ht="14.4" customHeight="1" x14ac:dyDescent="0.3">
      <c r="A270" s="430" t="s">
        <v>1465</v>
      </c>
      <c r="B270" s="431" t="s">
        <v>1308</v>
      </c>
      <c r="C270" s="431" t="s">
        <v>1309</v>
      </c>
      <c r="D270" s="431" t="s">
        <v>1348</v>
      </c>
      <c r="E270" s="431" t="s">
        <v>1349</v>
      </c>
      <c r="F270" s="434">
        <v>80</v>
      </c>
      <c r="G270" s="434">
        <v>10380</v>
      </c>
      <c r="H270" s="434">
        <v>1</v>
      </c>
      <c r="I270" s="434">
        <v>129.75</v>
      </c>
      <c r="J270" s="434">
        <v>99</v>
      </c>
      <c r="K270" s="434">
        <v>12969</v>
      </c>
      <c r="L270" s="434">
        <v>1.249421965317919</v>
      </c>
      <c r="M270" s="434">
        <v>131</v>
      </c>
      <c r="N270" s="434">
        <v>82</v>
      </c>
      <c r="O270" s="434">
        <v>11234</v>
      </c>
      <c r="P270" s="456">
        <v>1.0822736030828517</v>
      </c>
      <c r="Q270" s="435">
        <v>137</v>
      </c>
    </row>
    <row r="271" spans="1:17" ht="14.4" customHeight="1" x14ac:dyDescent="0.3">
      <c r="A271" s="430" t="s">
        <v>1465</v>
      </c>
      <c r="B271" s="431" t="s">
        <v>1308</v>
      </c>
      <c r="C271" s="431" t="s">
        <v>1309</v>
      </c>
      <c r="D271" s="431" t="s">
        <v>1350</v>
      </c>
      <c r="E271" s="431" t="s">
        <v>1351</v>
      </c>
      <c r="F271" s="434">
        <v>1</v>
      </c>
      <c r="G271" s="434">
        <v>198</v>
      </c>
      <c r="H271" s="434">
        <v>1</v>
      </c>
      <c r="I271" s="434">
        <v>198</v>
      </c>
      <c r="J271" s="434"/>
      <c r="K271" s="434"/>
      <c r="L271" s="434"/>
      <c r="M271" s="434"/>
      <c r="N271" s="434">
        <v>3</v>
      </c>
      <c r="O271" s="434">
        <v>615</v>
      </c>
      <c r="P271" s="456">
        <v>3.106060606060606</v>
      </c>
      <c r="Q271" s="435">
        <v>205</v>
      </c>
    </row>
    <row r="272" spans="1:17" ht="14.4" customHeight="1" x14ac:dyDescent="0.3">
      <c r="A272" s="430" t="s">
        <v>1465</v>
      </c>
      <c r="B272" s="431" t="s">
        <v>1308</v>
      </c>
      <c r="C272" s="431" t="s">
        <v>1309</v>
      </c>
      <c r="D272" s="431" t="s">
        <v>1354</v>
      </c>
      <c r="E272" s="431" t="s">
        <v>1355</v>
      </c>
      <c r="F272" s="434">
        <v>1377</v>
      </c>
      <c r="G272" s="434">
        <v>22032</v>
      </c>
      <c r="H272" s="434">
        <v>1</v>
      </c>
      <c r="I272" s="434">
        <v>16</v>
      </c>
      <c r="J272" s="434">
        <v>1576</v>
      </c>
      <c r="K272" s="434">
        <v>25216</v>
      </c>
      <c r="L272" s="434">
        <v>1.1445170660856936</v>
      </c>
      <c r="M272" s="434">
        <v>16</v>
      </c>
      <c r="N272" s="434">
        <v>1660</v>
      </c>
      <c r="O272" s="434">
        <v>28220</v>
      </c>
      <c r="P272" s="456">
        <v>1.2808641975308641</v>
      </c>
      <c r="Q272" s="435">
        <v>17</v>
      </c>
    </row>
    <row r="273" spans="1:17" ht="14.4" customHeight="1" x14ac:dyDescent="0.3">
      <c r="A273" s="430" t="s">
        <v>1465</v>
      </c>
      <c r="B273" s="431" t="s">
        <v>1308</v>
      </c>
      <c r="C273" s="431" t="s">
        <v>1309</v>
      </c>
      <c r="D273" s="431" t="s">
        <v>1356</v>
      </c>
      <c r="E273" s="431" t="s">
        <v>1357</v>
      </c>
      <c r="F273" s="434">
        <v>31</v>
      </c>
      <c r="G273" s="434">
        <v>4153</v>
      </c>
      <c r="H273" s="434">
        <v>1</v>
      </c>
      <c r="I273" s="434">
        <v>133.96774193548387</v>
      </c>
      <c r="J273" s="434">
        <v>35</v>
      </c>
      <c r="K273" s="434">
        <v>4760</v>
      </c>
      <c r="L273" s="434">
        <v>1.1461594028413196</v>
      </c>
      <c r="M273" s="434">
        <v>136</v>
      </c>
      <c r="N273" s="434">
        <v>606</v>
      </c>
      <c r="O273" s="434">
        <v>84234</v>
      </c>
      <c r="P273" s="456">
        <v>20.282687214062125</v>
      </c>
      <c r="Q273" s="435">
        <v>139</v>
      </c>
    </row>
    <row r="274" spans="1:17" ht="14.4" customHeight="1" x14ac:dyDescent="0.3">
      <c r="A274" s="430" t="s">
        <v>1465</v>
      </c>
      <c r="B274" s="431" t="s">
        <v>1308</v>
      </c>
      <c r="C274" s="431" t="s">
        <v>1309</v>
      </c>
      <c r="D274" s="431" t="s">
        <v>1358</v>
      </c>
      <c r="E274" s="431" t="s">
        <v>1359</v>
      </c>
      <c r="F274" s="434">
        <v>60</v>
      </c>
      <c r="G274" s="434">
        <v>6154</v>
      </c>
      <c r="H274" s="434">
        <v>1</v>
      </c>
      <c r="I274" s="434">
        <v>102.56666666666666</v>
      </c>
      <c r="J274" s="434">
        <v>53</v>
      </c>
      <c r="K274" s="434">
        <v>5459</v>
      </c>
      <c r="L274" s="434">
        <v>0.88706532336691579</v>
      </c>
      <c r="M274" s="434">
        <v>103</v>
      </c>
      <c r="N274" s="434">
        <v>70</v>
      </c>
      <c r="O274" s="434">
        <v>7210</v>
      </c>
      <c r="P274" s="456">
        <v>1.1715957101072474</v>
      </c>
      <c r="Q274" s="435">
        <v>103</v>
      </c>
    </row>
    <row r="275" spans="1:17" ht="14.4" customHeight="1" x14ac:dyDescent="0.3">
      <c r="A275" s="430" t="s">
        <v>1465</v>
      </c>
      <c r="B275" s="431" t="s">
        <v>1308</v>
      </c>
      <c r="C275" s="431" t="s">
        <v>1309</v>
      </c>
      <c r="D275" s="431" t="s">
        <v>1362</v>
      </c>
      <c r="E275" s="431" t="s">
        <v>1363</v>
      </c>
      <c r="F275" s="434">
        <v>0</v>
      </c>
      <c r="G275" s="434">
        <v>0</v>
      </c>
      <c r="H275" s="434"/>
      <c r="I275" s="434"/>
      <c r="J275" s="434"/>
      <c r="K275" s="434"/>
      <c r="L275" s="434"/>
      <c r="M275" s="434"/>
      <c r="N275" s="434"/>
      <c r="O275" s="434"/>
      <c r="P275" s="456"/>
      <c r="Q275" s="435"/>
    </row>
    <row r="276" spans="1:17" ht="14.4" customHeight="1" x14ac:dyDescent="0.3">
      <c r="A276" s="430" t="s">
        <v>1465</v>
      </c>
      <c r="B276" s="431" t="s">
        <v>1308</v>
      </c>
      <c r="C276" s="431" t="s">
        <v>1309</v>
      </c>
      <c r="D276" s="431" t="s">
        <v>1364</v>
      </c>
      <c r="E276" s="431" t="s">
        <v>1365</v>
      </c>
      <c r="F276" s="434">
        <v>1416</v>
      </c>
      <c r="G276" s="434">
        <v>161652</v>
      </c>
      <c r="H276" s="434">
        <v>1</v>
      </c>
      <c r="I276" s="434">
        <v>114.16101694915254</v>
      </c>
      <c r="J276" s="434">
        <v>1545</v>
      </c>
      <c r="K276" s="434">
        <v>179220</v>
      </c>
      <c r="L276" s="434">
        <v>1.1086779006755252</v>
      </c>
      <c r="M276" s="434">
        <v>116</v>
      </c>
      <c r="N276" s="434">
        <v>1523</v>
      </c>
      <c r="O276" s="434">
        <v>178191</v>
      </c>
      <c r="P276" s="456">
        <v>1.1023123747309034</v>
      </c>
      <c r="Q276" s="435">
        <v>117</v>
      </c>
    </row>
    <row r="277" spans="1:17" ht="14.4" customHeight="1" x14ac:dyDescent="0.3">
      <c r="A277" s="430" t="s">
        <v>1465</v>
      </c>
      <c r="B277" s="431" t="s">
        <v>1308</v>
      </c>
      <c r="C277" s="431" t="s">
        <v>1309</v>
      </c>
      <c r="D277" s="431" t="s">
        <v>1366</v>
      </c>
      <c r="E277" s="431" t="s">
        <v>1367</v>
      </c>
      <c r="F277" s="434">
        <v>294</v>
      </c>
      <c r="G277" s="434">
        <v>24864</v>
      </c>
      <c r="H277" s="434">
        <v>1</v>
      </c>
      <c r="I277" s="434">
        <v>84.571428571428569</v>
      </c>
      <c r="J277" s="434">
        <v>379</v>
      </c>
      <c r="K277" s="434">
        <v>32215</v>
      </c>
      <c r="L277" s="434">
        <v>1.295648326898327</v>
      </c>
      <c r="M277" s="434">
        <v>85</v>
      </c>
      <c r="N277" s="434">
        <v>347</v>
      </c>
      <c r="O277" s="434">
        <v>31577</v>
      </c>
      <c r="P277" s="456">
        <v>1.2699887387387387</v>
      </c>
      <c r="Q277" s="435">
        <v>91</v>
      </c>
    </row>
    <row r="278" spans="1:17" ht="14.4" customHeight="1" x14ac:dyDescent="0.3">
      <c r="A278" s="430" t="s">
        <v>1465</v>
      </c>
      <c r="B278" s="431" t="s">
        <v>1308</v>
      </c>
      <c r="C278" s="431" t="s">
        <v>1309</v>
      </c>
      <c r="D278" s="431" t="s">
        <v>1368</v>
      </c>
      <c r="E278" s="431" t="s">
        <v>1369</v>
      </c>
      <c r="F278" s="434">
        <v>53</v>
      </c>
      <c r="G278" s="434">
        <v>5121</v>
      </c>
      <c r="H278" s="434">
        <v>1</v>
      </c>
      <c r="I278" s="434">
        <v>96.622641509433961</v>
      </c>
      <c r="J278" s="434">
        <v>51</v>
      </c>
      <c r="K278" s="434">
        <v>4998</v>
      </c>
      <c r="L278" s="434">
        <v>0.97598125366139421</v>
      </c>
      <c r="M278" s="434">
        <v>98</v>
      </c>
      <c r="N278" s="434">
        <v>26</v>
      </c>
      <c r="O278" s="434">
        <v>2574</v>
      </c>
      <c r="P278" s="456">
        <v>0.50263620386643237</v>
      </c>
      <c r="Q278" s="435">
        <v>99</v>
      </c>
    </row>
    <row r="279" spans="1:17" ht="14.4" customHeight="1" x14ac:dyDescent="0.3">
      <c r="A279" s="430" t="s">
        <v>1465</v>
      </c>
      <c r="B279" s="431" t="s">
        <v>1308</v>
      </c>
      <c r="C279" s="431" t="s">
        <v>1309</v>
      </c>
      <c r="D279" s="431" t="s">
        <v>1370</v>
      </c>
      <c r="E279" s="431" t="s">
        <v>1371</v>
      </c>
      <c r="F279" s="434">
        <v>211</v>
      </c>
      <c r="G279" s="434">
        <v>4431</v>
      </c>
      <c r="H279" s="434">
        <v>1</v>
      </c>
      <c r="I279" s="434">
        <v>21</v>
      </c>
      <c r="J279" s="434">
        <v>275</v>
      </c>
      <c r="K279" s="434">
        <v>5775</v>
      </c>
      <c r="L279" s="434">
        <v>1.3033175355450237</v>
      </c>
      <c r="M279" s="434">
        <v>21</v>
      </c>
      <c r="N279" s="434">
        <v>192</v>
      </c>
      <c r="O279" s="434">
        <v>4032</v>
      </c>
      <c r="P279" s="456">
        <v>0.90995260663507105</v>
      </c>
      <c r="Q279" s="435">
        <v>21</v>
      </c>
    </row>
    <row r="280" spans="1:17" ht="14.4" customHeight="1" x14ac:dyDescent="0.3">
      <c r="A280" s="430" t="s">
        <v>1465</v>
      </c>
      <c r="B280" s="431" t="s">
        <v>1308</v>
      </c>
      <c r="C280" s="431" t="s">
        <v>1309</v>
      </c>
      <c r="D280" s="431" t="s">
        <v>1372</v>
      </c>
      <c r="E280" s="431" t="s">
        <v>1373</v>
      </c>
      <c r="F280" s="434">
        <v>2196</v>
      </c>
      <c r="G280" s="434">
        <v>1068697</v>
      </c>
      <c r="H280" s="434">
        <v>1</v>
      </c>
      <c r="I280" s="434">
        <v>486.65619307832424</v>
      </c>
      <c r="J280" s="434">
        <v>2594</v>
      </c>
      <c r="K280" s="434">
        <v>1263278</v>
      </c>
      <c r="L280" s="434">
        <v>1.1820731226905288</v>
      </c>
      <c r="M280" s="434">
        <v>487</v>
      </c>
      <c r="N280" s="434">
        <v>2585</v>
      </c>
      <c r="O280" s="434">
        <v>1261480</v>
      </c>
      <c r="P280" s="456">
        <v>1.1803907000768226</v>
      </c>
      <c r="Q280" s="435">
        <v>488</v>
      </c>
    </row>
    <row r="281" spans="1:17" ht="14.4" customHeight="1" x14ac:dyDescent="0.3">
      <c r="A281" s="430" t="s">
        <v>1465</v>
      </c>
      <c r="B281" s="431" t="s">
        <v>1308</v>
      </c>
      <c r="C281" s="431" t="s">
        <v>1309</v>
      </c>
      <c r="D281" s="431" t="s">
        <v>1374</v>
      </c>
      <c r="E281" s="431" t="s">
        <v>1375</v>
      </c>
      <c r="F281" s="434">
        <v>0</v>
      </c>
      <c r="G281" s="434">
        <v>0</v>
      </c>
      <c r="H281" s="434"/>
      <c r="I281" s="434"/>
      <c r="J281" s="434"/>
      <c r="K281" s="434"/>
      <c r="L281" s="434"/>
      <c r="M281" s="434"/>
      <c r="N281" s="434"/>
      <c r="O281" s="434"/>
      <c r="P281" s="456"/>
      <c r="Q281" s="435"/>
    </row>
    <row r="282" spans="1:17" ht="14.4" customHeight="1" x14ac:dyDescent="0.3">
      <c r="A282" s="430" t="s">
        <v>1465</v>
      </c>
      <c r="B282" s="431" t="s">
        <v>1308</v>
      </c>
      <c r="C282" s="431" t="s">
        <v>1309</v>
      </c>
      <c r="D282" s="431" t="s">
        <v>1380</v>
      </c>
      <c r="E282" s="431" t="s">
        <v>1381</v>
      </c>
      <c r="F282" s="434">
        <v>369</v>
      </c>
      <c r="G282" s="434">
        <v>14984</v>
      </c>
      <c r="H282" s="434">
        <v>1</v>
      </c>
      <c r="I282" s="434">
        <v>40.607046070460704</v>
      </c>
      <c r="J282" s="434">
        <v>475</v>
      </c>
      <c r="K282" s="434">
        <v>19475</v>
      </c>
      <c r="L282" s="434">
        <v>1.2997197010144155</v>
      </c>
      <c r="M282" s="434">
        <v>41</v>
      </c>
      <c r="N282" s="434">
        <v>421</v>
      </c>
      <c r="O282" s="434">
        <v>17261</v>
      </c>
      <c r="P282" s="456">
        <v>1.1519620928990923</v>
      </c>
      <c r="Q282" s="435">
        <v>41</v>
      </c>
    </row>
    <row r="283" spans="1:17" ht="14.4" customHeight="1" x14ac:dyDescent="0.3">
      <c r="A283" s="430" t="s">
        <v>1465</v>
      </c>
      <c r="B283" s="431" t="s">
        <v>1308</v>
      </c>
      <c r="C283" s="431" t="s">
        <v>1309</v>
      </c>
      <c r="D283" s="431" t="s">
        <v>1382</v>
      </c>
      <c r="E283" s="431" t="s">
        <v>1383</v>
      </c>
      <c r="F283" s="434">
        <v>0</v>
      </c>
      <c r="G283" s="434">
        <v>0</v>
      </c>
      <c r="H283" s="434"/>
      <c r="I283" s="434"/>
      <c r="J283" s="434"/>
      <c r="K283" s="434"/>
      <c r="L283" s="434"/>
      <c r="M283" s="434"/>
      <c r="N283" s="434"/>
      <c r="O283" s="434"/>
      <c r="P283" s="456"/>
      <c r="Q283" s="435"/>
    </row>
    <row r="284" spans="1:17" ht="14.4" customHeight="1" x14ac:dyDescent="0.3">
      <c r="A284" s="430" t="s">
        <v>1465</v>
      </c>
      <c r="B284" s="431" t="s">
        <v>1308</v>
      </c>
      <c r="C284" s="431" t="s">
        <v>1309</v>
      </c>
      <c r="D284" s="431" t="s">
        <v>1388</v>
      </c>
      <c r="E284" s="431" t="s">
        <v>1389</v>
      </c>
      <c r="F284" s="434">
        <v>2</v>
      </c>
      <c r="G284" s="434">
        <v>433</v>
      </c>
      <c r="H284" s="434">
        <v>1</v>
      </c>
      <c r="I284" s="434">
        <v>216.5</v>
      </c>
      <c r="J284" s="434">
        <v>6</v>
      </c>
      <c r="K284" s="434">
        <v>1314</v>
      </c>
      <c r="L284" s="434">
        <v>3.0346420323325636</v>
      </c>
      <c r="M284" s="434">
        <v>219</v>
      </c>
      <c r="N284" s="434">
        <v>4</v>
      </c>
      <c r="O284" s="434">
        <v>892</v>
      </c>
      <c r="P284" s="456">
        <v>2.0600461893764432</v>
      </c>
      <c r="Q284" s="435">
        <v>223</v>
      </c>
    </row>
    <row r="285" spans="1:17" ht="14.4" customHeight="1" x14ac:dyDescent="0.3">
      <c r="A285" s="430" t="s">
        <v>1465</v>
      </c>
      <c r="B285" s="431" t="s">
        <v>1308</v>
      </c>
      <c r="C285" s="431" t="s">
        <v>1309</v>
      </c>
      <c r="D285" s="431" t="s">
        <v>1390</v>
      </c>
      <c r="E285" s="431" t="s">
        <v>1391</v>
      </c>
      <c r="F285" s="434">
        <v>15</v>
      </c>
      <c r="G285" s="434">
        <v>11425</v>
      </c>
      <c r="H285" s="434">
        <v>1</v>
      </c>
      <c r="I285" s="434">
        <v>761.66666666666663</v>
      </c>
      <c r="J285" s="434">
        <v>26</v>
      </c>
      <c r="K285" s="434">
        <v>19812</v>
      </c>
      <c r="L285" s="434">
        <v>1.7340919037199125</v>
      </c>
      <c r="M285" s="434">
        <v>762</v>
      </c>
      <c r="N285" s="434">
        <v>30</v>
      </c>
      <c r="O285" s="434">
        <v>22890</v>
      </c>
      <c r="P285" s="456">
        <v>2.0035010940919036</v>
      </c>
      <c r="Q285" s="435">
        <v>763</v>
      </c>
    </row>
    <row r="286" spans="1:17" ht="14.4" customHeight="1" x14ac:dyDescent="0.3">
      <c r="A286" s="430" t="s">
        <v>1465</v>
      </c>
      <c r="B286" s="431" t="s">
        <v>1308</v>
      </c>
      <c r="C286" s="431" t="s">
        <v>1309</v>
      </c>
      <c r="D286" s="431" t="s">
        <v>1392</v>
      </c>
      <c r="E286" s="431" t="s">
        <v>1393</v>
      </c>
      <c r="F286" s="434">
        <v>50</v>
      </c>
      <c r="G286" s="434">
        <v>102560</v>
      </c>
      <c r="H286" s="434">
        <v>1</v>
      </c>
      <c r="I286" s="434">
        <v>2051.1999999999998</v>
      </c>
      <c r="J286" s="434">
        <v>34</v>
      </c>
      <c r="K286" s="434">
        <v>70448</v>
      </c>
      <c r="L286" s="434">
        <v>0.68689547581903276</v>
      </c>
      <c r="M286" s="434">
        <v>2072</v>
      </c>
      <c r="N286" s="434">
        <v>34</v>
      </c>
      <c r="O286" s="434">
        <v>71808</v>
      </c>
      <c r="P286" s="456">
        <v>0.70015600624024965</v>
      </c>
      <c r="Q286" s="435">
        <v>2112</v>
      </c>
    </row>
    <row r="287" spans="1:17" ht="14.4" customHeight="1" x14ac:dyDescent="0.3">
      <c r="A287" s="430" t="s">
        <v>1465</v>
      </c>
      <c r="B287" s="431" t="s">
        <v>1308</v>
      </c>
      <c r="C287" s="431" t="s">
        <v>1309</v>
      </c>
      <c r="D287" s="431" t="s">
        <v>1394</v>
      </c>
      <c r="E287" s="431" t="s">
        <v>1395</v>
      </c>
      <c r="F287" s="434">
        <v>133</v>
      </c>
      <c r="G287" s="434">
        <v>80596</v>
      </c>
      <c r="H287" s="434">
        <v>1</v>
      </c>
      <c r="I287" s="434">
        <v>605.98496240601503</v>
      </c>
      <c r="J287" s="434">
        <v>105</v>
      </c>
      <c r="K287" s="434">
        <v>63840</v>
      </c>
      <c r="L287" s="434">
        <v>0.79209886346716962</v>
      </c>
      <c r="M287" s="434">
        <v>608</v>
      </c>
      <c r="N287" s="434">
        <v>146</v>
      </c>
      <c r="O287" s="434">
        <v>89644</v>
      </c>
      <c r="P287" s="456">
        <v>1.1122636359124523</v>
      </c>
      <c r="Q287" s="435">
        <v>614</v>
      </c>
    </row>
    <row r="288" spans="1:17" ht="14.4" customHeight="1" x14ac:dyDescent="0.3">
      <c r="A288" s="430" t="s">
        <v>1465</v>
      </c>
      <c r="B288" s="431" t="s">
        <v>1308</v>
      </c>
      <c r="C288" s="431" t="s">
        <v>1309</v>
      </c>
      <c r="D288" s="431" t="s">
        <v>1396</v>
      </c>
      <c r="E288" s="431" t="s">
        <v>1397</v>
      </c>
      <c r="F288" s="434"/>
      <c r="G288" s="434"/>
      <c r="H288" s="434"/>
      <c r="I288" s="434"/>
      <c r="J288" s="434">
        <v>3</v>
      </c>
      <c r="K288" s="434">
        <v>2886</v>
      </c>
      <c r="L288" s="434"/>
      <c r="M288" s="434">
        <v>962</v>
      </c>
      <c r="N288" s="434">
        <v>2</v>
      </c>
      <c r="O288" s="434">
        <v>1926</v>
      </c>
      <c r="P288" s="456"/>
      <c r="Q288" s="435">
        <v>963</v>
      </c>
    </row>
    <row r="289" spans="1:17" ht="14.4" customHeight="1" x14ac:dyDescent="0.3">
      <c r="A289" s="430" t="s">
        <v>1465</v>
      </c>
      <c r="B289" s="431" t="s">
        <v>1308</v>
      </c>
      <c r="C289" s="431" t="s">
        <v>1309</v>
      </c>
      <c r="D289" s="431" t="s">
        <v>1398</v>
      </c>
      <c r="E289" s="431" t="s">
        <v>1399</v>
      </c>
      <c r="F289" s="434">
        <v>12</v>
      </c>
      <c r="G289" s="434">
        <v>6090</v>
      </c>
      <c r="H289" s="434">
        <v>1</v>
      </c>
      <c r="I289" s="434">
        <v>507.5</v>
      </c>
      <c r="J289" s="434">
        <v>2</v>
      </c>
      <c r="K289" s="434">
        <v>1018</v>
      </c>
      <c r="L289" s="434">
        <v>0.16715927750410509</v>
      </c>
      <c r="M289" s="434">
        <v>509</v>
      </c>
      <c r="N289" s="434">
        <v>2</v>
      </c>
      <c r="O289" s="434">
        <v>1024</v>
      </c>
      <c r="P289" s="456">
        <v>0.16814449917898194</v>
      </c>
      <c r="Q289" s="435">
        <v>512</v>
      </c>
    </row>
    <row r="290" spans="1:17" ht="14.4" customHeight="1" x14ac:dyDescent="0.3">
      <c r="A290" s="430" t="s">
        <v>1465</v>
      </c>
      <c r="B290" s="431" t="s">
        <v>1308</v>
      </c>
      <c r="C290" s="431" t="s">
        <v>1309</v>
      </c>
      <c r="D290" s="431" t="s">
        <v>1400</v>
      </c>
      <c r="E290" s="431" t="s">
        <v>1401</v>
      </c>
      <c r="F290" s="434">
        <v>6</v>
      </c>
      <c r="G290" s="434">
        <v>10334</v>
      </c>
      <c r="H290" s="434">
        <v>1</v>
      </c>
      <c r="I290" s="434">
        <v>1722.3333333333333</v>
      </c>
      <c r="J290" s="434">
        <v>15</v>
      </c>
      <c r="K290" s="434">
        <v>26130</v>
      </c>
      <c r="L290" s="434">
        <v>2.5285465453841689</v>
      </c>
      <c r="M290" s="434">
        <v>1742</v>
      </c>
      <c r="N290" s="434">
        <v>9</v>
      </c>
      <c r="O290" s="434">
        <v>15840</v>
      </c>
      <c r="P290" s="456">
        <v>1.5328043352041805</v>
      </c>
      <c r="Q290" s="435">
        <v>1760</v>
      </c>
    </row>
    <row r="291" spans="1:17" ht="14.4" customHeight="1" x14ac:dyDescent="0.3">
      <c r="A291" s="430" t="s">
        <v>1465</v>
      </c>
      <c r="B291" s="431" t="s">
        <v>1308</v>
      </c>
      <c r="C291" s="431" t="s">
        <v>1309</v>
      </c>
      <c r="D291" s="431" t="s">
        <v>1406</v>
      </c>
      <c r="E291" s="431" t="s">
        <v>1407</v>
      </c>
      <c r="F291" s="434">
        <v>6</v>
      </c>
      <c r="G291" s="434">
        <v>1478</v>
      </c>
      <c r="H291" s="434">
        <v>1</v>
      </c>
      <c r="I291" s="434">
        <v>246.33333333333334</v>
      </c>
      <c r="J291" s="434">
        <v>1</v>
      </c>
      <c r="K291" s="434">
        <v>248</v>
      </c>
      <c r="L291" s="434">
        <v>0.16779431664411368</v>
      </c>
      <c r="M291" s="434">
        <v>248</v>
      </c>
      <c r="N291" s="434">
        <v>3</v>
      </c>
      <c r="O291" s="434">
        <v>747</v>
      </c>
      <c r="P291" s="456">
        <v>0.50541271989174563</v>
      </c>
      <c r="Q291" s="435">
        <v>249</v>
      </c>
    </row>
    <row r="292" spans="1:17" ht="14.4" customHeight="1" x14ac:dyDescent="0.3">
      <c r="A292" s="430" t="s">
        <v>1465</v>
      </c>
      <c r="B292" s="431" t="s">
        <v>1308</v>
      </c>
      <c r="C292" s="431" t="s">
        <v>1309</v>
      </c>
      <c r="D292" s="431" t="s">
        <v>1412</v>
      </c>
      <c r="E292" s="431" t="s">
        <v>1413</v>
      </c>
      <c r="F292" s="434">
        <v>642</v>
      </c>
      <c r="G292" s="434">
        <v>97584</v>
      </c>
      <c r="H292" s="434">
        <v>1</v>
      </c>
      <c r="I292" s="434">
        <v>152</v>
      </c>
      <c r="J292" s="434">
        <v>124</v>
      </c>
      <c r="K292" s="434">
        <v>18848</v>
      </c>
      <c r="L292" s="434">
        <v>0.19314641744548286</v>
      </c>
      <c r="M292" s="434">
        <v>152</v>
      </c>
      <c r="N292" s="434"/>
      <c r="O292" s="434"/>
      <c r="P292" s="456"/>
      <c r="Q292" s="435"/>
    </row>
    <row r="293" spans="1:17" ht="14.4" customHeight="1" x14ac:dyDescent="0.3">
      <c r="A293" s="430" t="s">
        <v>1465</v>
      </c>
      <c r="B293" s="431" t="s">
        <v>1308</v>
      </c>
      <c r="C293" s="431" t="s">
        <v>1309</v>
      </c>
      <c r="D293" s="431" t="s">
        <v>1414</v>
      </c>
      <c r="E293" s="431" t="s">
        <v>1415</v>
      </c>
      <c r="F293" s="434">
        <v>92</v>
      </c>
      <c r="G293" s="434">
        <v>2484</v>
      </c>
      <c r="H293" s="434">
        <v>1</v>
      </c>
      <c r="I293" s="434">
        <v>27</v>
      </c>
      <c r="J293" s="434">
        <v>111</v>
      </c>
      <c r="K293" s="434">
        <v>2997</v>
      </c>
      <c r="L293" s="434">
        <v>1.2065217391304348</v>
      </c>
      <c r="M293" s="434">
        <v>27</v>
      </c>
      <c r="N293" s="434">
        <v>75</v>
      </c>
      <c r="O293" s="434">
        <v>2025</v>
      </c>
      <c r="P293" s="456">
        <v>0.81521739130434778</v>
      </c>
      <c r="Q293" s="435">
        <v>27</v>
      </c>
    </row>
    <row r="294" spans="1:17" ht="14.4" customHeight="1" x14ac:dyDescent="0.3">
      <c r="A294" s="430" t="s">
        <v>1465</v>
      </c>
      <c r="B294" s="431" t="s">
        <v>1308</v>
      </c>
      <c r="C294" s="431" t="s">
        <v>1309</v>
      </c>
      <c r="D294" s="431" t="s">
        <v>1418</v>
      </c>
      <c r="E294" s="431" t="s">
        <v>1419</v>
      </c>
      <c r="F294" s="434">
        <v>2</v>
      </c>
      <c r="G294" s="434">
        <v>655</v>
      </c>
      <c r="H294" s="434">
        <v>1</v>
      </c>
      <c r="I294" s="434">
        <v>327.5</v>
      </c>
      <c r="J294" s="434">
        <v>4</v>
      </c>
      <c r="K294" s="434">
        <v>1312</v>
      </c>
      <c r="L294" s="434">
        <v>2.003053435114504</v>
      </c>
      <c r="M294" s="434">
        <v>328</v>
      </c>
      <c r="N294" s="434"/>
      <c r="O294" s="434"/>
      <c r="P294" s="456"/>
      <c r="Q294" s="435"/>
    </row>
    <row r="295" spans="1:17" ht="14.4" customHeight="1" x14ac:dyDescent="0.3">
      <c r="A295" s="430" t="s">
        <v>1465</v>
      </c>
      <c r="B295" s="431" t="s">
        <v>1308</v>
      </c>
      <c r="C295" s="431" t="s">
        <v>1309</v>
      </c>
      <c r="D295" s="431" t="s">
        <v>1420</v>
      </c>
      <c r="E295" s="431" t="s">
        <v>1421</v>
      </c>
      <c r="F295" s="434">
        <v>1</v>
      </c>
      <c r="G295" s="434">
        <v>29</v>
      </c>
      <c r="H295" s="434">
        <v>1</v>
      </c>
      <c r="I295" s="434">
        <v>29</v>
      </c>
      <c r="J295" s="434">
        <v>1</v>
      </c>
      <c r="K295" s="434">
        <v>29</v>
      </c>
      <c r="L295" s="434">
        <v>1</v>
      </c>
      <c r="M295" s="434">
        <v>29</v>
      </c>
      <c r="N295" s="434"/>
      <c r="O295" s="434"/>
      <c r="P295" s="456"/>
      <c r="Q295" s="435"/>
    </row>
    <row r="296" spans="1:17" ht="14.4" customHeight="1" x14ac:dyDescent="0.3">
      <c r="A296" s="430" t="s">
        <v>1465</v>
      </c>
      <c r="B296" s="431" t="s">
        <v>1308</v>
      </c>
      <c r="C296" s="431" t="s">
        <v>1309</v>
      </c>
      <c r="D296" s="431" t="s">
        <v>1422</v>
      </c>
      <c r="E296" s="431" t="s">
        <v>1423</v>
      </c>
      <c r="F296" s="434"/>
      <c r="G296" s="434"/>
      <c r="H296" s="434"/>
      <c r="I296" s="434"/>
      <c r="J296" s="434">
        <v>1</v>
      </c>
      <c r="K296" s="434">
        <v>118</v>
      </c>
      <c r="L296" s="434"/>
      <c r="M296" s="434">
        <v>118</v>
      </c>
      <c r="N296" s="434"/>
      <c r="O296" s="434"/>
      <c r="P296" s="456"/>
      <c r="Q296" s="435"/>
    </row>
    <row r="297" spans="1:17" ht="14.4" customHeight="1" x14ac:dyDescent="0.3">
      <c r="A297" s="430" t="s">
        <v>1466</v>
      </c>
      <c r="B297" s="431" t="s">
        <v>1308</v>
      </c>
      <c r="C297" s="431" t="s">
        <v>1309</v>
      </c>
      <c r="D297" s="431" t="s">
        <v>1310</v>
      </c>
      <c r="E297" s="431" t="s">
        <v>1311</v>
      </c>
      <c r="F297" s="434">
        <v>1755</v>
      </c>
      <c r="G297" s="434">
        <v>280051</v>
      </c>
      <c r="H297" s="434">
        <v>1</v>
      </c>
      <c r="I297" s="434">
        <v>159.57321937321936</v>
      </c>
      <c r="J297" s="434">
        <v>2016</v>
      </c>
      <c r="K297" s="434">
        <v>324576</v>
      </c>
      <c r="L297" s="434">
        <v>1.1589888984506393</v>
      </c>
      <c r="M297" s="434">
        <v>161</v>
      </c>
      <c r="N297" s="434">
        <v>2134</v>
      </c>
      <c r="O297" s="434">
        <v>369182</v>
      </c>
      <c r="P297" s="456">
        <v>1.3182670299338335</v>
      </c>
      <c r="Q297" s="435">
        <v>173</v>
      </c>
    </row>
    <row r="298" spans="1:17" ht="14.4" customHeight="1" x14ac:dyDescent="0.3">
      <c r="A298" s="430" t="s">
        <v>1466</v>
      </c>
      <c r="B298" s="431" t="s">
        <v>1308</v>
      </c>
      <c r="C298" s="431" t="s">
        <v>1309</v>
      </c>
      <c r="D298" s="431" t="s">
        <v>1324</v>
      </c>
      <c r="E298" s="431" t="s">
        <v>1325</v>
      </c>
      <c r="F298" s="434">
        <v>12</v>
      </c>
      <c r="G298" s="434">
        <v>13989</v>
      </c>
      <c r="H298" s="434">
        <v>1</v>
      </c>
      <c r="I298" s="434">
        <v>1165.75</v>
      </c>
      <c r="J298" s="434">
        <v>13</v>
      </c>
      <c r="K298" s="434">
        <v>15197</v>
      </c>
      <c r="L298" s="434">
        <v>1.0863535635141897</v>
      </c>
      <c r="M298" s="434">
        <v>1169</v>
      </c>
      <c r="N298" s="434">
        <v>6</v>
      </c>
      <c r="O298" s="434">
        <v>7038</v>
      </c>
      <c r="P298" s="456">
        <v>0.50310958610336698</v>
      </c>
      <c r="Q298" s="435">
        <v>1173</v>
      </c>
    </row>
    <row r="299" spans="1:17" ht="14.4" customHeight="1" x14ac:dyDescent="0.3">
      <c r="A299" s="430" t="s">
        <v>1466</v>
      </c>
      <c r="B299" s="431" t="s">
        <v>1308</v>
      </c>
      <c r="C299" s="431" t="s">
        <v>1309</v>
      </c>
      <c r="D299" s="431" t="s">
        <v>1326</v>
      </c>
      <c r="E299" s="431" t="s">
        <v>1327</v>
      </c>
      <c r="F299" s="434">
        <v>37</v>
      </c>
      <c r="G299" s="434">
        <v>1460</v>
      </c>
      <c r="H299" s="434">
        <v>1</v>
      </c>
      <c r="I299" s="434">
        <v>39.45945945945946</v>
      </c>
      <c r="J299" s="434">
        <v>61</v>
      </c>
      <c r="K299" s="434">
        <v>2440</v>
      </c>
      <c r="L299" s="434">
        <v>1.6712328767123288</v>
      </c>
      <c r="M299" s="434">
        <v>40</v>
      </c>
      <c r="N299" s="434">
        <v>82</v>
      </c>
      <c r="O299" s="434">
        <v>3362</v>
      </c>
      <c r="P299" s="456">
        <v>2.3027397260273972</v>
      </c>
      <c r="Q299" s="435">
        <v>41</v>
      </c>
    </row>
    <row r="300" spans="1:17" ht="14.4" customHeight="1" x14ac:dyDescent="0.3">
      <c r="A300" s="430" t="s">
        <v>1466</v>
      </c>
      <c r="B300" s="431" t="s">
        <v>1308</v>
      </c>
      <c r="C300" s="431" t="s">
        <v>1309</v>
      </c>
      <c r="D300" s="431" t="s">
        <v>1328</v>
      </c>
      <c r="E300" s="431" t="s">
        <v>1329</v>
      </c>
      <c r="F300" s="434">
        <v>3</v>
      </c>
      <c r="G300" s="434">
        <v>1147</v>
      </c>
      <c r="H300" s="434">
        <v>1</v>
      </c>
      <c r="I300" s="434">
        <v>382.33333333333331</v>
      </c>
      <c r="J300" s="434">
        <v>4</v>
      </c>
      <c r="K300" s="434">
        <v>1532</v>
      </c>
      <c r="L300" s="434">
        <v>1.3356582388840454</v>
      </c>
      <c r="M300" s="434">
        <v>383</v>
      </c>
      <c r="N300" s="434">
        <v>1</v>
      </c>
      <c r="O300" s="434">
        <v>384</v>
      </c>
      <c r="P300" s="456">
        <v>0.33478639930252835</v>
      </c>
      <c r="Q300" s="435">
        <v>384</v>
      </c>
    </row>
    <row r="301" spans="1:17" ht="14.4" customHeight="1" x14ac:dyDescent="0.3">
      <c r="A301" s="430" t="s">
        <v>1466</v>
      </c>
      <c r="B301" s="431" t="s">
        <v>1308</v>
      </c>
      <c r="C301" s="431" t="s">
        <v>1309</v>
      </c>
      <c r="D301" s="431" t="s">
        <v>1330</v>
      </c>
      <c r="E301" s="431" t="s">
        <v>1331</v>
      </c>
      <c r="F301" s="434">
        <v>32</v>
      </c>
      <c r="G301" s="434">
        <v>1184</v>
      </c>
      <c r="H301" s="434">
        <v>1</v>
      </c>
      <c r="I301" s="434">
        <v>37</v>
      </c>
      <c r="J301" s="434">
        <v>57</v>
      </c>
      <c r="K301" s="434">
        <v>2109</v>
      </c>
      <c r="L301" s="434">
        <v>1.78125</v>
      </c>
      <c r="M301" s="434">
        <v>37</v>
      </c>
      <c r="N301" s="434">
        <v>46</v>
      </c>
      <c r="O301" s="434">
        <v>1702</v>
      </c>
      <c r="P301" s="456">
        <v>1.4375</v>
      </c>
      <c r="Q301" s="435">
        <v>37</v>
      </c>
    </row>
    <row r="302" spans="1:17" ht="14.4" customHeight="1" x14ac:dyDescent="0.3">
      <c r="A302" s="430" t="s">
        <v>1466</v>
      </c>
      <c r="B302" s="431" t="s">
        <v>1308</v>
      </c>
      <c r="C302" s="431" t="s">
        <v>1309</v>
      </c>
      <c r="D302" s="431" t="s">
        <v>1334</v>
      </c>
      <c r="E302" s="431" t="s">
        <v>1335</v>
      </c>
      <c r="F302" s="434"/>
      <c r="G302" s="434"/>
      <c r="H302" s="434"/>
      <c r="I302" s="434"/>
      <c r="J302" s="434"/>
      <c r="K302" s="434"/>
      <c r="L302" s="434"/>
      <c r="M302" s="434"/>
      <c r="N302" s="434">
        <v>3</v>
      </c>
      <c r="O302" s="434">
        <v>1338</v>
      </c>
      <c r="P302" s="456"/>
      <c r="Q302" s="435">
        <v>446</v>
      </c>
    </row>
    <row r="303" spans="1:17" ht="14.4" customHeight="1" x14ac:dyDescent="0.3">
      <c r="A303" s="430" t="s">
        <v>1466</v>
      </c>
      <c r="B303" s="431" t="s">
        <v>1308</v>
      </c>
      <c r="C303" s="431" t="s">
        <v>1309</v>
      </c>
      <c r="D303" s="431" t="s">
        <v>1336</v>
      </c>
      <c r="E303" s="431" t="s">
        <v>1337</v>
      </c>
      <c r="F303" s="434">
        <v>2</v>
      </c>
      <c r="G303" s="434">
        <v>82</v>
      </c>
      <c r="H303" s="434">
        <v>1</v>
      </c>
      <c r="I303" s="434">
        <v>41</v>
      </c>
      <c r="J303" s="434">
        <v>3</v>
      </c>
      <c r="K303" s="434">
        <v>123</v>
      </c>
      <c r="L303" s="434">
        <v>1.5</v>
      </c>
      <c r="M303" s="434">
        <v>41</v>
      </c>
      <c r="N303" s="434"/>
      <c r="O303" s="434"/>
      <c r="P303" s="456"/>
      <c r="Q303" s="435"/>
    </row>
    <row r="304" spans="1:17" ht="14.4" customHeight="1" x14ac:dyDescent="0.3">
      <c r="A304" s="430" t="s">
        <v>1466</v>
      </c>
      <c r="B304" s="431" t="s">
        <v>1308</v>
      </c>
      <c r="C304" s="431" t="s">
        <v>1309</v>
      </c>
      <c r="D304" s="431" t="s">
        <v>1338</v>
      </c>
      <c r="E304" s="431" t="s">
        <v>1339</v>
      </c>
      <c r="F304" s="434">
        <v>6</v>
      </c>
      <c r="G304" s="434">
        <v>2943</v>
      </c>
      <c r="H304" s="434">
        <v>1</v>
      </c>
      <c r="I304" s="434">
        <v>490.5</v>
      </c>
      <c r="J304" s="434">
        <v>12</v>
      </c>
      <c r="K304" s="434">
        <v>5892</v>
      </c>
      <c r="L304" s="434">
        <v>2.0020387359836902</v>
      </c>
      <c r="M304" s="434">
        <v>491</v>
      </c>
      <c r="N304" s="434">
        <v>1</v>
      </c>
      <c r="O304" s="434">
        <v>492</v>
      </c>
      <c r="P304" s="456">
        <v>0.16717635066258921</v>
      </c>
      <c r="Q304" s="435">
        <v>492</v>
      </c>
    </row>
    <row r="305" spans="1:17" ht="14.4" customHeight="1" x14ac:dyDescent="0.3">
      <c r="A305" s="430" t="s">
        <v>1466</v>
      </c>
      <c r="B305" s="431" t="s">
        <v>1308</v>
      </c>
      <c r="C305" s="431" t="s">
        <v>1309</v>
      </c>
      <c r="D305" s="431" t="s">
        <v>1340</v>
      </c>
      <c r="E305" s="431" t="s">
        <v>1341</v>
      </c>
      <c r="F305" s="434">
        <v>10</v>
      </c>
      <c r="G305" s="434">
        <v>310</v>
      </c>
      <c r="H305" s="434">
        <v>1</v>
      </c>
      <c r="I305" s="434">
        <v>31</v>
      </c>
      <c r="J305" s="434">
        <v>12</v>
      </c>
      <c r="K305" s="434">
        <v>372</v>
      </c>
      <c r="L305" s="434">
        <v>1.2</v>
      </c>
      <c r="M305" s="434">
        <v>31</v>
      </c>
      <c r="N305" s="434">
        <v>21</v>
      </c>
      <c r="O305" s="434">
        <v>651</v>
      </c>
      <c r="P305" s="456">
        <v>2.1</v>
      </c>
      <c r="Q305" s="435">
        <v>31</v>
      </c>
    </row>
    <row r="306" spans="1:17" ht="14.4" customHeight="1" x14ac:dyDescent="0.3">
      <c r="A306" s="430" t="s">
        <v>1466</v>
      </c>
      <c r="B306" s="431" t="s">
        <v>1308</v>
      </c>
      <c r="C306" s="431" t="s">
        <v>1309</v>
      </c>
      <c r="D306" s="431" t="s">
        <v>1342</v>
      </c>
      <c r="E306" s="431" t="s">
        <v>1343</v>
      </c>
      <c r="F306" s="434">
        <v>59</v>
      </c>
      <c r="G306" s="434">
        <v>12133</v>
      </c>
      <c r="H306" s="434">
        <v>1</v>
      </c>
      <c r="I306" s="434">
        <v>205.64406779661016</v>
      </c>
      <c r="J306" s="434">
        <v>42</v>
      </c>
      <c r="K306" s="434">
        <v>8694</v>
      </c>
      <c r="L306" s="434">
        <v>0.71655814720184619</v>
      </c>
      <c r="M306" s="434">
        <v>207</v>
      </c>
      <c r="N306" s="434">
        <v>92</v>
      </c>
      <c r="O306" s="434">
        <v>19136</v>
      </c>
      <c r="P306" s="456">
        <v>1.5771861864336931</v>
      </c>
      <c r="Q306" s="435">
        <v>208</v>
      </c>
    </row>
    <row r="307" spans="1:17" ht="14.4" customHeight="1" x14ac:dyDescent="0.3">
      <c r="A307" s="430" t="s">
        <v>1466</v>
      </c>
      <c r="B307" s="431" t="s">
        <v>1308</v>
      </c>
      <c r="C307" s="431" t="s">
        <v>1309</v>
      </c>
      <c r="D307" s="431" t="s">
        <v>1344</v>
      </c>
      <c r="E307" s="431" t="s">
        <v>1345</v>
      </c>
      <c r="F307" s="434">
        <v>59</v>
      </c>
      <c r="G307" s="434">
        <v>22317</v>
      </c>
      <c r="H307" s="434">
        <v>1</v>
      </c>
      <c r="I307" s="434">
        <v>378.25423728813558</v>
      </c>
      <c r="J307" s="434">
        <v>41</v>
      </c>
      <c r="K307" s="434">
        <v>15580</v>
      </c>
      <c r="L307" s="434">
        <v>0.6981225075054891</v>
      </c>
      <c r="M307" s="434">
        <v>380</v>
      </c>
      <c r="N307" s="434">
        <v>91</v>
      </c>
      <c r="O307" s="434">
        <v>34944</v>
      </c>
      <c r="P307" s="456">
        <v>1.5658018550880495</v>
      </c>
      <c r="Q307" s="435">
        <v>384</v>
      </c>
    </row>
    <row r="308" spans="1:17" ht="14.4" customHeight="1" x14ac:dyDescent="0.3">
      <c r="A308" s="430" t="s">
        <v>1466</v>
      </c>
      <c r="B308" s="431" t="s">
        <v>1308</v>
      </c>
      <c r="C308" s="431" t="s">
        <v>1309</v>
      </c>
      <c r="D308" s="431" t="s">
        <v>1346</v>
      </c>
      <c r="E308" s="431" t="s">
        <v>1347</v>
      </c>
      <c r="F308" s="434"/>
      <c r="G308" s="434"/>
      <c r="H308" s="434"/>
      <c r="I308" s="434"/>
      <c r="J308" s="434"/>
      <c r="K308" s="434"/>
      <c r="L308" s="434"/>
      <c r="M308" s="434"/>
      <c r="N308" s="434">
        <v>1</v>
      </c>
      <c r="O308" s="434">
        <v>236</v>
      </c>
      <c r="P308" s="456"/>
      <c r="Q308" s="435">
        <v>236</v>
      </c>
    </row>
    <row r="309" spans="1:17" ht="14.4" customHeight="1" x14ac:dyDescent="0.3">
      <c r="A309" s="430" t="s">
        <v>1466</v>
      </c>
      <c r="B309" s="431" t="s">
        <v>1308</v>
      </c>
      <c r="C309" s="431" t="s">
        <v>1309</v>
      </c>
      <c r="D309" s="431" t="s">
        <v>1354</v>
      </c>
      <c r="E309" s="431" t="s">
        <v>1355</v>
      </c>
      <c r="F309" s="434">
        <v>42</v>
      </c>
      <c r="G309" s="434">
        <v>672</v>
      </c>
      <c r="H309" s="434">
        <v>1</v>
      </c>
      <c r="I309" s="434">
        <v>16</v>
      </c>
      <c r="J309" s="434">
        <v>65</v>
      </c>
      <c r="K309" s="434">
        <v>1040</v>
      </c>
      <c r="L309" s="434">
        <v>1.5476190476190477</v>
      </c>
      <c r="M309" s="434">
        <v>16</v>
      </c>
      <c r="N309" s="434">
        <v>41</v>
      </c>
      <c r="O309" s="434">
        <v>697</v>
      </c>
      <c r="P309" s="456">
        <v>1.0372023809523809</v>
      </c>
      <c r="Q309" s="435">
        <v>17</v>
      </c>
    </row>
    <row r="310" spans="1:17" ht="14.4" customHeight="1" x14ac:dyDescent="0.3">
      <c r="A310" s="430" t="s">
        <v>1466</v>
      </c>
      <c r="B310" s="431" t="s">
        <v>1308</v>
      </c>
      <c r="C310" s="431" t="s">
        <v>1309</v>
      </c>
      <c r="D310" s="431" t="s">
        <v>1356</v>
      </c>
      <c r="E310" s="431" t="s">
        <v>1357</v>
      </c>
      <c r="F310" s="434">
        <v>1</v>
      </c>
      <c r="G310" s="434">
        <v>135</v>
      </c>
      <c r="H310" s="434">
        <v>1</v>
      </c>
      <c r="I310" s="434">
        <v>135</v>
      </c>
      <c r="J310" s="434">
        <v>1</v>
      </c>
      <c r="K310" s="434">
        <v>136</v>
      </c>
      <c r="L310" s="434">
        <v>1.0074074074074073</v>
      </c>
      <c r="M310" s="434">
        <v>136</v>
      </c>
      <c r="N310" s="434">
        <v>7</v>
      </c>
      <c r="O310" s="434">
        <v>973</v>
      </c>
      <c r="P310" s="456">
        <v>7.2074074074074073</v>
      </c>
      <c r="Q310" s="435">
        <v>139</v>
      </c>
    </row>
    <row r="311" spans="1:17" ht="14.4" customHeight="1" x14ac:dyDescent="0.3">
      <c r="A311" s="430" t="s">
        <v>1466</v>
      </c>
      <c r="B311" s="431" t="s">
        <v>1308</v>
      </c>
      <c r="C311" s="431" t="s">
        <v>1309</v>
      </c>
      <c r="D311" s="431" t="s">
        <v>1358</v>
      </c>
      <c r="E311" s="431" t="s">
        <v>1359</v>
      </c>
      <c r="F311" s="434">
        <v>1</v>
      </c>
      <c r="G311" s="434">
        <v>103</v>
      </c>
      <c r="H311" s="434">
        <v>1</v>
      </c>
      <c r="I311" s="434">
        <v>103</v>
      </c>
      <c r="J311" s="434">
        <v>7</v>
      </c>
      <c r="K311" s="434">
        <v>721</v>
      </c>
      <c r="L311" s="434">
        <v>7</v>
      </c>
      <c r="M311" s="434">
        <v>103</v>
      </c>
      <c r="N311" s="434"/>
      <c r="O311" s="434"/>
      <c r="P311" s="456"/>
      <c r="Q311" s="435"/>
    </row>
    <row r="312" spans="1:17" ht="14.4" customHeight="1" x14ac:dyDescent="0.3">
      <c r="A312" s="430" t="s">
        <v>1466</v>
      </c>
      <c r="B312" s="431" t="s">
        <v>1308</v>
      </c>
      <c r="C312" s="431" t="s">
        <v>1309</v>
      </c>
      <c r="D312" s="431" t="s">
        <v>1364</v>
      </c>
      <c r="E312" s="431" t="s">
        <v>1365</v>
      </c>
      <c r="F312" s="434">
        <v>147</v>
      </c>
      <c r="G312" s="434">
        <v>16765</v>
      </c>
      <c r="H312" s="434">
        <v>1</v>
      </c>
      <c r="I312" s="434">
        <v>114.04761904761905</v>
      </c>
      <c r="J312" s="434">
        <v>204</v>
      </c>
      <c r="K312" s="434">
        <v>23664</v>
      </c>
      <c r="L312" s="434">
        <v>1.4115120787354607</v>
      </c>
      <c r="M312" s="434">
        <v>116</v>
      </c>
      <c r="N312" s="434">
        <v>274</v>
      </c>
      <c r="O312" s="434">
        <v>32058</v>
      </c>
      <c r="P312" s="456">
        <v>1.9121980316134806</v>
      </c>
      <c r="Q312" s="435">
        <v>117</v>
      </c>
    </row>
    <row r="313" spans="1:17" ht="14.4" customHeight="1" x14ac:dyDescent="0.3">
      <c r="A313" s="430" t="s">
        <v>1466</v>
      </c>
      <c r="B313" s="431" t="s">
        <v>1308</v>
      </c>
      <c r="C313" s="431" t="s">
        <v>1309</v>
      </c>
      <c r="D313" s="431" t="s">
        <v>1366</v>
      </c>
      <c r="E313" s="431" t="s">
        <v>1367</v>
      </c>
      <c r="F313" s="434">
        <v>142</v>
      </c>
      <c r="G313" s="434">
        <v>12003</v>
      </c>
      <c r="H313" s="434">
        <v>1</v>
      </c>
      <c r="I313" s="434">
        <v>84.528169014084511</v>
      </c>
      <c r="J313" s="434">
        <v>195</v>
      </c>
      <c r="K313" s="434">
        <v>16575</v>
      </c>
      <c r="L313" s="434">
        <v>1.3809047738065483</v>
      </c>
      <c r="M313" s="434">
        <v>85</v>
      </c>
      <c r="N313" s="434">
        <v>129</v>
      </c>
      <c r="O313" s="434">
        <v>11739</v>
      </c>
      <c r="P313" s="456">
        <v>0.97800549862534369</v>
      </c>
      <c r="Q313" s="435">
        <v>91</v>
      </c>
    </row>
    <row r="314" spans="1:17" ht="14.4" customHeight="1" x14ac:dyDescent="0.3">
      <c r="A314" s="430" t="s">
        <v>1466</v>
      </c>
      <c r="B314" s="431" t="s">
        <v>1308</v>
      </c>
      <c r="C314" s="431" t="s">
        <v>1309</v>
      </c>
      <c r="D314" s="431" t="s">
        <v>1368</v>
      </c>
      <c r="E314" s="431" t="s">
        <v>1369</v>
      </c>
      <c r="F314" s="434">
        <v>1</v>
      </c>
      <c r="G314" s="434">
        <v>96</v>
      </c>
      <c r="H314" s="434">
        <v>1</v>
      </c>
      <c r="I314" s="434">
        <v>96</v>
      </c>
      <c r="J314" s="434"/>
      <c r="K314" s="434"/>
      <c r="L314" s="434"/>
      <c r="M314" s="434"/>
      <c r="N314" s="434">
        <v>2</v>
      </c>
      <c r="O314" s="434">
        <v>198</v>
      </c>
      <c r="P314" s="456">
        <v>2.0625</v>
      </c>
      <c r="Q314" s="435">
        <v>99</v>
      </c>
    </row>
    <row r="315" spans="1:17" ht="14.4" customHeight="1" x14ac:dyDescent="0.3">
      <c r="A315" s="430" t="s">
        <v>1466</v>
      </c>
      <c r="B315" s="431" t="s">
        <v>1308</v>
      </c>
      <c r="C315" s="431" t="s">
        <v>1309</v>
      </c>
      <c r="D315" s="431" t="s">
        <v>1370</v>
      </c>
      <c r="E315" s="431" t="s">
        <v>1371</v>
      </c>
      <c r="F315" s="434">
        <v>32</v>
      </c>
      <c r="G315" s="434">
        <v>672</v>
      </c>
      <c r="H315" s="434">
        <v>1</v>
      </c>
      <c r="I315" s="434">
        <v>21</v>
      </c>
      <c r="J315" s="434">
        <v>26</v>
      </c>
      <c r="K315" s="434">
        <v>546</v>
      </c>
      <c r="L315" s="434">
        <v>0.8125</v>
      </c>
      <c r="M315" s="434">
        <v>21</v>
      </c>
      <c r="N315" s="434">
        <v>70</v>
      </c>
      <c r="O315" s="434">
        <v>1470</v>
      </c>
      <c r="P315" s="456">
        <v>2.1875</v>
      </c>
      <c r="Q315" s="435">
        <v>21</v>
      </c>
    </row>
    <row r="316" spans="1:17" ht="14.4" customHeight="1" x14ac:dyDescent="0.3">
      <c r="A316" s="430" t="s">
        <v>1466</v>
      </c>
      <c r="B316" s="431" t="s">
        <v>1308</v>
      </c>
      <c r="C316" s="431" t="s">
        <v>1309</v>
      </c>
      <c r="D316" s="431" t="s">
        <v>1372</v>
      </c>
      <c r="E316" s="431" t="s">
        <v>1373</v>
      </c>
      <c r="F316" s="434">
        <v>47</v>
      </c>
      <c r="G316" s="434">
        <v>22862</v>
      </c>
      <c r="H316" s="434">
        <v>1</v>
      </c>
      <c r="I316" s="434">
        <v>486.42553191489361</v>
      </c>
      <c r="J316" s="434">
        <v>76</v>
      </c>
      <c r="K316" s="434">
        <v>37012</v>
      </c>
      <c r="L316" s="434">
        <v>1.6189309771673519</v>
      </c>
      <c r="M316" s="434">
        <v>487</v>
      </c>
      <c r="N316" s="434">
        <v>50</v>
      </c>
      <c r="O316" s="434">
        <v>24400</v>
      </c>
      <c r="P316" s="456">
        <v>1.0672732044440556</v>
      </c>
      <c r="Q316" s="435">
        <v>488</v>
      </c>
    </row>
    <row r="317" spans="1:17" ht="14.4" customHeight="1" x14ac:dyDescent="0.3">
      <c r="A317" s="430" t="s">
        <v>1466</v>
      </c>
      <c r="B317" s="431" t="s">
        <v>1308</v>
      </c>
      <c r="C317" s="431" t="s">
        <v>1309</v>
      </c>
      <c r="D317" s="431" t="s">
        <v>1380</v>
      </c>
      <c r="E317" s="431" t="s">
        <v>1381</v>
      </c>
      <c r="F317" s="434">
        <v>51</v>
      </c>
      <c r="G317" s="434">
        <v>2069</v>
      </c>
      <c r="H317" s="434">
        <v>1</v>
      </c>
      <c r="I317" s="434">
        <v>40.568627450980394</v>
      </c>
      <c r="J317" s="434">
        <v>74</v>
      </c>
      <c r="K317" s="434">
        <v>3034</v>
      </c>
      <c r="L317" s="434">
        <v>1.4664088931851136</v>
      </c>
      <c r="M317" s="434">
        <v>41</v>
      </c>
      <c r="N317" s="434">
        <v>52</v>
      </c>
      <c r="O317" s="434">
        <v>2132</v>
      </c>
      <c r="P317" s="456">
        <v>1.0304494925084582</v>
      </c>
      <c r="Q317" s="435">
        <v>41</v>
      </c>
    </row>
    <row r="318" spans="1:17" ht="14.4" customHeight="1" x14ac:dyDescent="0.3">
      <c r="A318" s="430" t="s">
        <v>1466</v>
      </c>
      <c r="B318" s="431" t="s">
        <v>1308</v>
      </c>
      <c r="C318" s="431" t="s">
        <v>1309</v>
      </c>
      <c r="D318" s="431" t="s">
        <v>1390</v>
      </c>
      <c r="E318" s="431" t="s">
        <v>1391</v>
      </c>
      <c r="F318" s="434"/>
      <c r="G318" s="434"/>
      <c r="H318" s="434"/>
      <c r="I318" s="434"/>
      <c r="J318" s="434">
        <v>1</v>
      </c>
      <c r="K318" s="434">
        <v>762</v>
      </c>
      <c r="L318" s="434"/>
      <c r="M318" s="434">
        <v>762</v>
      </c>
      <c r="N318" s="434">
        <v>1</v>
      </c>
      <c r="O318" s="434">
        <v>763</v>
      </c>
      <c r="P318" s="456"/>
      <c r="Q318" s="435">
        <v>763</v>
      </c>
    </row>
    <row r="319" spans="1:17" ht="14.4" customHeight="1" x14ac:dyDescent="0.3">
      <c r="A319" s="430" t="s">
        <v>1466</v>
      </c>
      <c r="B319" s="431" t="s">
        <v>1308</v>
      </c>
      <c r="C319" s="431" t="s">
        <v>1309</v>
      </c>
      <c r="D319" s="431" t="s">
        <v>1392</v>
      </c>
      <c r="E319" s="431" t="s">
        <v>1393</v>
      </c>
      <c r="F319" s="434">
        <v>2</v>
      </c>
      <c r="G319" s="434">
        <v>4058</v>
      </c>
      <c r="H319" s="434">
        <v>1</v>
      </c>
      <c r="I319" s="434">
        <v>2029</v>
      </c>
      <c r="J319" s="434">
        <v>1</v>
      </c>
      <c r="K319" s="434">
        <v>2072</v>
      </c>
      <c r="L319" s="434">
        <v>0.51059635288319372</v>
      </c>
      <c r="M319" s="434">
        <v>2072</v>
      </c>
      <c r="N319" s="434">
        <v>1</v>
      </c>
      <c r="O319" s="434">
        <v>2112</v>
      </c>
      <c r="P319" s="456">
        <v>0.52045342533267624</v>
      </c>
      <c r="Q319" s="435">
        <v>2112</v>
      </c>
    </row>
    <row r="320" spans="1:17" ht="14.4" customHeight="1" x14ac:dyDescent="0.3">
      <c r="A320" s="430" t="s">
        <v>1466</v>
      </c>
      <c r="B320" s="431" t="s">
        <v>1308</v>
      </c>
      <c r="C320" s="431" t="s">
        <v>1309</v>
      </c>
      <c r="D320" s="431" t="s">
        <v>1394</v>
      </c>
      <c r="E320" s="431" t="s">
        <v>1395</v>
      </c>
      <c r="F320" s="434">
        <v>9</v>
      </c>
      <c r="G320" s="434">
        <v>5454</v>
      </c>
      <c r="H320" s="434">
        <v>1</v>
      </c>
      <c r="I320" s="434">
        <v>606</v>
      </c>
      <c r="J320" s="434">
        <v>6</v>
      </c>
      <c r="K320" s="434">
        <v>3648</v>
      </c>
      <c r="L320" s="434">
        <v>0.66886688668866889</v>
      </c>
      <c r="M320" s="434">
        <v>608</v>
      </c>
      <c r="N320" s="434"/>
      <c r="O320" s="434"/>
      <c r="P320" s="456"/>
      <c r="Q320" s="435"/>
    </row>
    <row r="321" spans="1:17" ht="14.4" customHeight="1" x14ac:dyDescent="0.3">
      <c r="A321" s="430" t="s">
        <v>1466</v>
      </c>
      <c r="B321" s="431" t="s">
        <v>1308</v>
      </c>
      <c r="C321" s="431" t="s">
        <v>1309</v>
      </c>
      <c r="D321" s="431" t="s">
        <v>1398</v>
      </c>
      <c r="E321" s="431" t="s">
        <v>1399</v>
      </c>
      <c r="F321" s="434">
        <v>1</v>
      </c>
      <c r="G321" s="434">
        <v>508</v>
      </c>
      <c r="H321" s="434">
        <v>1</v>
      </c>
      <c r="I321" s="434">
        <v>508</v>
      </c>
      <c r="J321" s="434">
        <v>1</v>
      </c>
      <c r="K321" s="434">
        <v>509</v>
      </c>
      <c r="L321" s="434">
        <v>1.0019685039370079</v>
      </c>
      <c r="M321" s="434">
        <v>509</v>
      </c>
      <c r="N321" s="434"/>
      <c r="O321" s="434"/>
      <c r="P321" s="456"/>
      <c r="Q321" s="435"/>
    </row>
    <row r="322" spans="1:17" ht="14.4" customHeight="1" x14ac:dyDescent="0.3">
      <c r="A322" s="430" t="s">
        <v>1466</v>
      </c>
      <c r="B322" s="431" t="s">
        <v>1308</v>
      </c>
      <c r="C322" s="431" t="s">
        <v>1309</v>
      </c>
      <c r="D322" s="431" t="s">
        <v>1406</v>
      </c>
      <c r="E322" s="431" t="s">
        <v>1407</v>
      </c>
      <c r="F322" s="434"/>
      <c r="G322" s="434"/>
      <c r="H322" s="434"/>
      <c r="I322" s="434"/>
      <c r="J322" s="434"/>
      <c r="K322" s="434"/>
      <c r="L322" s="434"/>
      <c r="M322" s="434"/>
      <c r="N322" s="434">
        <v>1</v>
      </c>
      <c r="O322" s="434">
        <v>249</v>
      </c>
      <c r="P322" s="456"/>
      <c r="Q322" s="435">
        <v>249</v>
      </c>
    </row>
    <row r="323" spans="1:17" ht="14.4" customHeight="1" x14ac:dyDescent="0.3">
      <c r="A323" s="430" t="s">
        <v>1466</v>
      </c>
      <c r="B323" s="431" t="s">
        <v>1308</v>
      </c>
      <c r="C323" s="431" t="s">
        <v>1309</v>
      </c>
      <c r="D323" s="431" t="s">
        <v>1412</v>
      </c>
      <c r="E323" s="431" t="s">
        <v>1413</v>
      </c>
      <c r="F323" s="434">
        <v>2</v>
      </c>
      <c r="G323" s="434">
        <v>304</v>
      </c>
      <c r="H323" s="434">
        <v>1</v>
      </c>
      <c r="I323" s="434">
        <v>152</v>
      </c>
      <c r="J323" s="434"/>
      <c r="K323" s="434"/>
      <c r="L323" s="434"/>
      <c r="M323" s="434"/>
      <c r="N323" s="434"/>
      <c r="O323" s="434"/>
      <c r="P323" s="456"/>
      <c r="Q323" s="435"/>
    </row>
    <row r="324" spans="1:17" ht="14.4" customHeight="1" x14ac:dyDescent="0.3">
      <c r="A324" s="430" t="s">
        <v>1466</v>
      </c>
      <c r="B324" s="431" t="s">
        <v>1308</v>
      </c>
      <c r="C324" s="431" t="s">
        <v>1309</v>
      </c>
      <c r="D324" s="431" t="s">
        <v>1467</v>
      </c>
      <c r="E324" s="431" t="s">
        <v>1468</v>
      </c>
      <c r="F324" s="434">
        <v>420</v>
      </c>
      <c r="G324" s="434">
        <v>17044</v>
      </c>
      <c r="H324" s="434">
        <v>1</v>
      </c>
      <c r="I324" s="434">
        <v>40.580952380952382</v>
      </c>
      <c r="J324" s="434">
        <v>384</v>
      </c>
      <c r="K324" s="434">
        <v>15744</v>
      </c>
      <c r="L324" s="434">
        <v>0.9237268246890401</v>
      </c>
      <c r="M324" s="434">
        <v>41</v>
      </c>
      <c r="N324" s="434">
        <v>552</v>
      </c>
      <c r="O324" s="434">
        <v>23184</v>
      </c>
      <c r="P324" s="456">
        <v>1.3602440741609951</v>
      </c>
      <c r="Q324" s="435">
        <v>42</v>
      </c>
    </row>
    <row r="325" spans="1:17" ht="14.4" customHeight="1" x14ac:dyDescent="0.3">
      <c r="A325" s="430" t="s">
        <v>1469</v>
      </c>
      <c r="B325" s="431" t="s">
        <v>1308</v>
      </c>
      <c r="C325" s="431" t="s">
        <v>1309</v>
      </c>
      <c r="D325" s="431" t="s">
        <v>1310</v>
      </c>
      <c r="E325" s="431" t="s">
        <v>1311</v>
      </c>
      <c r="F325" s="434">
        <v>370</v>
      </c>
      <c r="G325" s="434">
        <v>59083</v>
      </c>
      <c r="H325" s="434">
        <v>1</v>
      </c>
      <c r="I325" s="434">
        <v>159.68378378378378</v>
      </c>
      <c r="J325" s="434">
        <v>428</v>
      </c>
      <c r="K325" s="434">
        <v>68908</v>
      </c>
      <c r="L325" s="434">
        <v>1.1662914882453497</v>
      </c>
      <c r="M325" s="434">
        <v>161</v>
      </c>
      <c r="N325" s="434">
        <v>353</v>
      </c>
      <c r="O325" s="434">
        <v>61069</v>
      </c>
      <c r="P325" s="456">
        <v>1.033613729837686</v>
      </c>
      <c r="Q325" s="435">
        <v>173</v>
      </c>
    </row>
    <row r="326" spans="1:17" ht="14.4" customHeight="1" x14ac:dyDescent="0.3">
      <c r="A326" s="430" t="s">
        <v>1469</v>
      </c>
      <c r="B326" s="431" t="s">
        <v>1308</v>
      </c>
      <c r="C326" s="431" t="s">
        <v>1309</v>
      </c>
      <c r="D326" s="431" t="s">
        <v>1324</v>
      </c>
      <c r="E326" s="431" t="s">
        <v>1325</v>
      </c>
      <c r="F326" s="434">
        <v>1</v>
      </c>
      <c r="G326" s="434">
        <v>1168</v>
      </c>
      <c r="H326" s="434">
        <v>1</v>
      </c>
      <c r="I326" s="434">
        <v>1168</v>
      </c>
      <c r="J326" s="434"/>
      <c r="K326" s="434"/>
      <c r="L326" s="434"/>
      <c r="M326" s="434"/>
      <c r="N326" s="434">
        <v>3</v>
      </c>
      <c r="O326" s="434">
        <v>3519</v>
      </c>
      <c r="P326" s="456">
        <v>3.0128424657534247</v>
      </c>
      <c r="Q326" s="435">
        <v>1173</v>
      </c>
    </row>
    <row r="327" spans="1:17" ht="14.4" customHeight="1" x14ac:dyDescent="0.3">
      <c r="A327" s="430" t="s">
        <v>1469</v>
      </c>
      <c r="B327" s="431" t="s">
        <v>1308</v>
      </c>
      <c r="C327" s="431" t="s">
        <v>1309</v>
      </c>
      <c r="D327" s="431" t="s">
        <v>1326</v>
      </c>
      <c r="E327" s="431" t="s">
        <v>1327</v>
      </c>
      <c r="F327" s="434">
        <v>43</v>
      </c>
      <c r="G327" s="434">
        <v>1703</v>
      </c>
      <c r="H327" s="434">
        <v>1</v>
      </c>
      <c r="I327" s="434">
        <v>39.604651162790695</v>
      </c>
      <c r="J327" s="434">
        <v>23</v>
      </c>
      <c r="K327" s="434">
        <v>920</v>
      </c>
      <c r="L327" s="434">
        <v>0.54022313564298297</v>
      </c>
      <c r="M327" s="434">
        <v>40</v>
      </c>
      <c r="N327" s="434">
        <v>24</v>
      </c>
      <c r="O327" s="434">
        <v>984</v>
      </c>
      <c r="P327" s="456">
        <v>0.57780387551379919</v>
      </c>
      <c r="Q327" s="435">
        <v>41</v>
      </c>
    </row>
    <row r="328" spans="1:17" ht="14.4" customHeight="1" x14ac:dyDescent="0.3">
      <c r="A328" s="430" t="s">
        <v>1469</v>
      </c>
      <c r="B328" s="431" t="s">
        <v>1308</v>
      </c>
      <c r="C328" s="431" t="s">
        <v>1309</v>
      </c>
      <c r="D328" s="431" t="s">
        <v>1328</v>
      </c>
      <c r="E328" s="431" t="s">
        <v>1329</v>
      </c>
      <c r="F328" s="434">
        <v>2</v>
      </c>
      <c r="G328" s="434">
        <v>764</v>
      </c>
      <c r="H328" s="434">
        <v>1</v>
      </c>
      <c r="I328" s="434">
        <v>382</v>
      </c>
      <c r="J328" s="434">
        <v>8</v>
      </c>
      <c r="K328" s="434">
        <v>3064</v>
      </c>
      <c r="L328" s="434">
        <v>4.010471204188482</v>
      </c>
      <c r="M328" s="434">
        <v>383</v>
      </c>
      <c r="N328" s="434">
        <v>9</v>
      </c>
      <c r="O328" s="434">
        <v>3456</v>
      </c>
      <c r="P328" s="456">
        <v>4.5235602094240841</v>
      </c>
      <c r="Q328" s="435">
        <v>384</v>
      </c>
    </row>
    <row r="329" spans="1:17" ht="14.4" customHeight="1" x14ac:dyDescent="0.3">
      <c r="A329" s="430" t="s">
        <v>1469</v>
      </c>
      <c r="B329" s="431" t="s">
        <v>1308</v>
      </c>
      <c r="C329" s="431" t="s">
        <v>1309</v>
      </c>
      <c r="D329" s="431" t="s">
        <v>1330</v>
      </c>
      <c r="E329" s="431" t="s">
        <v>1331</v>
      </c>
      <c r="F329" s="434"/>
      <c r="G329" s="434"/>
      <c r="H329" s="434"/>
      <c r="I329" s="434"/>
      <c r="J329" s="434"/>
      <c r="K329" s="434"/>
      <c r="L329" s="434"/>
      <c r="M329" s="434"/>
      <c r="N329" s="434">
        <v>2</v>
      </c>
      <c r="O329" s="434">
        <v>74</v>
      </c>
      <c r="P329" s="456"/>
      <c r="Q329" s="435">
        <v>37</v>
      </c>
    </row>
    <row r="330" spans="1:17" ht="14.4" customHeight="1" x14ac:dyDescent="0.3">
      <c r="A330" s="430" t="s">
        <v>1469</v>
      </c>
      <c r="B330" s="431" t="s">
        <v>1308</v>
      </c>
      <c r="C330" s="431" t="s">
        <v>1309</v>
      </c>
      <c r="D330" s="431" t="s">
        <v>1334</v>
      </c>
      <c r="E330" s="431" t="s">
        <v>1335</v>
      </c>
      <c r="F330" s="434"/>
      <c r="G330" s="434"/>
      <c r="H330" s="434"/>
      <c r="I330" s="434"/>
      <c r="J330" s="434">
        <v>3</v>
      </c>
      <c r="K330" s="434">
        <v>1335</v>
      </c>
      <c r="L330" s="434"/>
      <c r="M330" s="434">
        <v>445</v>
      </c>
      <c r="N330" s="434">
        <v>7</v>
      </c>
      <c r="O330" s="434">
        <v>3122</v>
      </c>
      <c r="P330" s="456"/>
      <c r="Q330" s="435">
        <v>446</v>
      </c>
    </row>
    <row r="331" spans="1:17" ht="14.4" customHeight="1" x14ac:dyDescent="0.3">
      <c r="A331" s="430" t="s">
        <v>1469</v>
      </c>
      <c r="B331" s="431" t="s">
        <v>1308</v>
      </c>
      <c r="C331" s="431" t="s">
        <v>1309</v>
      </c>
      <c r="D331" s="431" t="s">
        <v>1336</v>
      </c>
      <c r="E331" s="431" t="s">
        <v>1337</v>
      </c>
      <c r="F331" s="434"/>
      <c r="G331" s="434"/>
      <c r="H331" s="434"/>
      <c r="I331" s="434"/>
      <c r="J331" s="434">
        <v>3</v>
      </c>
      <c r="K331" s="434">
        <v>123</v>
      </c>
      <c r="L331" s="434"/>
      <c r="M331" s="434">
        <v>41</v>
      </c>
      <c r="N331" s="434">
        <v>1</v>
      </c>
      <c r="O331" s="434">
        <v>42</v>
      </c>
      <c r="P331" s="456"/>
      <c r="Q331" s="435">
        <v>42</v>
      </c>
    </row>
    <row r="332" spans="1:17" ht="14.4" customHeight="1" x14ac:dyDescent="0.3">
      <c r="A332" s="430" t="s">
        <v>1469</v>
      </c>
      <c r="B332" s="431" t="s">
        <v>1308</v>
      </c>
      <c r="C332" s="431" t="s">
        <v>1309</v>
      </c>
      <c r="D332" s="431" t="s">
        <v>1338</v>
      </c>
      <c r="E332" s="431" t="s">
        <v>1339</v>
      </c>
      <c r="F332" s="434">
        <v>1</v>
      </c>
      <c r="G332" s="434">
        <v>490</v>
      </c>
      <c r="H332" s="434">
        <v>1</v>
      </c>
      <c r="I332" s="434">
        <v>490</v>
      </c>
      <c r="J332" s="434">
        <v>4</v>
      </c>
      <c r="K332" s="434">
        <v>1964</v>
      </c>
      <c r="L332" s="434">
        <v>4.0081632653061225</v>
      </c>
      <c r="M332" s="434">
        <v>491</v>
      </c>
      <c r="N332" s="434">
        <v>7</v>
      </c>
      <c r="O332" s="434">
        <v>3444</v>
      </c>
      <c r="P332" s="456">
        <v>7.0285714285714285</v>
      </c>
      <c r="Q332" s="435">
        <v>492</v>
      </c>
    </row>
    <row r="333" spans="1:17" ht="14.4" customHeight="1" x14ac:dyDescent="0.3">
      <c r="A333" s="430" t="s">
        <v>1469</v>
      </c>
      <c r="B333" s="431" t="s">
        <v>1308</v>
      </c>
      <c r="C333" s="431" t="s">
        <v>1309</v>
      </c>
      <c r="D333" s="431" t="s">
        <v>1340</v>
      </c>
      <c r="E333" s="431" t="s">
        <v>1341</v>
      </c>
      <c r="F333" s="434"/>
      <c r="G333" s="434"/>
      <c r="H333" s="434"/>
      <c r="I333" s="434"/>
      <c r="J333" s="434"/>
      <c r="K333" s="434"/>
      <c r="L333" s="434"/>
      <c r="M333" s="434"/>
      <c r="N333" s="434">
        <v>1</v>
      </c>
      <c r="O333" s="434">
        <v>31</v>
      </c>
      <c r="P333" s="456"/>
      <c r="Q333" s="435">
        <v>31</v>
      </c>
    </row>
    <row r="334" spans="1:17" ht="14.4" customHeight="1" x14ac:dyDescent="0.3">
      <c r="A334" s="430" t="s">
        <v>1469</v>
      </c>
      <c r="B334" s="431" t="s">
        <v>1308</v>
      </c>
      <c r="C334" s="431" t="s">
        <v>1309</v>
      </c>
      <c r="D334" s="431" t="s">
        <v>1342</v>
      </c>
      <c r="E334" s="431" t="s">
        <v>1343</v>
      </c>
      <c r="F334" s="434">
        <v>2</v>
      </c>
      <c r="G334" s="434">
        <v>412</v>
      </c>
      <c r="H334" s="434">
        <v>1</v>
      </c>
      <c r="I334" s="434">
        <v>206</v>
      </c>
      <c r="J334" s="434"/>
      <c r="K334" s="434"/>
      <c r="L334" s="434"/>
      <c r="M334" s="434"/>
      <c r="N334" s="434">
        <v>3</v>
      </c>
      <c r="O334" s="434">
        <v>624</v>
      </c>
      <c r="P334" s="456">
        <v>1.5145631067961165</v>
      </c>
      <c r="Q334" s="435">
        <v>208</v>
      </c>
    </row>
    <row r="335" spans="1:17" ht="14.4" customHeight="1" x14ac:dyDescent="0.3">
      <c r="A335" s="430" t="s">
        <v>1469</v>
      </c>
      <c r="B335" s="431" t="s">
        <v>1308</v>
      </c>
      <c r="C335" s="431" t="s">
        <v>1309</v>
      </c>
      <c r="D335" s="431" t="s">
        <v>1344</v>
      </c>
      <c r="E335" s="431" t="s">
        <v>1345</v>
      </c>
      <c r="F335" s="434">
        <v>2</v>
      </c>
      <c r="G335" s="434">
        <v>758</v>
      </c>
      <c r="H335" s="434">
        <v>1</v>
      </c>
      <c r="I335" s="434">
        <v>379</v>
      </c>
      <c r="J335" s="434"/>
      <c r="K335" s="434"/>
      <c r="L335" s="434"/>
      <c r="M335" s="434"/>
      <c r="N335" s="434">
        <v>3</v>
      </c>
      <c r="O335" s="434">
        <v>1152</v>
      </c>
      <c r="P335" s="456">
        <v>1.5197889182058046</v>
      </c>
      <c r="Q335" s="435">
        <v>384</v>
      </c>
    </row>
    <row r="336" spans="1:17" ht="14.4" customHeight="1" x14ac:dyDescent="0.3">
      <c r="A336" s="430" t="s">
        <v>1469</v>
      </c>
      <c r="B336" s="431" t="s">
        <v>1308</v>
      </c>
      <c r="C336" s="431" t="s">
        <v>1309</v>
      </c>
      <c r="D336" s="431" t="s">
        <v>1346</v>
      </c>
      <c r="E336" s="431" t="s">
        <v>1347</v>
      </c>
      <c r="F336" s="434"/>
      <c r="G336" s="434"/>
      <c r="H336" s="434"/>
      <c r="I336" s="434"/>
      <c r="J336" s="434">
        <v>1</v>
      </c>
      <c r="K336" s="434">
        <v>234</v>
      </c>
      <c r="L336" s="434"/>
      <c r="M336" s="434">
        <v>234</v>
      </c>
      <c r="N336" s="434">
        <v>1</v>
      </c>
      <c r="O336" s="434">
        <v>236</v>
      </c>
      <c r="P336" s="456"/>
      <c r="Q336" s="435">
        <v>236</v>
      </c>
    </row>
    <row r="337" spans="1:17" ht="14.4" customHeight="1" x14ac:dyDescent="0.3">
      <c r="A337" s="430" t="s">
        <v>1469</v>
      </c>
      <c r="B337" s="431" t="s">
        <v>1308</v>
      </c>
      <c r="C337" s="431" t="s">
        <v>1309</v>
      </c>
      <c r="D337" s="431" t="s">
        <v>1354</v>
      </c>
      <c r="E337" s="431" t="s">
        <v>1355</v>
      </c>
      <c r="F337" s="434">
        <v>6</v>
      </c>
      <c r="G337" s="434">
        <v>96</v>
      </c>
      <c r="H337" s="434">
        <v>1</v>
      </c>
      <c r="I337" s="434">
        <v>16</v>
      </c>
      <c r="J337" s="434">
        <v>25</v>
      </c>
      <c r="K337" s="434">
        <v>400</v>
      </c>
      <c r="L337" s="434">
        <v>4.166666666666667</v>
      </c>
      <c r="M337" s="434">
        <v>16</v>
      </c>
      <c r="N337" s="434">
        <v>44</v>
      </c>
      <c r="O337" s="434">
        <v>748</v>
      </c>
      <c r="P337" s="456">
        <v>7.791666666666667</v>
      </c>
      <c r="Q337" s="435">
        <v>17</v>
      </c>
    </row>
    <row r="338" spans="1:17" ht="14.4" customHeight="1" x14ac:dyDescent="0.3">
      <c r="A338" s="430" t="s">
        <v>1469</v>
      </c>
      <c r="B338" s="431" t="s">
        <v>1308</v>
      </c>
      <c r="C338" s="431" t="s">
        <v>1309</v>
      </c>
      <c r="D338" s="431" t="s">
        <v>1356</v>
      </c>
      <c r="E338" s="431" t="s">
        <v>1357</v>
      </c>
      <c r="F338" s="434">
        <v>3</v>
      </c>
      <c r="G338" s="434">
        <v>405</v>
      </c>
      <c r="H338" s="434">
        <v>1</v>
      </c>
      <c r="I338" s="434">
        <v>135</v>
      </c>
      <c r="J338" s="434">
        <v>1</v>
      </c>
      <c r="K338" s="434">
        <v>136</v>
      </c>
      <c r="L338" s="434">
        <v>0.33580246913580247</v>
      </c>
      <c r="M338" s="434">
        <v>136</v>
      </c>
      <c r="N338" s="434">
        <v>2</v>
      </c>
      <c r="O338" s="434">
        <v>278</v>
      </c>
      <c r="P338" s="456">
        <v>0.68641975308641978</v>
      </c>
      <c r="Q338" s="435">
        <v>139</v>
      </c>
    </row>
    <row r="339" spans="1:17" ht="14.4" customHeight="1" x14ac:dyDescent="0.3">
      <c r="A339" s="430" t="s">
        <v>1469</v>
      </c>
      <c r="B339" s="431" t="s">
        <v>1308</v>
      </c>
      <c r="C339" s="431" t="s">
        <v>1309</v>
      </c>
      <c r="D339" s="431" t="s">
        <v>1358</v>
      </c>
      <c r="E339" s="431" t="s">
        <v>1359</v>
      </c>
      <c r="F339" s="434">
        <v>7</v>
      </c>
      <c r="G339" s="434">
        <v>721</v>
      </c>
      <c r="H339" s="434">
        <v>1</v>
      </c>
      <c r="I339" s="434">
        <v>103</v>
      </c>
      <c r="J339" s="434">
        <v>4</v>
      </c>
      <c r="K339" s="434">
        <v>412</v>
      </c>
      <c r="L339" s="434">
        <v>0.5714285714285714</v>
      </c>
      <c r="M339" s="434">
        <v>103</v>
      </c>
      <c r="N339" s="434">
        <v>4</v>
      </c>
      <c r="O339" s="434">
        <v>412</v>
      </c>
      <c r="P339" s="456">
        <v>0.5714285714285714</v>
      </c>
      <c r="Q339" s="435">
        <v>103</v>
      </c>
    </row>
    <row r="340" spans="1:17" ht="14.4" customHeight="1" x14ac:dyDescent="0.3">
      <c r="A340" s="430" t="s">
        <v>1469</v>
      </c>
      <c r="B340" s="431" t="s">
        <v>1308</v>
      </c>
      <c r="C340" s="431" t="s">
        <v>1309</v>
      </c>
      <c r="D340" s="431" t="s">
        <v>1364</v>
      </c>
      <c r="E340" s="431" t="s">
        <v>1365</v>
      </c>
      <c r="F340" s="434">
        <v>329</v>
      </c>
      <c r="G340" s="434">
        <v>37621</v>
      </c>
      <c r="H340" s="434">
        <v>1</v>
      </c>
      <c r="I340" s="434">
        <v>114.34954407294833</v>
      </c>
      <c r="J340" s="434">
        <v>374</v>
      </c>
      <c r="K340" s="434">
        <v>43384</v>
      </c>
      <c r="L340" s="434">
        <v>1.1531857207410754</v>
      </c>
      <c r="M340" s="434">
        <v>116</v>
      </c>
      <c r="N340" s="434">
        <v>237</v>
      </c>
      <c r="O340" s="434">
        <v>27729</v>
      </c>
      <c r="P340" s="456">
        <v>0.737061747428298</v>
      </c>
      <c r="Q340" s="435">
        <v>117</v>
      </c>
    </row>
    <row r="341" spans="1:17" ht="14.4" customHeight="1" x14ac:dyDescent="0.3">
      <c r="A341" s="430" t="s">
        <v>1469</v>
      </c>
      <c r="B341" s="431" t="s">
        <v>1308</v>
      </c>
      <c r="C341" s="431" t="s">
        <v>1309</v>
      </c>
      <c r="D341" s="431" t="s">
        <v>1366</v>
      </c>
      <c r="E341" s="431" t="s">
        <v>1367</v>
      </c>
      <c r="F341" s="434">
        <v>43</v>
      </c>
      <c r="G341" s="434">
        <v>3636</v>
      </c>
      <c r="H341" s="434">
        <v>1</v>
      </c>
      <c r="I341" s="434">
        <v>84.558139534883722</v>
      </c>
      <c r="J341" s="434">
        <v>31</v>
      </c>
      <c r="K341" s="434">
        <v>2635</v>
      </c>
      <c r="L341" s="434">
        <v>0.72469746974697469</v>
      </c>
      <c r="M341" s="434">
        <v>85</v>
      </c>
      <c r="N341" s="434">
        <v>32</v>
      </c>
      <c r="O341" s="434">
        <v>2912</v>
      </c>
      <c r="P341" s="456">
        <v>0.80088008800880084</v>
      </c>
      <c r="Q341" s="435">
        <v>91</v>
      </c>
    </row>
    <row r="342" spans="1:17" ht="14.4" customHeight="1" x14ac:dyDescent="0.3">
      <c r="A342" s="430" t="s">
        <v>1469</v>
      </c>
      <c r="B342" s="431" t="s">
        <v>1308</v>
      </c>
      <c r="C342" s="431" t="s">
        <v>1309</v>
      </c>
      <c r="D342" s="431" t="s">
        <v>1368</v>
      </c>
      <c r="E342" s="431" t="s">
        <v>1369</v>
      </c>
      <c r="F342" s="434">
        <v>2</v>
      </c>
      <c r="G342" s="434">
        <v>193</v>
      </c>
      <c r="H342" s="434">
        <v>1</v>
      </c>
      <c r="I342" s="434">
        <v>96.5</v>
      </c>
      <c r="J342" s="434">
        <v>2</v>
      </c>
      <c r="K342" s="434">
        <v>196</v>
      </c>
      <c r="L342" s="434">
        <v>1.0155440414507773</v>
      </c>
      <c r="M342" s="434">
        <v>98</v>
      </c>
      <c r="N342" s="434">
        <v>4</v>
      </c>
      <c r="O342" s="434">
        <v>396</v>
      </c>
      <c r="P342" s="456">
        <v>2.0518134715025909</v>
      </c>
      <c r="Q342" s="435">
        <v>99</v>
      </c>
    </row>
    <row r="343" spans="1:17" ht="14.4" customHeight="1" x14ac:dyDescent="0.3">
      <c r="A343" s="430" t="s">
        <v>1469</v>
      </c>
      <c r="B343" s="431" t="s">
        <v>1308</v>
      </c>
      <c r="C343" s="431" t="s">
        <v>1309</v>
      </c>
      <c r="D343" s="431" t="s">
        <v>1370</v>
      </c>
      <c r="E343" s="431" t="s">
        <v>1371</v>
      </c>
      <c r="F343" s="434">
        <v>27</v>
      </c>
      <c r="G343" s="434">
        <v>567</v>
      </c>
      <c r="H343" s="434">
        <v>1</v>
      </c>
      <c r="I343" s="434">
        <v>21</v>
      </c>
      <c r="J343" s="434">
        <v>61</v>
      </c>
      <c r="K343" s="434">
        <v>1281</v>
      </c>
      <c r="L343" s="434">
        <v>2.2592592592592591</v>
      </c>
      <c r="M343" s="434">
        <v>21</v>
      </c>
      <c r="N343" s="434">
        <v>11</v>
      </c>
      <c r="O343" s="434">
        <v>231</v>
      </c>
      <c r="P343" s="456">
        <v>0.40740740740740738</v>
      </c>
      <c r="Q343" s="435">
        <v>21</v>
      </c>
    </row>
    <row r="344" spans="1:17" ht="14.4" customHeight="1" x14ac:dyDescent="0.3">
      <c r="A344" s="430" t="s">
        <v>1469</v>
      </c>
      <c r="B344" s="431" t="s">
        <v>1308</v>
      </c>
      <c r="C344" s="431" t="s">
        <v>1309</v>
      </c>
      <c r="D344" s="431" t="s">
        <v>1372</v>
      </c>
      <c r="E344" s="431" t="s">
        <v>1373</v>
      </c>
      <c r="F344" s="434">
        <v>7</v>
      </c>
      <c r="G344" s="434">
        <v>3409</v>
      </c>
      <c r="H344" s="434">
        <v>1</v>
      </c>
      <c r="I344" s="434">
        <v>487</v>
      </c>
      <c r="J344" s="434">
        <v>20</v>
      </c>
      <c r="K344" s="434">
        <v>9740</v>
      </c>
      <c r="L344" s="434">
        <v>2.8571428571428572</v>
      </c>
      <c r="M344" s="434">
        <v>487</v>
      </c>
      <c r="N344" s="434">
        <v>39</v>
      </c>
      <c r="O344" s="434">
        <v>19032</v>
      </c>
      <c r="P344" s="456">
        <v>5.5828688765033734</v>
      </c>
      <c r="Q344" s="435">
        <v>488</v>
      </c>
    </row>
    <row r="345" spans="1:17" ht="14.4" customHeight="1" x14ac:dyDescent="0.3">
      <c r="A345" s="430" t="s">
        <v>1469</v>
      </c>
      <c r="B345" s="431" t="s">
        <v>1308</v>
      </c>
      <c r="C345" s="431" t="s">
        <v>1309</v>
      </c>
      <c r="D345" s="431" t="s">
        <v>1380</v>
      </c>
      <c r="E345" s="431" t="s">
        <v>1381</v>
      </c>
      <c r="F345" s="434">
        <v>37</v>
      </c>
      <c r="G345" s="434">
        <v>1500</v>
      </c>
      <c r="H345" s="434">
        <v>1</v>
      </c>
      <c r="I345" s="434">
        <v>40.54054054054054</v>
      </c>
      <c r="J345" s="434">
        <v>24</v>
      </c>
      <c r="K345" s="434">
        <v>984</v>
      </c>
      <c r="L345" s="434">
        <v>0.65600000000000003</v>
      </c>
      <c r="M345" s="434">
        <v>41</v>
      </c>
      <c r="N345" s="434">
        <v>36</v>
      </c>
      <c r="O345" s="434">
        <v>1476</v>
      </c>
      <c r="P345" s="456">
        <v>0.98399999999999999</v>
      </c>
      <c r="Q345" s="435">
        <v>41</v>
      </c>
    </row>
    <row r="346" spans="1:17" ht="14.4" customHeight="1" x14ac:dyDescent="0.3">
      <c r="A346" s="430" t="s">
        <v>1469</v>
      </c>
      <c r="B346" s="431" t="s">
        <v>1308</v>
      </c>
      <c r="C346" s="431" t="s">
        <v>1309</v>
      </c>
      <c r="D346" s="431" t="s">
        <v>1394</v>
      </c>
      <c r="E346" s="431" t="s">
        <v>1395</v>
      </c>
      <c r="F346" s="434"/>
      <c r="G346" s="434"/>
      <c r="H346" s="434"/>
      <c r="I346" s="434"/>
      <c r="J346" s="434"/>
      <c r="K346" s="434"/>
      <c r="L346" s="434"/>
      <c r="M346" s="434"/>
      <c r="N346" s="434">
        <v>1</v>
      </c>
      <c r="O346" s="434">
        <v>614</v>
      </c>
      <c r="P346" s="456"/>
      <c r="Q346" s="435">
        <v>614</v>
      </c>
    </row>
    <row r="347" spans="1:17" ht="14.4" customHeight="1" x14ac:dyDescent="0.3">
      <c r="A347" s="430" t="s">
        <v>1469</v>
      </c>
      <c r="B347" s="431" t="s">
        <v>1308</v>
      </c>
      <c r="C347" s="431" t="s">
        <v>1309</v>
      </c>
      <c r="D347" s="431" t="s">
        <v>1398</v>
      </c>
      <c r="E347" s="431" t="s">
        <v>1399</v>
      </c>
      <c r="F347" s="434">
        <v>4</v>
      </c>
      <c r="G347" s="434">
        <v>2032</v>
      </c>
      <c r="H347" s="434">
        <v>1</v>
      </c>
      <c r="I347" s="434">
        <v>508</v>
      </c>
      <c r="J347" s="434"/>
      <c r="K347" s="434"/>
      <c r="L347" s="434"/>
      <c r="M347" s="434"/>
      <c r="N347" s="434"/>
      <c r="O347" s="434"/>
      <c r="P347" s="456"/>
      <c r="Q347" s="435"/>
    </row>
    <row r="348" spans="1:17" ht="14.4" customHeight="1" x14ac:dyDescent="0.3">
      <c r="A348" s="430" t="s">
        <v>1469</v>
      </c>
      <c r="B348" s="431" t="s">
        <v>1308</v>
      </c>
      <c r="C348" s="431" t="s">
        <v>1309</v>
      </c>
      <c r="D348" s="431" t="s">
        <v>1406</v>
      </c>
      <c r="E348" s="431" t="s">
        <v>1407</v>
      </c>
      <c r="F348" s="434"/>
      <c r="G348" s="434"/>
      <c r="H348" s="434"/>
      <c r="I348" s="434"/>
      <c r="J348" s="434">
        <v>1</v>
      </c>
      <c r="K348" s="434">
        <v>248</v>
      </c>
      <c r="L348" s="434"/>
      <c r="M348" s="434">
        <v>248</v>
      </c>
      <c r="N348" s="434">
        <v>1</v>
      </c>
      <c r="O348" s="434">
        <v>249</v>
      </c>
      <c r="P348" s="456"/>
      <c r="Q348" s="435">
        <v>249</v>
      </c>
    </row>
    <row r="349" spans="1:17" ht="14.4" customHeight="1" x14ac:dyDescent="0.3">
      <c r="A349" s="430" t="s">
        <v>1470</v>
      </c>
      <c r="B349" s="431" t="s">
        <v>1308</v>
      </c>
      <c r="C349" s="431" t="s">
        <v>1309</v>
      </c>
      <c r="D349" s="431" t="s">
        <v>1310</v>
      </c>
      <c r="E349" s="431" t="s">
        <v>1311</v>
      </c>
      <c r="F349" s="434">
        <v>106</v>
      </c>
      <c r="G349" s="434">
        <v>16922</v>
      </c>
      <c r="H349" s="434">
        <v>1</v>
      </c>
      <c r="I349" s="434">
        <v>159.64150943396226</v>
      </c>
      <c r="J349" s="434">
        <v>131</v>
      </c>
      <c r="K349" s="434">
        <v>21091</v>
      </c>
      <c r="L349" s="434">
        <v>1.2463656778158609</v>
      </c>
      <c r="M349" s="434">
        <v>161</v>
      </c>
      <c r="N349" s="434">
        <v>154</v>
      </c>
      <c r="O349" s="434">
        <v>26642</v>
      </c>
      <c r="P349" s="456">
        <v>1.5744001891029429</v>
      </c>
      <c r="Q349" s="435">
        <v>173</v>
      </c>
    </row>
    <row r="350" spans="1:17" ht="14.4" customHeight="1" x14ac:dyDescent="0.3">
      <c r="A350" s="430" t="s">
        <v>1470</v>
      </c>
      <c r="B350" s="431" t="s">
        <v>1308</v>
      </c>
      <c r="C350" s="431" t="s">
        <v>1309</v>
      </c>
      <c r="D350" s="431" t="s">
        <v>1324</v>
      </c>
      <c r="E350" s="431" t="s">
        <v>1325</v>
      </c>
      <c r="F350" s="434"/>
      <c r="G350" s="434"/>
      <c r="H350" s="434"/>
      <c r="I350" s="434"/>
      <c r="J350" s="434">
        <v>1</v>
      </c>
      <c r="K350" s="434">
        <v>1169</v>
      </c>
      <c r="L350" s="434"/>
      <c r="M350" s="434">
        <v>1169</v>
      </c>
      <c r="N350" s="434"/>
      <c r="O350" s="434"/>
      <c r="P350" s="456"/>
      <c r="Q350" s="435"/>
    </row>
    <row r="351" spans="1:17" ht="14.4" customHeight="1" x14ac:dyDescent="0.3">
      <c r="A351" s="430" t="s">
        <v>1470</v>
      </c>
      <c r="B351" s="431" t="s">
        <v>1308</v>
      </c>
      <c r="C351" s="431" t="s">
        <v>1309</v>
      </c>
      <c r="D351" s="431" t="s">
        <v>1326</v>
      </c>
      <c r="E351" s="431" t="s">
        <v>1327</v>
      </c>
      <c r="F351" s="434">
        <v>168</v>
      </c>
      <c r="G351" s="434">
        <v>6646</v>
      </c>
      <c r="H351" s="434">
        <v>1</v>
      </c>
      <c r="I351" s="434">
        <v>39.55952380952381</v>
      </c>
      <c r="J351" s="434">
        <v>87</v>
      </c>
      <c r="K351" s="434">
        <v>3480</v>
      </c>
      <c r="L351" s="434">
        <v>0.52362323201925975</v>
      </c>
      <c r="M351" s="434">
        <v>40</v>
      </c>
      <c r="N351" s="434">
        <v>32</v>
      </c>
      <c r="O351" s="434">
        <v>1312</v>
      </c>
      <c r="P351" s="456">
        <v>0.19741197712910022</v>
      </c>
      <c r="Q351" s="435">
        <v>41</v>
      </c>
    </row>
    <row r="352" spans="1:17" ht="14.4" customHeight="1" x14ac:dyDescent="0.3">
      <c r="A352" s="430" t="s">
        <v>1470</v>
      </c>
      <c r="B352" s="431" t="s">
        <v>1308</v>
      </c>
      <c r="C352" s="431" t="s">
        <v>1309</v>
      </c>
      <c r="D352" s="431" t="s">
        <v>1328</v>
      </c>
      <c r="E352" s="431" t="s">
        <v>1329</v>
      </c>
      <c r="F352" s="434">
        <v>1</v>
      </c>
      <c r="G352" s="434">
        <v>383</v>
      </c>
      <c r="H352" s="434">
        <v>1</v>
      </c>
      <c r="I352" s="434">
        <v>383</v>
      </c>
      <c r="J352" s="434">
        <v>2</v>
      </c>
      <c r="K352" s="434">
        <v>766</v>
      </c>
      <c r="L352" s="434">
        <v>2</v>
      </c>
      <c r="M352" s="434">
        <v>383</v>
      </c>
      <c r="N352" s="434">
        <v>7</v>
      </c>
      <c r="O352" s="434">
        <v>2688</v>
      </c>
      <c r="P352" s="456">
        <v>7.0182767624020892</v>
      </c>
      <c r="Q352" s="435">
        <v>384</v>
      </c>
    </row>
    <row r="353" spans="1:17" ht="14.4" customHeight="1" x14ac:dyDescent="0.3">
      <c r="A353" s="430" t="s">
        <v>1470</v>
      </c>
      <c r="B353" s="431" t="s">
        <v>1308</v>
      </c>
      <c r="C353" s="431" t="s">
        <v>1309</v>
      </c>
      <c r="D353" s="431" t="s">
        <v>1330</v>
      </c>
      <c r="E353" s="431" t="s">
        <v>1331</v>
      </c>
      <c r="F353" s="434">
        <v>2</v>
      </c>
      <c r="G353" s="434">
        <v>74</v>
      </c>
      <c r="H353" s="434">
        <v>1</v>
      </c>
      <c r="I353" s="434">
        <v>37</v>
      </c>
      <c r="J353" s="434">
        <v>5</v>
      </c>
      <c r="K353" s="434">
        <v>185</v>
      </c>
      <c r="L353" s="434">
        <v>2.5</v>
      </c>
      <c r="M353" s="434">
        <v>37</v>
      </c>
      <c r="N353" s="434"/>
      <c r="O353" s="434"/>
      <c r="P353" s="456"/>
      <c r="Q353" s="435"/>
    </row>
    <row r="354" spans="1:17" ht="14.4" customHeight="1" x14ac:dyDescent="0.3">
      <c r="A354" s="430" t="s">
        <v>1470</v>
      </c>
      <c r="B354" s="431" t="s">
        <v>1308</v>
      </c>
      <c r="C354" s="431" t="s">
        <v>1309</v>
      </c>
      <c r="D354" s="431" t="s">
        <v>1334</v>
      </c>
      <c r="E354" s="431" t="s">
        <v>1335</v>
      </c>
      <c r="F354" s="434">
        <v>27</v>
      </c>
      <c r="G354" s="434">
        <v>12006</v>
      </c>
      <c r="H354" s="434">
        <v>1</v>
      </c>
      <c r="I354" s="434">
        <v>444.66666666666669</v>
      </c>
      <c r="J354" s="434">
        <v>12</v>
      </c>
      <c r="K354" s="434">
        <v>5340</v>
      </c>
      <c r="L354" s="434">
        <v>0.44477761119440279</v>
      </c>
      <c r="M354" s="434">
        <v>445</v>
      </c>
      <c r="N354" s="434">
        <v>6</v>
      </c>
      <c r="O354" s="434">
        <v>2676</v>
      </c>
      <c r="P354" s="456">
        <v>0.22288855572213892</v>
      </c>
      <c r="Q354" s="435">
        <v>446</v>
      </c>
    </row>
    <row r="355" spans="1:17" ht="14.4" customHeight="1" x14ac:dyDescent="0.3">
      <c r="A355" s="430" t="s">
        <v>1470</v>
      </c>
      <c r="B355" s="431" t="s">
        <v>1308</v>
      </c>
      <c r="C355" s="431" t="s">
        <v>1309</v>
      </c>
      <c r="D355" s="431" t="s">
        <v>1338</v>
      </c>
      <c r="E355" s="431" t="s">
        <v>1339</v>
      </c>
      <c r="F355" s="434">
        <v>1</v>
      </c>
      <c r="G355" s="434">
        <v>491</v>
      </c>
      <c r="H355" s="434">
        <v>1</v>
      </c>
      <c r="I355" s="434">
        <v>491</v>
      </c>
      <c r="J355" s="434"/>
      <c r="K355" s="434"/>
      <c r="L355" s="434"/>
      <c r="M355" s="434"/>
      <c r="N355" s="434">
        <v>5</v>
      </c>
      <c r="O355" s="434">
        <v>2460</v>
      </c>
      <c r="P355" s="456">
        <v>5.0101832993890021</v>
      </c>
      <c r="Q355" s="435">
        <v>492</v>
      </c>
    </row>
    <row r="356" spans="1:17" ht="14.4" customHeight="1" x14ac:dyDescent="0.3">
      <c r="A356" s="430" t="s">
        <v>1470</v>
      </c>
      <c r="B356" s="431" t="s">
        <v>1308</v>
      </c>
      <c r="C356" s="431" t="s">
        <v>1309</v>
      </c>
      <c r="D356" s="431" t="s">
        <v>1340</v>
      </c>
      <c r="E356" s="431" t="s">
        <v>1341</v>
      </c>
      <c r="F356" s="434">
        <v>26</v>
      </c>
      <c r="G356" s="434">
        <v>806</v>
      </c>
      <c r="H356" s="434">
        <v>1</v>
      </c>
      <c r="I356" s="434">
        <v>31</v>
      </c>
      <c r="J356" s="434">
        <v>13</v>
      </c>
      <c r="K356" s="434">
        <v>403</v>
      </c>
      <c r="L356" s="434">
        <v>0.5</v>
      </c>
      <c r="M356" s="434">
        <v>31</v>
      </c>
      <c r="N356" s="434">
        <v>6</v>
      </c>
      <c r="O356" s="434">
        <v>186</v>
      </c>
      <c r="P356" s="456">
        <v>0.23076923076923078</v>
      </c>
      <c r="Q356" s="435">
        <v>31</v>
      </c>
    </row>
    <row r="357" spans="1:17" ht="14.4" customHeight="1" x14ac:dyDescent="0.3">
      <c r="A357" s="430" t="s">
        <v>1470</v>
      </c>
      <c r="B357" s="431" t="s">
        <v>1308</v>
      </c>
      <c r="C357" s="431" t="s">
        <v>1309</v>
      </c>
      <c r="D357" s="431" t="s">
        <v>1342</v>
      </c>
      <c r="E357" s="431" t="s">
        <v>1343</v>
      </c>
      <c r="F357" s="434">
        <v>1</v>
      </c>
      <c r="G357" s="434">
        <v>206</v>
      </c>
      <c r="H357" s="434">
        <v>1</v>
      </c>
      <c r="I357" s="434">
        <v>206</v>
      </c>
      <c r="J357" s="434">
        <v>4</v>
      </c>
      <c r="K357" s="434">
        <v>828</v>
      </c>
      <c r="L357" s="434">
        <v>4.0194174757281553</v>
      </c>
      <c r="M357" s="434">
        <v>207</v>
      </c>
      <c r="N357" s="434">
        <v>4</v>
      </c>
      <c r="O357" s="434">
        <v>832</v>
      </c>
      <c r="P357" s="456">
        <v>4.0388349514563107</v>
      </c>
      <c r="Q357" s="435">
        <v>208</v>
      </c>
    </row>
    <row r="358" spans="1:17" ht="14.4" customHeight="1" x14ac:dyDescent="0.3">
      <c r="A358" s="430" t="s">
        <v>1470</v>
      </c>
      <c r="B358" s="431" t="s">
        <v>1308</v>
      </c>
      <c r="C358" s="431" t="s">
        <v>1309</v>
      </c>
      <c r="D358" s="431" t="s">
        <v>1344</v>
      </c>
      <c r="E358" s="431" t="s">
        <v>1345</v>
      </c>
      <c r="F358" s="434">
        <v>1</v>
      </c>
      <c r="G358" s="434">
        <v>379</v>
      </c>
      <c r="H358" s="434">
        <v>1</v>
      </c>
      <c r="I358" s="434">
        <v>379</v>
      </c>
      <c r="J358" s="434">
        <v>4</v>
      </c>
      <c r="K358" s="434">
        <v>1520</v>
      </c>
      <c r="L358" s="434">
        <v>4.0105540897097622</v>
      </c>
      <c r="M358" s="434">
        <v>380</v>
      </c>
      <c r="N358" s="434">
        <v>4</v>
      </c>
      <c r="O358" s="434">
        <v>1536</v>
      </c>
      <c r="P358" s="456">
        <v>4.052770448548813</v>
      </c>
      <c r="Q358" s="435">
        <v>384</v>
      </c>
    </row>
    <row r="359" spans="1:17" ht="14.4" customHeight="1" x14ac:dyDescent="0.3">
      <c r="A359" s="430" t="s">
        <v>1470</v>
      </c>
      <c r="B359" s="431" t="s">
        <v>1308</v>
      </c>
      <c r="C359" s="431" t="s">
        <v>1309</v>
      </c>
      <c r="D359" s="431" t="s">
        <v>1354</v>
      </c>
      <c r="E359" s="431" t="s">
        <v>1355</v>
      </c>
      <c r="F359" s="434">
        <v>40</v>
      </c>
      <c r="G359" s="434">
        <v>640</v>
      </c>
      <c r="H359" s="434">
        <v>1</v>
      </c>
      <c r="I359" s="434">
        <v>16</v>
      </c>
      <c r="J359" s="434">
        <v>28</v>
      </c>
      <c r="K359" s="434">
        <v>448</v>
      </c>
      <c r="L359" s="434">
        <v>0.7</v>
      </c>
      <c r="M359" s="434">
        <v>16</v>
      </c>
      <c r="N359" s="434">
        <v>23</v>
      </c>
      <c r="O359" s="434">
        <v>391</v>
      </c>
      <c r="P359" s="456">
        <v>0.61093750000000002</v>
      </c>
      <c r="Q359" s="435">
        <v>17</v>
      </c>
    </row>
    <row r="360" spans="1:17" ht="14.4" customHeight="1" x14ac:dyDescent="0.3">
      <c r="A360" s="430" t="s">
        <v>1470</v>
      </c>
      <c r="B360" s="431" t="s">
        <v>1308</v>
      </c>
      <c r="C360" s="431" t="s">
        <v>1309</v>
      </c>
      <c r="D360" s="431" t="s">
        <v>1356</v>
      </c>
      <c r="E360" s="431" t="s">
        <v>1357</v>
      </c>
      <c r="F360" s="434">
        <v>6</v>
      </c>
      <c r="G360" s="434">
        <v>808</v>
      </c>
      <c r="H360" s="434">
        <v>1</v>
      </c>
      <c r="I360" s="434">
        <v>134.66666666666666</v>
      </c>
      <c r="J360" s="434">
        <v>2</v>
      </c>
      <c r="K360" s="434">
        <v>272</v>
      </c>
      <c r="L360" s="434">
        <v>0.33663366336633666</v>
      </c>
      <c r="M360" s="434">
        <v>136</v>
      </c>
      <c r="N360" s="434">
        <v>3</v>
      </c>
      <c r="O360" s="434">
        <v>417</v>
      </c>
      <c r="P360" s="456">
        <v>0.5160891089108911</v>
      </c>
      <c r="Q360" s="435">
        <v>139</v>
      </c>
    </row>
    <row r="361" spans="1:17" ht="14.4" customHeight="1" x14ac:dyDescent="0.3">
      <c r="A361" s="430" t="s">
        <v>1470</v>
      </c>
      <c r="B361" s="431" t="s">
        <v>1308</v>
      </c>
      <c r="C361" s="431" t="s">
        <v>1309</v>
      </c>
      <c r="D361" s="431" t="s">
        <v>1358</v>
      </c>
      <c r="E361" s="431" t="s">
        <v>1359</v>
      </c>
      <c r="F361" s="434"/>
      <c r="G361" s="434"/>
      <c r="H361" s="434"/>
      <c r="I361" s="434"/>
      <c r="J361" s="434">
        <v>4</v>
      </c>
      <c r="K361" s="434">
        <v>412</v>
      </c>
      <c r="L361" s="434"/>
      <c r="M361" s="434">
        <v>103</v>
      </c>
      <c r="N361" s="434"/>
      <c r="O361" s="434"/>
      <c r="P361" s="456"/>
      <c r="Q361" s="435"/>
    </row>
    <row r="362" spans="1:17" ht="14.4" customHeight="1" x14ac:dyDescent="0.3">
      <c r="A362" s="430" t="s">
        <v>1470</v>
      </c>
      <c r="B362" s="431" t="s">
        <v>1308</v>
      </c>
      <c r="C362" s="431" t="s">
        <v>1309</v>
      </c>
      <c r="D362" s="431" t="s">
        <v>1364</v>
      </c>
      <c r="E362" s="431" t="s">
        <v>1365</v>
      </c>
      <c r="F362" s="434">
        <v>57</v>
      </c>
      <c r="G362" s="434">
        <v>6519</v>
      </c>
      <c r="H362" s="434">
        <v>1</v>
      </c>
      <c r="I362" s="434">
        <v>114.36842105263158</v>
      </c>
      <c r="J362" s="434">
        <v>58</v>
      </c>
      <c r="K362" s="434">
        <v>6728</v>
      </c>
      <c r="L362" s="434">
        <v>1.0320601319220739</v>
      </c>
      <c r="M362" s="434">
        <v>116</v>
      </c>
      <c r="N362" s="434">
        <v>50</v>
      </c>
      <c r="O362" s="434">
        <v>5850</v>
      </c>
      <c r="P362" s="456">
        <v>0.89737689829728484</v>
      </c>
      <c r="Q362" s="435">
        <v>117</v>
      </c>
    </row>
    <row r="363" spans="1:17" ht="14.4" customHeight="1" x14ac:dyDescent="0.3">
      <c r="A363" s="430" t="s">
        <v>1470</v>
      </c>
      <c r="B363" s="431" t="s">
        <v>1308</v>
      </c>
      <c r="C363" s="431" t="s">
        <v>1309</v>
      </c>
      <c r="D363" s="431" t="s">
        <v>1366</v>
      </c>
      <c r="E363" s="431" t="s">
        <v>1367</v>
      </c>
      <c r="F363" s="434">
        <v>4</v>
      </c>
      <c r="G363" s="434">
        <v>338</v>
      </c>
      <c r="H363" s="434">
        <v>1</v>
      </c>
      <c r="I363" s="434">
        <v>84.5</v>
      </c>
      <c r="J363" s="434">
        <v>8</v>
      </c>
      <c r="K363" s="434">
        <v>680</v>
      </c>
      <c r="L363" s="434">
        <v>2.0118343195266273</v>
      </c>
      <c r="M363" s="434">
        <v>85</v>
      </c>
      <c r="N363" s="434">
        <v>8</v>
      </c>
      <c r="O363" s="434">
        <v>728</v>
      </c>
      <c r="P363" s="456">
        <v>2.1538461538461537</v>
      </c>
      <c r="Q363" s="435">
        <v>91</v>
      </c>
    </row>
    <row r="364" spans="1:17" ht="14.4" customHeight="1" x14ac:dyDescent="0.3">
      <c r="A364" s="430" t="s">
        <v>1470</v>
      </c>
      <c r="B364" s="431" t="s">
        <v>1308</v>
      </c>
      <c r="C364" s="431" t="s">
        <v>1309</v>
      </c>
      <c r="D364" s="431" t="s">
        <v>1368</v>
      </c>
      <c r="E364" s="431" t="s">
        <v>1369</v>
      </c>
      <c r="F364" s="434"/>
      <c r="G364" s="434"/>
      <c r="H364" s="434"/>
      <c r="I364" s="434"/>
      <c r="J364" s="434">
        <v>1</v>
      </c>
      <c r="K364" s="434">
        <v>98</v>
      </c>
      <c r="L364" s="434"/>
      <c r="M364" s="434">
        <v>98</v>
      </c>
      <c r="N364" s="434"/>
      <c r="O364" s="434"/>
      <c r="P364" s="456"/>
      <c r="Q364" s="435"/>
    </row>
    <row r="365" spans="1:17" ht="14.4" customHeight="1" x14ac:dyDescent="0.3">
      <c r="A365" s="430" t="s">
        <v>1470</v>
      </c>
      <c r="B365" s="431" t="s">
        <v>1308</v>
      </c>
      <c r="C365" s="431" t="s">
        <v>1309</v>
      </c>
      <c r="D365" s="431" t="s">
        <v>1370</v>
      </c>
      <c r="E365" s="431" t="s">
        <v>1371</v>
      </c>
      <c r="F365" s="434">
        <v>9</v>
      </c>
      <c r="G365" s="434">
        <v>189</v>
      </c>
      <c r="H365" s="434">
        <v>1</v>
      </c>
      <c r="I365" s="434">
        <v>21</v>
      </c>
      <c r="J365" s="434">
        <v>4</v>
      </c>
      <c r="K365" s="434">
        <v>84</v>
      </c>
      <c r="L365" s="434">
        <v>0.44444444444444442</v>
      </c>
      <c r="M365" s="434">
        <v>21</v>
      </c>
      <c r="N365" s="434">
        <v>2</v>
      </c>
      <c r="O365" s="434">
        <v>42</v>
      </c>
      <c r="P365" s="456">
        <v>0.22222222222222221</v>
      </c>
      <c r="Q365" s="435">
        <v>21</v>
      </c>
    </row>
    <row r="366" spans="1:17" ht="14.4" customHeight="1" x14ac:dyDescent="0.3">
      <c r="A366" s="430" t="s">
        <v>1470</v>
      </c>
      <c r="B366" s="431" t="s">
        <v>1308</v>
      </c>
      <c r="C366" s="431" t="s">
        <v>1309</v>
      </c>
      <c r="D366" s="431" t="s">
        <v>1372</v>
      </c>
      <c r="E366" s="431" t="s">
        <v>1373</v>
      </c>
      <c r="F366" s="434">
        <v>69</v>
      </c>
      <c r="G366" s="434">
        <v>33590</v>
      </c>
      <c r="H366" s="434">
        <v>1</v>
      </c>
      <c r="I366" s="434">
        <v>486.81159420289856</v>
      </c>
      <c r="J366" s="434">
        <v>34</v>
      </c>
      <c r="K366" s="434">
        <v>16558</v>
      </c>
      <c r="L366" s="434">
        <v>0.49294432866924681</v>
      </c>
      <c r="M366" s="434">
        <v>487</v>
      </c>
      <c r="N366" s="434">
        <v>11</v>
      </c>
      <c r="O366" s="434">
        <v>5368</v>
      </c>
      <c r="P366" s="456">
        <v>0.15980946710330454</v>
      </c>
      <c r="Q366" s="435">
        <v>488</v>
      </c>
    </row>
    <row r="367" spans="1:17" ht="14.4" customHeight="1" x14ac:dyDescent="0.3">
      <c r="A367" s="430" t="s">
        <v>1470</v>
      </c>
      <c r="B367" s="431" t="s">
        <v>1308</v>
      </c>
      <c r="C367" s="431" t="s">
        <v>1309</v>
      </c>
      <c r="D367" s="431" t="s">
        <v>1380</v>
      </c>
      <c r="E367" s="431" t="s">
        <v>1381</v>
      </c>
      <c r="F367" s="434">
        <v>19</v>
      </c>
      <c r="G367" s="434">
        <v>767</v>
      </c>
      <c r="H367" s="434">
        <v>1</v>
      </c>
      <c r="I367" s="434">
        <v>40.368421052631582</v>
      </c>
      <c r="J367" s="434">
        <v>28</v>
      </c>
      <c r="K367" s="434">
        <v>1148</v>
      </c>
      <c r="L367" s="434">
        <v>1.4967405475880051</v>
      </c>
      <c r="M367" s="434">
        <v>41</v>
      </c>
      <c r="N367" s="434">
        <v>26</v>
      </c>
      <c r="O367" s="434">
        <v>1066</v>
      </c>
      <c r="P367" s="456">
        <v>1.3898305084745763</v>
      </c>
      <c r="Q367" s="435">
        <v>41</v>
      </c>
    </row>
    <row r="368" spans="1:17" ht="14.4" customHeight="1" x14ac:dyDescent="0.3">
      <c r="A368" s="430" t="s">
        <v>1470</v>
      </c>
      <c r="B368" s="431" t="s">
        <v>1308</v>
      </c>
      <c r="C368" s="431" t="s">
        <v>1309</v>
      </c>
      <c r="D368" s="431" t="s">
        <v>1388</v>
      </c>
      <c r="E368" s="431" t="s">
        <v>1389</v>
      </c>
      <c r="F368" s="434">
        <v>4</v>
      </c>
      <c r="G368" s="434">
        <v>866</v>
      </c>
      <c r="H368" s="434">
        <v>1</v>
      </c>
      <c r="I368" s="434">
        <v>216.5</v>
      </c>
      <c r="J368" s="434"/>
      <c r="K368" s="434"/>
      <c r="L368" s="434"/>
      <c r="M368" s="434"/>
      <c r="N368" s="434">
        <v>1</v>
      </c>
      <c r="O368" s="434">
        <v>223</v>
      </c>
      <c r="P368" s="456">
        <v>0.2575057736720554</v>
      </c>
      <c r="Q368" s="435">
        <v>223</v>
      </c>
    </row>
    <row r="369" spans="1:17" ht="14.4" customHeight="1" x14ac:dyDescent="0.3">
      <c r="A369" s="430" t="s">
        <v>1470</v>
      </c>
      <c r="B369" s="431" t="s">
        <v>1308</v>
      </c>
      <c r="C369" s="431" t="s">
        <v>1309</v>
      </c>
      <c r="D369" s="431" t="s">
        <v>1392</v>
      </c>
      <c r="E369" s="431" t="s">
        <v>1393</v>
      </c>
      <c r="F369" s="434">
        <v>3</v>
      </c>
      <c r="G369" s="434">
        <v>6177</v>
      </c>
      <c r="H369" s="434">
        <v>1</v>
      </c>
      <c r="I369" s="434">
        <v>2059</v>
      </c>
      <c r="J369" s="434"/>
      <c r="K369" s="434"/>
      <c r="L369" s="434"/>
      <c r="M369" s="434"/>
      <c r="N369" s="434">
        <v>1</v>
      </c>
      <c r="O369" s="434">
        <v>2112</v>
      </c>
      <c r="P369" s="456">
        <v>0.34191355026711995</v>
      </c>
      <c r="Q369" s="435">
        <v>2112</v>
      </c>
    </row>
    <row r="370" spans="1:17" ht="14.4" customHeight="1" x14ac:dyDescent="0.3">
      <c r="A370" s="430" t="s">
        <v>1470</v>
      </c>
      <c r="B370" s="431" t="s">
        <v>1308</v>
      </c>
      <c r="C370" s="431" t="s">
        <v>1309</v>
      </c>
      <c r="D370" s="431" t="s">
        <v>1398</v>
      </c>
      <c r="E370" s="431" t="s">
        <v>1399</v>
      </c>
      <c r="F370" s="434"/>
      <c r="G370" s="434"/>
      <c r="H370" s="434"/>
      <c r="I370" s="434"/>
      <c r="J370" s="434">
        <v>1</v>
      </c>
      <c r="K370" s="434">
        <v>509</v>
      </c>
      <c r="L370" s="434"/>
      <c r="M370" s="434">
        <v>509</v>
      </c>
      <c r="N370" s="434"/>
      <c r="O370" s="434"/>
      <c r="P370" s="456"/>
      <c r="Q370" s="435"/>
    </row>
    <row r="371" spans="1:17" ht="14.4" customHeight="1" x14ac:dyDescent="0.3">
      <c r="A371" s="430" t="s">
        <v>1470</v>
      </c>
      <c r="B371" s="431" t="s">
        <v>1308</v>
      </c>
      <c r="C371" s="431" t="s">
        <v>1309</v>
      </c>
      <c r="D371" s="431" t="s">
        <v>1400</v>
      </c>
      <c r="E371" s="431" t="s">
        <v>1401</v>
      </c>
      <c r="F371" s="434">
        <v>4</v>
      </c>
      <c r="G371" s="434">
        <v>6820</v>
      </c>
      <c r="H371" s="434">
        <v>1</v>
      </c>
      <c r="I371" s="434">
        <v>1705</v>
      </c>
      <c r="J371" s="434"/>
      <c r="K371" s="434"/>
      <c r="L371" s="434"/>
      <c r="M371" s="434"/>
      <c r="N371" s="434"/>
      <c r="O371" s="434"/>
      <c r="P371" s="456"/>
      <c r="Q371" s="435"/>
    </row>
    <row r="372" spans="1:17" ht="14.4" customHeight="1" x14ac:dyDescent="0.3">
      <c r="A372" s="430" t="s">
        <v>1471</v>
      </c>
      <c r="B372" s="431" t="s">
        <v>1308</v>
      </c>
      <c r="C372" s="431" t="s">
        <v>1309</v>
      </c>
      <c r="D372" s="431" t="s">
        <v>1310</v>
      </c>
      <c r="E372" s="431" t="s">
        <v>1311</v>
      </c>
      <c r="F372" s="434">
        <v>93</v>
      </c>
      <c r="G372" s="434">
        <v>14856</v>
      </c>
      <c r="H372" s="434">
        <v>1</v>
      </c>
      <c r="I372" s="434">
        <v>159.74193548387098</v>
      </c>
      <c r="J372" s="434">
        <v>125</v>
      </c>
      <c r="K372" s="434">
        <v>20125</v>
      </c>
      <c r="L372" s="434">
        <v>1.3546715131933225</v>
      </c>
      <c r="M372" s="434">
        <v>161</v>
      </c>
      <c r="N372" s="434">
        <v>107</v>
      </c>
      <c r="O372" s="434">
        <v>18511</v>
      </c>
      <c r="P372" s="456">
        <v>1.2460285406569735</v>
      </c>
      <c r="Q372" s="435">
        <v>173</v>
      </c>
    </row>
    <row r="373" spans="1:17" ht="14.4" customHeight="1" x14ac:dyDescent="0.3">
      <c r="A373" s="430" t="s">
        <v>1471</v>
      </c>
      <c r="B373" s="431" t="s">
        <v>1308</v>
      </c>
      <c r="C373" s="431" t="s">
        <v>1309</v>
      </c>
      <c r="D373" s="431" t="s">
        <v>1324</v>
      </c>
      <c r="E373" s="431" t="s">
        <v>1325</v>
      </c>
      <c r="F373" s="434">
        <v>2</v>
      </c>
      <c r="G373" s="434">
        <v>2336</v>
      </c>
      <c r="H373" s="434">
        <v>1</v>
      </c>
      <c r="I373" s="434">
        <v>1168</v>
      </c>
      <c r="J373" s="434">
        <v>2</v>
      </c>
      <c r="K373" s="434">
        <v>2338</v>
      </c>
      <c r="L373" s="434">
        <v>1.0008561643835616</v>
      </c>
      <c r="M373" s="434">
        <v>1169</v>
      </c>
      <c r="N373" s="434"/>
      <c r="O373" s="434"/>
      <c r="P373" s="456"/>
      <c r="Q373" s="435"/>
    </row>
    <row r="374" spans="1:17" ht="14.4" customHeight="1" x14ac:dyDescent="0.3">
      <c r="A374" s="430" t="s">
        <v>1471</v>
      </c>
      <c r="B374" s="431" t="s">
        <v>1308</v>
      </c>
      <c r="C374" s="431" t="s">
        <v>1309</v>
      </c>
      <c r="D374" s="431" t="s">
        <v>1326</v>
      </c>
      <c r="E374" s="431" t="s">
        <v>1327</v>
      </c>
      <c r="F374" s="434">
        <v>16</v>
      </c>
      <c r="G374" s="434">
        <v>635</v>
      </c>
      <c r="H374" s="434">
        <v>1</v>
      </c>
      <c r="I374" s="434">
        <v>39.6875</v>
      </c>
      <c r="J374" s="434">
        <v>1</v>
      </c>
      <c r="K374" s="434">
        <v>40</v>
      </c>
      <c r="L374" s="434">
        <v>6.2992125984251968E-2</v>
      </c>
      <c r="M374" s="434">
        <v>40</v>
      </c>
      <c r="N374" s="434">
        <v>4</v>
      </c>
      <c r="O374" s="434">
        <v>164</v>
      </c>
      <c r="P374" s="456">
        <v>0.25826771653543307</v>
      </c>
      <c r="Q374" s="435">
        <v>41</v>
      </c>
    </row>
    <row r="375" spans="1:17" ht="14.4" customHeight="1" x14ac:dyDescent="0.3">
      <c r="A375" s="430" t="s">
        <v>1471</v>
      </c>
      <c r="B375" s="431" t="s">
        <v>1308</v>
      </c>
      <c r="C375" s="431" t="s">
        <v>1309</v>
      </c>
      <c r="D375" s="431" t="s">
        <v>1330</v>
      </c>
      <c r="E375" s="431" t="s">
        <v>1331</v>
      </c>
      <c r="F375" s="434">
        <v>4</v>
      </c>
      <c r="G375" s="434">
        <v>148</v>
      </c>
      <c r="H375" s="434">
        <v>1</v>
      </c>
      <c r="I375" s="434">
        <v>37</v>
      </c>
      <c r="J375" s="434"/>
      <c r="K375" s="434"/>
      <c r="L375" s="434"/>
      <c r="M375" s="434"/>
      <c r="N375" s="434"/>
      <c r="O375" s="434"/>
      <c r="P375" s="456"/>
      <c r="Q375" s="435"/>
    </row>
    <row r="376" spans="1:17" ht="14.4" customHeight="1" x14ac:dyDescent="0.3">
      <c r="A376" s="430" t="s">
        <v>1471</v>
      </c>
      <c r="B376" s="431" t="s">
        <v>1308</v>
      </c>
      <c r="C376" s="431" t="s">
        <v>1309</v>
      </c>
      <c r="D376" s="431" t="s">
        <v>1334</v>
      </c>
      <c r="E376" s="431" t="s">
        <v>1335</v>
      </c>
      <c r="F376" s="434">
        <v>3</v>
      </c>
      <c r="G376" s="434">
        <v>1335</v>
      </c>
      <c r="H376" s="434">
        <v>1</v>
      </c>
      <c r="I376" s="434">
        <v>445</v>
      </c>
      <c r="J376" s="434">
        <v>15</v>
      </c>
      <c r="K376" s="434">
        <v>6675</v>
      </c>
      <c r="L376" s="434">
        <v>5</v>
      </c>
      <c r="M376" s="434">
        <v>445</v>
      </c>
      <c r="N376" s="434">
        <v>3</v>
      </c>
      <c r="O376" s="434">
        <v>1338</v>
      </c>
      <c r="P376" s="456">
        <v>1.002247191011236</v>
      </c>
      <c r="Q376" s="435">
        <v>446</v>
      </c>
    </row>
    <row r="377" spans="1:17" ht="14.4" customHeight="1" x14ac:dyDescent="0.3">
      <c r="A377" s="430" t="s">
        <v>1471</v>
      </c>
      <c r="B377" s="431" t="s">
        <v>1308</v>
      </c>
      <c r="C377" s="431" t="s">
        <v>1309</v>
      </c>
      <c r="D377" s="431" t="s">
        <v>1336</v>
      </c>
      <c r="E377" s="431" t="s">
        <v>1337</v>
      </c>
      <c r="F377" s="434"/>
      <c r="G377" s="434"/>
      <c r="H377" s="434"/>
      <c r="I377" s="434"/>
      <c r="J377" s="434">
        <v>1</v>
      </c>
      <c r="K377" s="434">
        <v>41</v>
      </c>
      <c r="L377" s="434"/>
      <c r="M377" s="434">
        <v>41</v>
      </c>
      <c r="N377" s="434"/>
      <c r="O377" s="434"/>
      <c r="P377" s="456"/>
      <c r="Q377" s="435"/>
    </row>
    <row r="378" spans="1:17" ht="14.4" customHeight="1" x14ac:dyDescent="0.3">
      <c r="A378" s="430" t="s">
        <v>1471</v>
      </c>
      <c r="B378" s="431" t="s">
        <v>1308</v>
      </c>
      <c r="C378" s="431" t="s">
        <v>1309</v>
      </c>
      <c r="D378" s="431" t="s">
        <v>1338</v>
      </c>
      <c r="E378" s="431" t="s">
        <v>1339</v>
      </c>
      <c r="F378" s="434"/>
      <c r="G378" s="434"/>
      <c r="H378" s="434"/>
      <c r="I378" s="434"/>
      <c r="J378" s="434">
        <v>2</v>
      </c>
      <c r="K378" s="434">
        <v>982</v>
      </c>
      <c r="L378" s="434"/>
      <c r="M378" s="434">
        <v>491</v>
      </c>
      <c r="N378" s="434"/>
      <c r="O378" s="434"/>
      <c r="P378" s="456"/>
      <c r="Q378" s="435"/>
    </row>
    <row r="379" spans="1:17" ht="14.4" customHeight="1" x14ac:dyDescent="0.3">
      <c r="A379" s="430" t="s">
        <v>1471</v>
      </c>
      <c r="B379" s="431" t="s">
        <v>1308</v>
      </c>
      <c r="C379" s="431" t="s">
        <v>1309</v>
      </c>
      <c r="D379" s="431" t="s">
        <v>1340</v>
      </c>
      <c r="E379" s="431" t="s">
        <v>1341</v>
      </c>
      <c r="F379" s="434">
        <v>1</v>
      </c>
      <c r="G379" s="434">
        <v>31</v>
      </c>
      <c r="H379" s="434">
        <v>1</v>
      </c>
      <c r="I379" s="434">
        <v>31</v>
      </c>
      <c r="J379" s="434"/>
      <c r="K379" s="434"/>
      <c r="L379" s="434"/>
      <c r="M379" s="434"/>
      <c r="N379" s="434"/>
      <c r="O379" s="434"/>
      <c r="P379" s="456"/>
      <c r="Q379" s="435"/>
    </row>
    <row r="380" spans="1:17" ht="14.4" customHeight="1" x14ac:dyDescent="0.3">
      <c r="A380" s="430" t="s">
        <v>1471</v>
      </c>
      <c r="B380" s="431" t="s">
        <v>1308</v>
      </c>
      <c r="C380" s="431" t="s">
        <v>1309</v>
      </c>
      <c r="D380" s="431" t="s">
        <v>1354</v>
      </c>
      <c r="E380" s="431" t="s">
        <v>1355</v>
      </c>
      <c r="F380" s="434">
        <v>22</v>
      </c>
      <c r="G380" s="434">
        <v>352</v>
      </c>
      <c r="H380" s="434">
        <v>1</v>
      </c>
      <c r="I380" s="434">
        <v>16</v>
      </c>
      <c r="J380" s="434">
        <v>46</v>
      </c>
      <c r="K380" s="434">
        <v>736</v>
      </c>
      <c r="L380" s="434">
        <v>2.0909090909090908</v>
      </c>
      <c r="M380" s="434">
        <v>16</v>
      </c>
      <c r="N380" s="434">
        <v>13</v>
      </c>
      <c r="O380" s="434">
        <v>221</v>
      </c>
      <c r="P380" s="456">
        <v>0.62784090909090906</v>
      </c>
      <c r="Q380" s="435">
        <v>17</v>
      </c>
    </row>
    <row r="381" spans="1:17" ht="14.4" customHeight="1" x14ac:dyDescent="0.3">
      <c r="A381" s="430" t="s">
        <v>1471</v>
      </c>
      <c r="B381" s="431" t="s">
        <v>1308</v>
      </c>
      <c r="C381" s="431" t="s">
        <v>1309</v>
      </c>
      <c r="D381" s="431" t="s">
        <v>1356</v>
      </c>
      <c r="E381" s="431" t="s">
        <v>1357</v>
      </c>
      <c r="F381" s="434"/>
      <c r="G381" s="434"/>
      <c r="H381" s="434"/>
      <c r="I381" s="434"/>
      <c r="J381" s="434">
        <v>13</v>
      </c>
      <c r="K381" s="434">
        <v>1768</v>
      </c>
      <c r="L381" s="434"/>
      <c r="M381" s="434">
        <v>136</v>
      </c>
      <c r="N381" s="434">
        <v>20</v>
      </c>
      <c r="O381" s="434">
        <v>2780</v>
      </c>
      <c r="P381" s="456"/>
      <c r="Q381" s="435">
        <v>139</v>
      </c>
    </row>
    <row r="382" spans="1:17" ht="14.4" customHeight="1" x14ac:dyDescent="0.3">
      <c r="A382" s="430" t="s">
        <v>1471</v>
      </c>
      <c r="B382" s="431" t="s">
        <v>1308</v>
      </c>
      <c r="C382" s="431" t="s">
        <v>1309</v>
      </c>
      <c r="D382" s="431" t="s">
        <v>1358</v>
      </c>
      <c r="E382" s="431" t="s">
        <v>1359</v>
      </c>
      <c r="F382" s="434">
        <v>3</v>
      </c>
      <c r="G382" s="434">
        <v>307</v>
      </c>
      <c r="H382" s="434">
        <v>1</v>
      </c>
      <c r="I382" s="434">
        <v>102.33333333333333</v>
      </c>
      <c r="J382" s="434"/>
      <c r="K382" s="434"/>
      <c r="L382" s="434"/>
      <c r="M382" s="434"/>
      <c r="N382" s="434"/>
      <c r="O382" s="434"/>
      <c r="P382" s="456"/>
      <c r="Q382" s="435"/>
    </row>
    <row r="383" spans="1:17" ht="14.4" customHeight="1" x14ac:dyDescent="0.3">
      <c r="A383" s="430" t="s">
        <v>1471</v>
      </c>
      <c r="B383" s="431" t="s">
        <v>1308</v>
      </c>
      <c r="C383" s="431" t="s">
        <v>1309</v>
      </c>
      <c r="D383" s="431" t="s">
        <v>1360</v>
      </c>
      <c r="E383" s="431" t="s">
        <v>1361</v>
      </c>
      <c r="F383" s="434"/>
      <c r="G383" s="434"/>
      <c r="H383" s="434"/>
      <c r="I383" s="434"/>
      <c r="J383" s="434">
        <v>4</v>
      </c>
      <c r="K383" s="434">
        <v>452</v>
      </c>
      <c r="L383" s="434"/>
      <c r="M383" s="434">
        <v>113</v>
      </c>
      <c r="N383" s="434">
        <v>5</v>
      </c>
      <c r="O383" s="434">
        <v>590</v>
      </c>
      <c r="P383" s="456"/>
      <c r="Q383" s="435">
        <v>118</v>
      </c>
    </row>
    <row r="384" spans="1:17" ht="14.4" customHeight="1" x14ac:dyDescent="0.3">
      <c r="A384" s="430" t="s">
        <v>1471</v>
      </c>
      <c r="B384" s="431" t="s">
        <v>1308</v>
      </c>
      <c r="C384" s="431" t="s">
        <v>1309</v>
      </c>
      <c r="D384" s="431" t="s">
        <v>1364</v>
      </c>
      <c r="E384" s="431" t="s">
        <v>1365</v>
      </c>
      <c r="F384" s="434">
        <v>13</v>
      </c>
      <c r="G384" s="434">
        <v>1491</v>
      </c>
      <c r="H384" s="434">
        <v>1</v>
      </c>
      <c r="I384" s="434">
        <v>114.69230769230769</v>
      </c>
      <c r="J384" s="434">
        <v>20</v>
      </c>
      <c r="K384" s="434">
        <v>2320</v>
      </c>
      <c r="L384" s="434">
        <v>1.556002682763246</v>
      </c>
      <c r="M384" s="434">
        <v>116</v>
      </c>
      <c r="N384" s="434">
        <v>17</v>
      </c>
      <c r="O384" s="434">
        <v>1989</v>
      </c>
      <c r="P384" s="456">
        <v>1.3340040241448692</v>
      </c>
      <c r="Q384" s="435">
        <v>117</v>
      </c>
    </row>
    <row r="385" spans="1:17" ht="14.4" customHeight="1" x14ac:dyDescent="0.3">
      <c r="A385" s="430" t="s">
        <v>1471</v>
      </c>
      <c r="B385" s="431" t="s">
        <v>1308</v>
      </c>
      <c r="C385" s="431" t="s">
        <v>1309</v>
      </c>
      <c r="D385" s="431" t="s">
        <v>1366</v>
      </c>
      <c r="E385" s="431" t="s">
        <v>1367</v>
      </c>
      <c r="F385" s="434">
        <v>5</v>
      </c>
      <c r="G385" s="434">
        <v>425</v>
      </c>
      <c r="H385" s="434">
        <v>1</v>
      </c>
      <c r="I385" s="434">
        <v>85</v>
      </c>
      <c r="J385" s="434">
        <v>11</v>
      </c>
      <c r="K385" s="434">
        <v>935</v>
      </c>
      <c r="L385" s="434">
        <v>2.2000000000000002</v>
      </c>
      <c r="M385" s="434">
        <v>85</v>
      </c>
      <c r="N385" s="434">
        <v>10</v>
      </c>
      <c r="O385" s="434">
        <v>910</v>
      </c>
      <c r="P385" s="456">
        <v>2.1411764705882352</v>
      </c>
      <c r="Q385" s="435">
        <v>91</v>
      </c>
    </row>
    <row r="386" spans="1:17" ht="14.4" customHeight="1" x14ac:dyDescent="0.3">
      <c r="A386" s="430" t="s">
        <v>1471</v>
      </c>
      <c r="B386" s="431" t="s">
        <v>1308</v>
      </c>
      <c r="C386" s="431" t="s">
        <v>1309</v>
      </c>
      <c r="D386" s="431" t="s">
        <v>1368</v>
      </c>
      <c r="E386" s="431" t="s">
        <v>1369</v>
      </c>
      <c r="F386" s="434">
        <v>25</v>
      </c>
      <c r="G386" s="434">
        <v>2419</v>
      </c>
      <c r="H386" s="434">
        <v>1</v>
      </c>
      <c r="I386" s="434">
        <v>96.76</v>
      </c>
      <c r="J386" s="434">
        <v>35</v>
      </c>
      <c r="K386" s="434">
        <v>3430</v>
      </c>
      <c r="L386" s="434">
        <v>1.4179412980570483</v>
      </c>
      <c r="M386" s="434">
        <v>98</v>
      </c>
      <c r="N386" s="434">
        <v>38</v>
      </c>
      <c r="O386" s="434">
        <v>3762</v>
      </c>
      <c r="P386" s="456">
        <v>1.5551880942538239</v>
      </c>
      <c r="Q386" s="435">
        <v>99</v>
      </c>
    </row>
    <row r="387" spans="1:17" ht="14.4" customHeight="1" x14ac:dyDescent="0.3">
      <c r="A387" s="430" t="s">
        <v>1471</v>
      </c>
      <c r="B387" s="431" t="s">
        <v>1308</v>
      </c>
      <c r="C387" s="431" t="s">
        <v>1309</v>
      </c>
      <c r="D387" s="431" t="s">
        <v>1370</v>
      </c>
      <c r="E387" s="431" t="s">
        <v>1371</v>
      </c>
      <c r="F387" s="434">
        <v>3</v>
      </c>
      <c r="G387" s="434">
        <v>63</v>
      </c>
      <c r="H387" s="434">
        <v>1</v>
      </c>
      <c r="I387" s="434">
        <v>21</v>
      </c>
      <c r="J387" s="434">
        <v>4</v>
      </c>
      <c r="K387" s="434">
        <v>84</v>
      </c>
      <c r="L387" s="434">
        <v>1.3333333333333333</v>
      </c>
      <c r="M387" s="434">
        <v>21</v>
      </c>
      <c r="N387" s="434">
        <v>2</v>
      </c>
      <c r="O387" s="434">
        <v>42</v>
      </c>
      <c r="P387" s="456">
        <v>0.66666666666666663</v>
      </c>
      <c r="Q387" s="435">
        <v>21</v>
      </c>
    </row>
    <row r="388" spans="1:17" ht="14.4" customHeight="1" x14ac:dyDescent="0.3">
      <c r="A388" s="430" t="s">
        <v>1471</v>
      </c>
      <c r="B388" s="431" t="s">
        <v>1308</v>
      </c>
      <c r="C388" s="431" t="s">
        <v>1309</v>
      </c>
      <c r="D388" s="431" t="s">
        <v>1372</v>
      </c>
      <c r="E388" s="431" t="s">
        <v>1373</v>
      </c>
      <c r="F388" s="434">
        <v>40</v>
      </c>
      <c r="G388" s="434">
        <v>19477</v>
      </c>
      <c r="H388" s="434">
        <v>1</v>
      </c>
      <c r="I388" s="434">
        <v>486.92500000000001</v>
      </c>
      <c r="J388" s="434">
        <v>64</v>
      </c>
      <c r="K388" s="434">
        <v>31168</v>
      </c>
      <c r="L388" s="434">
        <v>1.6002464445243108</v>
      </c>
      <c r="M388" s="434">
        <v>487</v>
      </c>
      <c r="N388" s="434">
        <v>23</v>
      </c>
      <c r="O388" s="434">
        <v>11224</v>
      </c>
      <c r="P388" s="456">
        <v>0.57626944601324637</v>
      </c>
      <c r="Q388" s="435">
        <v>488</v>
      </c>
    </row>
    <row r="389" spans="1:17" ht="14.4" customHeight="1" x14ac:dyDescent="0.3">
      <c r="A389" s="430" t="s">
        <v>1471</v>
      </c>
      <c r="B389" s="431" t="s">
        <v>1308</v>
      </c>
      <c r="C389" s="431" t="s">
        <v>1309</v>
      </c>
      <c r="D389" s="431" t="s">
        <v>1380</v>
      </c>
      <c r="E389" s="431" t="s">
        <v>1381</v>
      </c>
      <c r="F389" s="434">
        <v>9</v>
      </c>
      <c r="G389" s="434">
        <v>367</v>
      </c>
      <c r="H389" s="434">
        <v>1</v>
      </c>
      <c r="I389" s="434">
        <v>40.777777777777779</v>
      </c>
      <c r="J389" s="434">
        <v>4</v>
      </c>
      <c r="K389" s="434">
        <v>164</v>
      </c>
      <c r="L389" s="434">
        <v>0.44686648501362397</v>
      </c>
      <c r="M389" s="434">
        <v>41</v>
      </c>
      <c r="N389" s="434">
        <v>9</v>
      </c>
      <c r="O389" s="434">
        <v>369</v>
      </c>
      <c r="P389" s="456">
        <v>1.005449591280654</v>
      </c>
      <c r="Q389" s="435">
        <v>41</v>
      </c>
    </row>
    <row r="390" spans="1:17" ht="14.4" customHeight="1" x14ac:dyDescent="0.3">
      <c r="A390" s="430" t="s">
        <v>1471</v>
      </c>
      <c r="B390" s="431" t="s">
        <v>1308</v>
      </c>
      <c r="C390" s="431" t="s">
        <v>1309</v>
      </c>
      <c r="D390" s="431" t="s">
        <v>1388</v>
      </c>
      <c r="E390" s="431" t="s">
        <v>1389</v>
      </c>
      <c r="F390" s="434"/>
      <c r="G390" s="434"/>
      <c r="H390" s="434"/>
      <c r="I390" s="434"/>
      <c r="J390" s="434"/>
      <c r="K390" s="434"/>
      <c r="L390" s="434"/>
      <c r="M390" s="434"/>
      <c r="N390" s="434">
        <v>1</v>
      </c>
      <c r="O390" s="434">
        <v>223</v>
      </c>
      <c r="P390" s="456"/>
      <c r="Q390" s="435">
        <v>223</v>
      </c>
    </row>
    <row r="391" spans="1:17" ht="14.4" customHeight="1" x14ac:dyDescent="0.3">
      <c r="A391" s="430" t="s">
        <v>1471</v>
      </c>
      <c r="B391" s="431" t="s">
        <v>1308</v>
      </c>
      <c r="C391" s="431" t="s">
        <v>1309</v>
      </c>
      <c r="D391" s="431" t="s">
        <v>1392</v>
      </c>
      <c r="E391" s="431" t="s">
        <v>1393</v>
      </c>
      <c r="F391" s="434"/>
      <c r="G391" s="434"/>
      <c r="H391" s="434"/>
      <c r="I391" s="434"/>
      <c r="J391" s="434"/>
      <c r="K391" s="434"/>
      <c r="L391" s="434"/>
      <c r="M391" s="434"/>
      <c r="N391" s="434">
        <v>1</v>
      </c>
      <c r="O391" s="434">
        <v>2112</v>
      </c>
      <c r="P391" s="456"/>
      <c r="Q391" s="435">
        <v>2112</v>
      </c>
    </row>
    <row r="392" spans="1:17" ht="14.4" customHeight="1" x14ac:dyDescent="0.3">
      <c r="A392" s="430" t="s">
        <v>1471</v>
      </c>
      <c r="B392" s="431" t="s">
        <v>1308</v>
      </c>
      <c r="C392" s="431" t="s">
        <v>1309</v>
      </c>
      <c r="D392" s="431" t="s">
        <v>1420</v>
      </c>
      <c r="E392" s="431" t="s">
        <v>1421</v>
      </c>
      <c r="F392" s="434"/>
      <c r="G392" s="434"/>
      <c r="H392" s="434"/>
      <c r="I392" s="434"/>
      <c r="J392" s="434">
        <v>12</v>
      </c>
      <c r="K392" s="434">
        <v>348</v>
      </c>
      <c r="L392" s="434"/>
      <c r="M392" s="434">
        <v>29</v>
      </c>
      <c r="N392" s="434">
        <v>15</v>
      </c>
      <c r="O392" s="434">
        <v>450</v>
      </c>
      <c r="P392" s="456"/>
      <c r="Q392" s="435">
        <v>30</v>
      </c>
    </row>
    <row r="393" spans="1:17" ht="14.4" customHeight="1" x14ac:dyDescent="0.3">
      <c r="A393" s="430" t="s">
        <v>1471</v>
      </c>
      <c r="B393" s="431" t="s">
        <v>1308</v>
      </c>
      <c r="C393" s="431" t="s">
        <v>1309</v>
      </c>
      <c r="D393" s="431" t="s">
        <v>1426</v>
      </c>
      <c r="E393" s="431" t="s">
        <v>1427</v>
      </c>
      <c r="F393" s="434"/>
      <c r="G393" s="434"/>
      <c r="H393" s="434"/>
      <c r="I393" s="434"/>
      <c r="J393" s="434"/>
      <c r="K393" s="434"/>
      <c r="L393" s="434"/>
      <c r="M393" s="434"/>
      <c r="N393" s="434">
        <v>1</v>
      </c>
      <c r="O393" s="434">
        <v>308</v>
      </c>
      <c r="P393" s="456"/>
      <c r="Q393" s="435">
        <v>308</v>
      </c>
    </row>
    <row r="394" spans="1:17" ht="14.4" customHeight="1" x14ac:dyDescent="0.3">
      <c r="A394" s="430" t="s">
        <v>1472</v>
      </c>
      <c r="B394" s="431" t="s">
        <v>1308</v>
      </c>
      <c r="C394" s="431" t="s">
        <v>1309</v>
      </c>
      <c r="D394" s="431" t="s">
        <v>1310</v>
      </c>
      <c r="E394" s="431" t="s">
        <v>1311</v>
      </c>
      <c r="F394" s="434">
        <v>523</v>
      </c>
      <c r="G394" s="434">
        <v>83473</v>
      </c>
      <c r="H394" s="434">
        <v>1</v>
      </c>
      <c r="I394" s="434">
        <v>159.60420650095602</v>
      </c>
      <c r="J394" s="434">
        <v>666</v>
      </c>
      <c r="K394" s="434">
        <v>107226</v>
      </c>
      <c r="L394" s="434">
        <v>1.2845590789836234</v>
      </c>
      <c r="M394" s="434">
        <v>161</v>
      </c>
      <c r="N394" s="434">
        <v>600</v>
      </c>
      <c r="O394" s="434">
        <v>103800</v>
      </c>
      <c r="P394" s="456">
        <v>1.2435158674062272</v>
      </c>
      <c r="Q394" s="435">
        <v>173</v>
      </c>
    </row>
    <row r="395" spans="1:17" ht="14.4" customHeight="1" x14ac:dyDescent="0.3">
      <c r="A395" s="430" t="s">
        <v>1472</v>
      </c>
      <c r="B395" s="431" t="s">
        <v>1308</v>
      </c>
      <c r="C395" s="431" t="s">
        <v>1309</v>
      </c>
      <c r="D395" s="431" t="s">
        <v>1324</v>
      </c>
      <c r="E395" s="431" t="s">
        <v>1325</v>
      </c>
      <c r="F395" s="434">
        <v>650</v>
      </c>
      <c r="G395" s="434">
        <v>758507</v>
      </c>
      <c r="H395" s="434">
        <v>1</v>
      </c>
      <c r="I395" s="434">
        <v>1166.9338461538462</v>
      </c>
      <c r="J395" s="434">
        <v>1352</v>
      </c>
      <c r="K395" s="434">
        <v>1580488</v>
      </c>
      <c r="L395" s="434">
        <v>2.0836828137380405</v>
      </c>
      <c r="M395" s="434">
        <v>1169</v>
      </c>
      <c r="N395" s="434">
        <v>1517</v>
      </c>
      <c r="O395" s="434">
        <v>1779441</v>
      </c>
      <c r="P395" s="456">
        <v>2.3459783495735702</v>
      </c>
      <c r="Q395" s="435">
        <v>1173</v>
      </c>
    </row>
    <row r="396" spans="1:17" ht="14.4" customHeight="1" x14ac:dyDescent="0.3">
      <c r="A396" s="430" t="s">
        <v>1472</v>
      </c>
      <c r="B396" s="431" t="s">
        <v>1308</v>
      </c>
      <c r="C396" s="431" t="s">
        <v>1309</v>
      </c>
      <c r="D396" s="431" t="s">
        <v>1326</v>
      </c>
      <c r="E396" s="431" t="s">
        <v>1327</v>
      </c>
      <c r="F396" s="434">
        <v>856</v>
      </c>
      <c r="G396" s="434">
        <v>33878</v>
      </c>
      <c r="H396" s="434">
        <v>1</v>
      </c>
      <c r="I396" s="434">
        <v>39.57710280373832</v>
      </c>
      <c r="J396" s="434">
        <v>961</v>
      </c>
      <c r="K396" s="434">
        <v>38440</v>
      </c>
      <c r="L396" s="434">
        <v>1.134659661137021</v>
      </c>
      <c r="M396" s="434">
        <v>40</v>
      </c>
      <c r="N396" s="434">
        <v>990</v>
      </c>
      <c r="O396" s="434">
        <v>40590</v>
      </c>
      <c r="P396" s="456">
        <v>1.1981226754826142</v>
      </c>
      <c r="Q396" s="435">
        <v>41</v>
      </c>
    </row>
    <row r="397" spans="1:17" ht="14.4" customHeight="1" x14ac:dyDescent="0.3">
      <c r="A397" s="430" t="s">
        <v>1472</v>
      </c>
      <c r="B397" s="431" t="s">
        <v>1308</v>
      </c>
      <c r="C397" s="431" t="s">
        <v>1309</v>
      </c>
      <c r="D397" s="431" t="s">
        <v>1328</v>
      </c>
      <c r="E397" s="431" t="s">
        <v>1329</v>
      </c>
      <c r="F397" s="434">
        <v>35</v>
      </c>
      <c r="G397" s="434">
        <v>13390</v>
      </c>
      <c r="H397" s="434">
        <v>1</v>
      </c>
      <c r="I397" s="434">
        <v>382.57142857142856</v>
      </c>
      <c r="J397" s="434">
        <v>33</v>
      </c>
      <c r="K397" s="434">
        <v>12639</v>
      </c>
      <c r="L397" s="434">
        <v>0.94391336818521288</v>
      </c>
      <c r="M397" s="434">
        <v>383</v>
      </c>
      <c r="N397" s="434">
        <v>55</v>
      </c>
      <c r="O397" s="434">
        <v>21120</v>
      </c>
      <c r="P397" s="456">
        <v>1.5772964899178492</v>
      </c>
      <c r="Q397" s="435">
        <v>384</v>
      </c>
    </row>
    <row r="398" spans="1:17" ht="14.4" customHeight="1" x14ac:dyDescent="0.3">
      <c r="A398" s="430" t="s">
        <v>1472</v>
      </c>
      <c r="B398" s="431" t="s">
        <v>1308</v>
      </c>
      <c r="C398" s="431" t="s">
        <v>1309</v>
      </c>
      <c r="D398" s="431" t="s">
        <v>1330</v>
      </c>
      <c r="E398" s="431" t="s">
        <v>1331</v>
      </c>
      <c r="F398" s="434">
        <v>6</v>
      </c>
      <c r="G398" s="434">
        <v>222</v>
      </c>
      <c r="H398" s="434">
        <v>1</v>
      </c>
      <c r="I398" s="434">
        <v>37</v>
      </c>
      <c r="J398" s="434">
        <v>18</v>
      </c>
      <c r="K398" s="434">
        <v>666</v>
      </c>
      <c r="L398" s="434">
        <v>3</v>
      </c>
      <c r="M398" s="434">
        <v>37</v>
      </c>
      <c r="N398" s="434">
        <v>50</v>
      </c>
      <c r="O398" s="434">
        <v>1850</v>
      </c>
      <c r="P398" s="456">
        <v>8.3333333333333339</v>
      </c>
      <c r="Q398" s="435">
        <v>37</v>
      </c>
    </row>
    <row r="399" spans="1:17" ht="14.4" customHeight="1" x14ac:dyDescent="0.3">
      <c r="A399" s="430" t="s">
        <v>1472</v>
      </c>
      <c r="B399" s="431" t="s">
        <v>1308</v>
      </c>
      <c r="C399" s="431" t="s">
        <v>1309</v>
      </c>
      <c r="D399" s="431" t="s">
        <v>1334</v>
      </c>
      <c r="E399" s="431" t="s">
        <v>1335</v>
      </c>
      <c r="F399" s="434">
        <v>47</v>
      </c>
      <c r="G399" s="434">
        <v>20889</v>
      </c>
      <c r="H399" s="434">
        <v>1</v>
      </c>
      <c r="I399" s="434">
        <v>444.44680851063828</v>
      </c>
      <c r="J399" s="434">
        <v>54</v>
      </c>
      <c r="K399" s="434">
        <v>24030</v>
      </c>
      <c r="L399" s="434">
        <v>1.1503662214562689</v>
      </c>
      <c r="M399" s="434">
        <v>445</v>
      </c>
      <c r="N399" s="434">
        <v>90</v>
      </c>
      <c r="O399" s="434">
        <v>40140</v>
      </c>
      <c r="P399" s="456">
        <v>1.921585523481258</v>
      </c>
      <c r="Q399" s="435">
        <v>446</v>
      </c>
    </row>
    <row r="400" spans="1:17" ht="14.4" customHeight="1" x14ac:dyDescent="0.3">
      <c r="A400" s="430" t="s">
        <v>1472</v>
      </c>
      <c r="B400" s="431" t="s">
        <v>1308</v>
      </c>
      <c r="C400" s="431" t="s">
        <v>1309</v>
      </c>
      <c r="D400" s="431" t="s">
        <v>1336</v>
      </c>
      <c r="E400" s="431" t="s">
        <v>1337</v>
      </c>
      <c r="F400" s="434">
        <v>106</v>
      </c>
      <c r="G400" s="434">
        <v>4346</v>
      </c>
      <c r="H400" s="434">
        <v>1</v>
      </c>
      <c r="I400" s="434">
        <v>41</v>
      </c>
      <c r="J400" s="434">
        <v>192</v>
      </c>
      <c r="K400" s="434">
        <v>7872</v>
      </c>
      <c r="L400" s="434">
        <v>1.8113207547169812</v>
      </c>
      <c r="M400" s="434">
        <v>41</v>
      </c>
      <c r="N400" s="434">
        <v>85</v>
      </c>
      <c r="O400" s="434">
        <v>3570</v>
      </c>
      <c r="P400" s="456">
        <v>0.82144500690289923</v>
      </c>
      <c r="Q400" s="435">
        <v>42</v>
      </c>
    </row>
    <row r="401" spans="1:17" ht="14.4" customHeight="1" x14ac:dyDescent="0.3">
      <c r="A401" s="430" t="s">
        <v>1472</v>
      </c>
      <c r="B401" s="431" t="s">
        <v>1308</v>
      </c>
      <c r="C401" s="431" t="s">
        <v>1309</v>
      </c>
      <c r="D401" s="431" t="s">
        <v>1338</v>
      </c>
      <c r="E401" s="431" t="s">
        <v>1339</v>
      </c>
      <c r="F401" s="434">
        <v>179</v>
      </c>
      <c r="G401" s="434">
        <v>87819</v>
      </c>
      <c r="H401" s="434">
        <v>1</v>
      </c>
      <c r="I401" s="434">
        <v>490.60893854748605</v>
      </c>
      <c r="J401" s="434">
        <v>446</v>
      </c>
      <c r="K401" s="434">
        <v>218986</v>
      </c>
      <c r="L401" s="434">
        <v>2.4936061672303258</v>
      </c>
      <c r="M401" s="434">
        <v>491</v>
      </c>
      <c r="N401" s="434">
        <v>529</v>
      </c>
      <c r="O401" s="434">
        <v>260268</v>
      </c>
      <c r="P401" s="456">
        <v>2.9636866737266425</v>
      </c>
      <c r="Q401" s="435">
        <v>492</v>
      </c>
    </row>
    <row r="402" spans="1:17" ht="14.4" customHeight="1" x14ac:dyDescent="0.3">
      <c r="A402" s="430" t="s">
        <v>1472</v>
      </c>
      <c r="B402" s="431" t="s">
        <v>1308</v>
      </c>
      <c r="C402" s="431" t="s">
        <v>1309</v>
      </c>
      <c r="D402" s="431" t="s">
        <v>1340</v>
      </c>
      <c r="E402" s="431" t="s">
        <v>1341</v>
      </c>
      <c r="F402" s="434">
        <v>85</v>
      </c>
      <c r="G402" s="434">
        <v>2635</v>
      </c>
      <c r="H402" s="434">
        <v>1</v>
      </c>
      <c r="I402" s="434">
        <v>31</v>
      </c>
      <c r="J402" s="434">
        <v>81</v>
      </c>
      <c r="K402" s="434">
        <v>2511</v>
      </c>
      <c r="L402" s="434">
        <v>0.95294117647058818</v>
      </c>
      <c r="M402" s="434">
        <v>31</v>
      </c>
      <c r="N402" s="434">
        <v>51</v>
      </c>
      <c r="O402" s="434">
        <v>1581</v>
      </c>
      <c r="P402" s="456">
        <v>0.6</v>
      </c>
      <c r="Q402" s="435">
        <v>31</v>
      </c>
    </row>
    <row r="403" spans="1:17" ht="14.4" customHeight="1" x14ac:dyDescent="0.3">
      <c r="A403" s="430" t="s">
        <v>1472</v>
      </c>
      <c r="B403" s="431" t="s">
        <v>1308</v>
      </c>
      <c r="C403" s="431" t="s">
        <v>1309</v>
      </c>
      <c r="D403" s="431" t="s">
        <v>1342</v>
      </c>
      <c r="E403" s="431" t="s">
        <v>1343</v>
      </c>
      <c r="F403" s="434">
        <v>554</v>
      </c>
      <c r="G403" s="434">
        <v>113951</v>
      </c>
      <c r="H403" s="434">
        <v>1</v>
      </c>
      <c r="I403" s="434">
        <v>205.68772563176896</v>
      </c>
      <c r="J403" s="434">
        <v>777</v>
      </c>
      <c r="K403" s="434">
        <v>160839</v>
      </c>
      <c r="L403" s="434">
        <v>1.41147510772174</v>
      </c>
      <c r="M403" s="434">
        <v>207</v>
      </c>
      <c r="N403" s="434">
        <v>482</v>
      </c>
      <c r="O403" s="434">
        <v>100256</v>
      </c>
      <c r="P403" s="456">
        <v>0.87981676334564862</v>
      </c>
      <c r="Q403" s="435">
        <v>208</v>
      </c>
    </row>
    <row r="404" spans="1:17" ht="14.4" customHeight="1" x14ac:dyDescent="0.3">
      <c r="A404" s="430" t="s">
        <v>1472</v>
      </c>
      <c r="B404" s="431" t="s">
        <v>1308</v>
      </c>
      <c r="C404" s="431" t="s">
        <v>1309</v>
      </c>
      <c r="D404" s="431" t="s">
        <v>1344</v>
      </c>
      <c r="E404" s="431" t="s">
        <v>1345</v>
      </c>
      <c r="F404" s="434">
        <v>561</v>
      </c>
      <c r="G404" s="434">
        <v>212263</v>
      </c>
      <c r="H404" s="434">
        <v>1</v>
      </c>
      <c r="I404" s="434">
        <v>378.36541889483067</v>
      </c>
      <c r="J404" s="434">
        <v>758</v>
      </c>
      <c r="K404" s="434">
        <v>288040</v>
      </c>
      <c r="L404" s="434">
        <v>1.3569958023772395</v>
      </c>
      <c r="M404" s="434">
        <v>380</v>
      </c>
      <c r="N404" s="434">
        <v>481</v>
      </c>
      <c r="O404" s="434">
        <v>184704</v>
      </c>
      <c r="P404" s="456">
        <v>0.8701657848989226</v>
      </c>
      <c r="Q404" s="435">
        <v>384</v>
      </c>
    </row>
    <row r="405" spans="1:17" ht="14.4" customHeight="1" x14ac:dyDescent="0.3">
      <c r="A405" s="430" t="s">
        <v>1472</v>
      </c>
      <c r="B405" s="431" t="s">
        <v>1308</v>
      </c>
      <c r="C405" s="431" t="s">
        <v>1309</v>
      </c>
      <c r="D405" s="431" t="s">
        <v>1346</v>
      </c>
      <c r="E405" s="431" t="s">
        <v>1347</v>
      </c>
      <c r="F405" s="434"/>
      <c r="G405" s="434"/>
      <c r="H405" s="434"/>
      <c r="I405" s="434"/>
      <c r="J405" s="434"/>
      <c r="K405" s="434"/>
      <c r="L405" s="434"/>
      <c r="M405" s="434"/>
      <c r="N405" s="434">
        <v>2</v>
      </c>
      <c r="O405" s="434">
        <v>472</v>
      </c>
      <c r="P405" s="456"/>
      <c r="Q405" s="435">
        <v>236</v>
      </c>
    </row>
    <row r="406" spans="1:17" ht="14.4" customHeight="1" x14ac:dyDescent="0.3">
      <c r="A406" s="430" t="s">
        <v>1472</v>
      </c>
      <c r="B406" s="431" t="s">
        <v>1308</v>
      </c>
      <c r="C406" s="431" t="s">
        <v>1309</v>
      </c>
      <c r="D406" s="431" t="s">
        <v>1348</v>
      </c>
      <c r="E406" s="431" t="s">
        <v>1349</v>
      </c>
      <c r="F406" s="434">
        <v>18</v>
      </c>
      <c r="G406" s="434">
        <v>2326</v>
      </c>
      <c r="H406" s="434">
        <v>1</v>
      </c>
      <c r="I406" s="434">
        <v>129.22222222222223</v>
      </c>
      <c r="J406" s="434">
        <v>14</v>
      </c>
      <c r="K406" s="434">
        <v>1834</v>
      </c>
      <c r="L406" s="434">
        <v>0.78847807394668956</v>
      </c>
      <c r="M406" s="434">
        <v>131</v>
      </c>
      <c r="N406" s="434">
        <v>11</v>
      </c>
      <c r="O406" s="434">
        <v>1507</v>
      </c>
      <c r="P406" s="456">
        <v>0.6478933791917455</v>
      </c>
      <c r="Q406" s="435">
        <v>137</v>
      </c>
    </row>
    <row r="407" spans="1:17" ht="14.4" customHeight="1" x14ac:dyDescent="0.3">
      <c r="A407" s="430" t="s">
        <v>1472</v>
      </c>
      <c r="B407" s="431" t="s">
        <v>1308</v>
      </c>
      <c r="C407" s="431" t="s">
        <v>1309</v>
      </c>
      <c r="D407" s="431" t="s">
        <v>1354</v>
      </c>
      <c r="E407" s="431" t="s">
        <v>1355</v>
      </c>
      <c r="F407" s="434">
        <v>1083</v>
      </c>
      <c r="G407" s="434">
        <v>17328</v>
      </c>
      <c r="H407" s="434">
        <v>1</v>
      </c>
      <c r="I407" s="434">
        <v>16</v>
      </c>
      <c r="J407" s="434">
        <v>1122</v>
      </c>
      <c r="K407" s="434">
        <v>17952</v>
      </c>
      <c r="L407" s="434">
        <v>1.0360110803324101</v>
      </c>
      <c r="M407" s="434">
        <v>16</v>
      </c>
      <c r="N407" s="434">
        <v>1022</v>
      </c>
      <c r="O407" s="434">
        <v>17374</v>
      </c>
      <c r="P407" s="456">
        <v>1.0026546629732225</v>
      </c>
      <c r="Q407" s="435">
        <v>17</v>
      </c>
    </row>
    <row r="408" spans="1:17" ht="14.4" customHeight="1" x14ac:dyDescent="0.3">
      <c r="A408" s="430" t="s">
        <v>1472</v>
      </c>
      <c r="B408" s="431" t="s">
        <v>1308</v>
      </c>
      <c r="C408" s="431" t="s">
        <v>1309</v>
      </c>
      <c r="D408" s="431" t="s">
        <v>1356</v>
      </c>
      <c r="E408" s="431" t="s">
        <v>1357</v>
      </c>
      <c r="F408" s="434">
        <v>56</v>
      </c>
      <c r="G408" s="434">
        <v>7516</v>
      </c>
      <c r="H408" s="434">
        <v>1</v>
      </c>
      <c r="I408" s="434">
        <v>134.21428571428572</v>
      </c>
      <c r="J408" s="434">
        <v>30</v>
      </c>
      <c r="K408" s="434">
        <v>4080</v>
      </c>
      <c r="L408" s="434">
        <v>0.54284193720063867</v>
      </c>
      <c r="M408" s="434">
        <v>136</v>
      </c>
      <c r="N408" s="434">
        <v>36</v>
      </c>
      <c r="O408" s="434">
        <v>5004</v>
      </c>
      <c r="P408" s="456">
        <v>0.66577967003725391</v>
      </c>
      <c r="Q408" s="435">
        <v>139</v>
      </c>
    </row>
    <row r="409" spans="1:17" ht="14.4" customHeight="1" x14ac:dyDescent="0.3">
      <c r="A409" s="430" t="s">
        <v>1472</v>
      </c>
      <c r="B409" s="431" t="s">
        <v>1308</v>
      </c>
      <c r="C409" s="431" t="s">
        <v>1309</v>
      </c>
      <c r="D409" s="431" t="s">
        <v>1358</v>
      </c>
      <c r="E409" s="431" t="s">
        <v>1359</v>
      </c>
      <c r="F409" s="434">
        <v>104</v>
      </c>
      <c r="G409" s="434">
        <v>10666</v>
      </c>
      <c r="H409" s="434">
        <v>1</v>
      </c>
      <c r="I409" s="434">
        <v>102.55769230769231</v>
      </c>
      <c r="J409" s="434">
        <v>115</v>
      </c>
      <c r="K409" s="434">
        <v>11845</v>
      </c>
      <c r="L409" s="434">
        <v>1.1105381586349148</v>
      </c>
      <c r="M409" s="434">
        <v>103</v>
      </c>
      <c r="N409" s="434">
        <v>96</v>
      </c>
      <c r="O409" s="434">
        <v>9888</v>
      </c>
      <c r="P409" s="456">
        <v>0.92705794112132012</v>
      </c>
      <c r="Q409" s="435">
        <v>103</v>
      </c>
    </row>
    <row r="410" spans="1:17" ht="14.4" customHeight="1" x14ac:dyDescent="0.3">
      <c r="A410" s="430" t="s">
        <v>1472</v>
      </c>
      <c r="B410" s="431" t="s">
        <v>1308</v>
      </c>
      <c r="C410" s="431" t="s">
        <v>1309</v>
      </c>
      <c r="D410" s="431" t="s">
        <v>1364</v>
      </c>
      <c r="E410" s="431" t="s">
        <v>1365</v>
      </c>
      <c r="F410" s="434">
        <v>789</v>
      </c>
      <c r="G410" s="434">
        <v>89923</v>
      </c>
      <c r="H410" s="434">
        <v>1</v>
      </c>
      <c r="I410" s="434">
        <v>113.97084917617236</v>
      </c>
      <c r="J410" s="434">
        <v>959</v>
      </c>
      <c r="K410" s="434">
        <v>111244</v>
      </c>
      <c r="L410" s="434">
        <v>1.2371028546645464</v>
      </c>
      <c r="M410" s="434">
        <v>116</v>
      </c>
      <c r="N410" s="434">
        <v>771</v>
      </c>
      <c r="O410" s="434">
        <v>90207</v>
      </c>
      <c r="P410" s="456">
        <v>1.0031582576204086</v>
      </c>
      <c r="Q410" s="435">
        <v>117</v>
      </c>
    </row>
    <row r="411" spans="1:17" ht="14.4" customHeight="1" x14ac:dyDescent="0.3">
      <c r="A411" s="430" t="s">
        <v>1472</v>
      </c>
      <c r="B411" s="431" t="s">
        <v>1308</v>
      </c>
      <c r="C411" s="431" t="s">
        <v>1309</v>
      </c>
      <c r="D411" s="431" t="s">
        <v>1366</v>
      </c>
      <c r="E411" s="431" t="s">
        <v>1367</v>
      </c>
      <c r="F411" s="434">
        <v>207</v>
      </c>
      <c r="G411" s="434">
        <v>17513</v>
      </c>
      <c r="H411" s="434">
        <v>1</v>
      </c>
      <c r="I411" s="434">
        <v>84.60386473429952</v>
      </c>
      <c r="J411" s="434">
        <v>293</v>
      </c>
      <c r="K411" s="434">
        <v>24905</v>
      </c>
      <c r="L411" s="434">
        <v>1.4220864500656656</v>
      </c>
      <c r="M411" s="434">
        <v>85</v>
      </c>
      <c r="N411" s="434">
        <v>204</v>
      </c>
      <c r="O411" s="434">
        <v>18564</v>
      </c>
      <c r="P411" s="456">
        <v>1.0600125620967282</v>
      </c>
      <c r="Q411" s="435">
        <v>91</v>
      </c>
    </row>
    <row r="412" spans="1:17" ht="14.4" customHeight="1" x14ac:dyDescent="0.3">
      <c r="A412" s="430" t="s">
        <v>1472</v>
      </c>
      <c r="B412" s="431" t="s">
        <v>1308</v>
      </c>
      <c r="C412" s="431" t="s">
        <v>1309</v>
      </c>
      <c r="D412" s="431" t="s">
        <v>1368</v>
      </c>
      <c r="E412" s="431" t="s">
        <v>1369</v>
      </c>
      <c r="F412" s="434"/>
      <c r="G412" s="434"/>
      <c r="H412" s="434"/>
      <c r="I412" s="434"/>
      <c r="J412" s="434">
        <v>2</v>
      </c>
      <c r="K412" s="434">
        <v>196</v>
      </c>
      <c r="L412" s="434"/>
      <c r="M412" s="434">
        <v>98</v>
      </c>
      <c r="N412" s="434">
        <v>4</v>
      </c>
      <c r="O412" s="434">
        <v>396</v>
      </c>
      <c r="P412" s="456"/>
      <c r="Q412" s="435">
        <v>99</v>
      </c>
    </row>
    <row r="413" spans="1:17" ht="14.4" customHeight="1" x14ac:dyDescent="0.3">
      <c r="A413" s="430" t="s">
        <v>1472</v>
      </c>
      <c r="B413" s="431" t="s">
        <v>1308</v>
      </c>
      <c r="C413" s="431" t="s">
        <v>1309</v>
      </c>
      <c r="D413" s="431" t="s">
        <v>1370</v>
      </c>
      <c r="E413" s="431" t="s">
        <v>1371</v>
      </c>
      <c r="F413" s="434">
        <v>66</v>
      </c>
      <c r="G413" s="434">
        <v>1386</v>
      </c>
      <c r="H413" s="434">
        <v>1</v>
      </c>
      <c r="I413" s="434">
        <v>21</v>
      </c>
      <c r="J413" s="434">
        <v>94</v>
      </c>
      <c r="K413" s="434">
        <v>1974</v>
      </c>
      <c r="L413" s="434">
        <v>1.4242424242424243</v>
      </c>
      <c r="M413" s="434">
        <v>21</v>
      </c>
      <c r="N413" s="434">
        <v>87</v>
      </c>
      <c r="O413" s="434">
        <v>1827</v>
      </c>
      <c r="P413" s="456">
        <v>1.3181818181818181</v>
      </c>
      <c r="Q413" s="435">
        <v>21</v>
      </c>
    </row>
    <row r="414" spans="1:17" ht="14.4" customHeight="1" x14ac:dyDescent="0.3">
      <c r="A414" s="430" t="s">
        <v>1472</v>
      </c>
      <c r="B414" s="431" t="s">
        <v>1308</v>
      </c>
      <c r="C414" s="431" t="s">
        <v>1309</v>
      </c>
      <c r="D414" s="431" t="s">
        <v>1372</v>
      </c>
      <c r="E414" s="431" t="s">
        <v>1373</v>
      </c>
      <c r="F414" s="434">
        <v>1594</v>
      </c>
      <c r="G414" s="434">
        <v>775645</v>
      </c>
      <c r="H414" s="434">
        <v>1</v>
      </c>
      <c r="I414" s="434">
        <v>486.60288582183188</v>
      </c>
      <c r="J414" s="434">
        <v>1332</v>
      </c>
      <c r="K414" s="434">
        <v>648684</v>
      </c>
      <c r="L414" s="434">
        <v>0.836315582515197</v>
      </c>
      <c r="M414" s="434">
        <v>487</v>
      </c>
      <c r="N414" s="434">
        <v>1532</v>
      </c>
      <c r="O414" s="434">
        <v>747616</v>
      </c>
      <c r="P414" s="456">
        <v>0.96386362317812913</v>
      </c>
      <c r="Q414" s="435">
        <v>488</v>
      </c>
    </row>
    <row r="415" spans="1:17" ht="14.4" customHeight="1" x14ac:dyDescent="0.3">
      <c r="A415" s="430" t="s">
        <v>1472</v>
      </c>
      <c r="B415" s="431" t="s">
        <v>1308</v>
      </c>
      <c r="C415" s="431" t="s">
        <v>1309</v>
      </c>
      <c r="D415" s="431" t="s">
        <v>1380</v>
      </c>
      <c r="E415" s="431" t="s">
        <v>1381</v>
      </c>
      <c r="F415" s="434">
        <v>127</v>
      </c>
      <c r="G415" s="434">
        <v>5153</v>
      </c>
      <c r="H415" s="434">
        <v>1</v>
      </c>
      <c r="I415" s="434">
        <v>40.574803149606296</v>
      </c>
      <c r="J415" s="434">
        <v>207</v>
      </c>
      <c r="K415" s="434">
        <v>8487</v>
      </c>
      <c r="L415" s="434">
        <v>1.6470017465554045</v>
      </c>
      <c r="M415" s="434">
        <v>41</v>
      </c>
      <c r="N415" s="434">
        <v>146</v>
      </c>
      <c r="O415" s="434">
        <v>5986</v>
      </c>
      <c r="P415" s="456">
        <v>1.161653405783039</v>
      </c>
      <c r="Q415" s="435">
        <v>41</v>
      </c>
    </row>
    <row r="416" spans="1:17" ht="14.4" customHeight="1" x14ac:dyDescent="0.3">
      <c r="A416" s="430" t="s">
        <v>1472</v>
      </c>
      <c r="B416" s="431" t="s">
        <v>1308</v>
      </c>
      <c r="C416" s="431" t="s">
        <v>1309</v>
      </c>
      <c r="D416" s="431" t="s">
        <v>1388</v>
      </c>
      <c r="E416" s="431" t="s">
        <v>1389</v>
      </c>
      <c r="F416" s="434">
        <v>16</v>
      </c>
      <c r="G416" s="434">
        <v>3467</v>
      </c>
      <c r="H416" s="434">
        <v>1</v>
      </c>
      <c r="I416" s="434">
        <v>216.6875</v>
      </c>
      <c r="J416" s="434">
        <v>19</v>
      </c>
      <c r="K416" s="434">
        <v>4161</v>
      </c>
      <c r="L416" s="434">
        <v>1.2001730602826652</v>
      </c>
      <c r="M416" s="434">
        <v>219</v>
      </c>
      <c r="N416" s="434">
        <v>9</v>
      </c>
      <c r="O416" s="434">
        <v>2007</v>
      </c>
      <c r="P416" s="456">
        <v>0.57888664551485436</v>
      </c>
      <c r="Q416" s="435">
        <v>223</v>
      </c>
    </row>
    <row r="417" spans="1:17" ht="14.4" customHeight="1" x14ac:dyDescent="0.3">
      <c r="A417" s="430" t="s">
        <v>1472</v>
      </c>
      <c r="B417" s="431" t="s">
        <v>1308</v>
      </c>
      <c r="C417" s="431" t="s">
        <v>1309</v>
      </c>
      <c r="D417" s="431" t="s">
        <v>1390</v>
      </c>
      <c r="E417" s="431" t="s">
        <v>1391</v>
      </c>
      <c r="F417" s="434">
        <v>1</v>
      </c>
      <c r="G417" s="434">
        <v>762</v>
      </c>
      <c r="H417" s="434">
        <v>1</v>
      </c>
      <c r="I417" s="434">
        <v>762</v>
      </c>
      <c r="J417" s="434"/>
      <c r="K417" s="434"/>
      <c r="L417" s="434"/>
      <c r="M417" s="434"/>
      <c r="N417" s="434">
        <v>7</v>
      </c>
      <c r="O417" s="434">
        <v>5341</v>
      </c>
      <c r="P417" s="456">
        <v>7.0091863517060364</v>
      </c>
      <c r="Q417" s="435">
        <v>763</v>
      </c>
    </row>
    <row r="418" spans="1:17" ht="14.4" customHeight="1" x14ac:dyDescent="0.3">
      <c r="A418" s="430" t="s">
        <v>1472</v>
      </c>
      <c r="B418" s="431" t="s">
        <v>1308</v>
      </c>
      <c r="C418" s="431" t="s">
        <v>1309</v>
      </c>
      <c r="D418" s="431" t="s">
        <v>1392</v>
      </c>
      <c r="E418" s="431" t="s">
        <v>1393</v>
      </c>
      <c r="F418" s="434">
        <v>4</v>
      </c>
      <c r="G418" s="434">
        <v>8146</v>
      </c>
      <c r="H418" s="434">
        <v>1</v>
      </c>
      <c r="I418" s="434">
        <v>2036.5</v>
      </c>
      <c r="J418" s="434">
        <v>3</v>
      </c>
      <c r="K418" s="434">
        <v>6216</v>
      </c>
      <c r="L418" s="434">
        <v>0.76307390130125219</v>
      </c>
      <c r="M418" s="434">
        <v>2072</v>
      </c>
      <c r="N418" s="434">
        <v>1</v>
      </c>
      <c r="O418" s="434">
        <v>2112</v>
      </c>
      <c r="P418" s="456">
        <v>0.25926835256567643</v>
      </c>
      <c r="Q418" s="435">
        <v>2112</v>
      </c>
    </row>
    <row r="419" spans="1:17" ht="14.4" customHeight="1" x14ac:dyDescent="0.3">
      <c r="A419" s="430" t="s">
        <v>1472</v>
      </c>
      <c r="B419" s="431" t="s">
        <v>1308</v>
      </c>
      <c r="C419" s="431" t="s">
        <v>1309</v>
      </c>
      <c r="D419" s="431" t="s">
        <v>1394</v>
      </c>
      <c r="E419" s="431" t="s">
        <v>1395</v>
      </c>
      <c r="F419" s="434">
        <v>33</v>
      </c>
      <c r="G419" s="434">
        <v>19977</v>
      </c>
      <c r="H419" s="434">
        <v>1</v>
      </c>
      <c r="I419" s="434">
        <v>605.36363636363637</v>
      </c>
      <c r="J419" s="434">
        <v>41</v>
      </c>
      <c r="K419" s="434">
        <v>24928</v>
      </c>
      <c r="L419" s="434">
        <v>1.247835010261801</v>
      </c>
      <c r="M419" s="434">
        <v>608</v>
      </c>
      <c r="N419" s="434">
        <v>46</v>
      </c>
      <c r="O419" s="434">
        <v>28244</v>
      </c>
      <c r="P419" s="456">
        <v>1.4138258997847524</v>
      </c>
      <c r="Q419" s="435">
        <v>614</v>
      </c>
    </row>
    <row r="420" spans="1:17" ht="14.4" customHeight="1" x14ac:dyDescent="0.3">
      <c r="A420" s="430" t="s">
        <v>1472</v>
      </c>
      <c r="B420" s="431" t="s">
        <v>1308</v>
      </c>
      <c r="C420" s="431" t="s">
        <v>1309</v>
      </c>
      <c r="D420" s="431" t="s">
        <v>1396</v>
      </c>
      <c r="E420" s="431" t="s">
        <v>1397</v>
      </c>
      <c r="F420" s="434">
        <v>1</v>
      </c>
      <c r="G420" s="434">
        <v>962</v>
      </c>
      <c r="H420" s="434">
        <v>1</v>
      </c>
      <c r="I420" s="434">
        <v>962</v>
      </c>
      <c r="J420" s="434">
        <v>1</v>
      </c>
      <c r="K420" s="434">
        <v>962</v>
      </c>
      <c r="L420" s="434">
        <v>1</v>
      </c>
      <c r="M420" s="434">
        <v>962</v>
      </c>
      <c r="N420" s="434">
        <v>2</v>
      </c>
      <c r="O420" s="434">
        <v>1926</v>
      </c>
      <c r="P420" s="456">
        <v>2.002079002079002</v>
      </c>
      <c r="Q420" s="435">
        <v>963</v>
      </c>
    </row>
    <row r="421" spans="1:17" ht="14.4" customHeight="1" x14ac:dyDescent="0.3">
      <c r="A421" s="430" t="s">
        <v>1472</v>
      </c>
      <c r="B421" s="431" t="s">
        <v>1308</v>
      </c>
      <c r="C421" s="431" t="s">
        <v>1309</v>
      </c>
      <c r="D421" s="431" t="s">
        <v>1398</v>
      </c>
      <c r="E421" s="431" t="s">
        <v>1399</v>
      </c>
      <c r="F421" s="434">
        <v>37</v>
      </c>
      <c r="G421" s="434">
        <v>18756</v>
      </c>
      <c r="H421" s="434">
        <v>1</v>
      </c>
      <c r="I421" s="434">
        <v>506.91891891891891</v>
      </c>
      <c r="J421" s="434">
        <v>4</v>
      </c>
      <c r="K421" s="434">
        <v>2036</v>
      </c>
      <c r="L421" s="434">
        <v>0.10855193004905098</v>
      </c>
      <c r="M421" s="434">
        <v>509</v>
      </c>
      <c r="N421" s="434">
        <v>2</v>
      </c>
      <c r="O421" s="434">
        <v>1024</v>
      </c>
      <c r="P421" s="456">
        <v>5.4595862657283001E-2</v>
      </c>
      <c r="Q421" s="435">
        <v>512</v>
      </c>
    </row>
    <row r="422" spans="1:17" ht="14.4" customHeight="1" x14ac:dyDescent="0.3">
      <c r="A422" s="430" t="s">
        <v>1472</v>
      </c>
      <c r="B422" s="431" t="s">
        <v>1308</v>
      </c>
      <c r="C422" s="431" t="s">
        <v>1309</v>
      </c>
      <c r="D422" s="431" t="s">
        <v>1400</v>
      </c>
      <c r="E422" s="431" t="s">
        <v>1401</v>
      </c>
      <c r="F422" s="434">
        <v>4</v>
      </c>
      <c r="G422" s="434">
        <v>6846</v>
      </c>
      <c r="H422" s="434">
        <v>1</v>
      </c>
      <c r="I422" s="434">
        <v>1711.5</v>
      </c>
      <c r="J422" s="434"/>
      <c r="K422" s="434"/>
      <c r="L422" s="434"/>
      <c r="M422" s="434"/>
      <c r="N422" s="434"/>
      <c r="O422" s="434"/>
      <c r="P422" s="456"/>
      <c r="Q422" s="435"/>
    </row>
    <row r="423" spans="1:17" ht="14.4" customHeight="1" x14ac:dyDescent="0.3">
      <c r="A423" s="430" t="s">
        <v>1472</v>
      </c>
      <c r="B423" s="431" t="s">
        <v>1308</v>
      </c>
      <c r="C423" s="431" t="s">
        <v>1309</v>
      </c>
      <c r="D423" s="431" t="s">
        <v>1402</v>
      </c>
      <c r="E423" s="431" t="s">
        <v>1403</v>
      </c>
      <c r="F423" s="434"/>
      <c r="G423" s="434"/>
      <c r="H423" s="434"/>
      <c r="I423" s="434"/>
      <c r="J423" s="434"/>
      <c r="K423" s="434"/>
      <c r="L423" s="434"/>
      <c r="M423" s="434"/>
      <c r="N423" s="434">
        <v>2</v>
      </c>
      <c r="O423" s="434">
        <v>984</v>
      </c>
      <c r="P423" s="456"/>
      <c r="Q423" s="435">
        <v>492</v>
      </c>
    </row>
    <row r="424" spans="1:17" ht="14.4" customHeight="1" x14ac:dyDescent="0.3">
      <c r="A424" s="430" t="s">
        <v>1472</v>
      </c>
      <c r="B424" s="431" t="s">
        <v>1308</v>
      </c>
      <c r="C424" s="431" t="s">
        <v>1309</v>
      </c>
      <c r="D424" s="431" t="s">
        <v>1406</v>
      </c>
      <c r="E424" s="431" t="s">
        <v>1407</v>
      </c>
      <c r="F424" s="434"/>
      <c r="G424" s="434"/>
      <c r="H424" s="434"/>
      <c r="I424" s="434"/>
      <c r="J424" s="434"/>
      <c r="K424" s="434"/>
      <c r="L424" s="434"/>
      <c r="M424" s="434"/>
      <c r="N424" s="434">
        <v>2</v>
      </c>
      <c r="O424" s="434">
        <v>498</v>
      </c>
      <c r="P424" s="456"/>
      <c r="Q424" s="435">
        <v>249</v>
      </c>
    </row>
    <row r="425" spans="1:17" ht="14.4" customHeight="1" x14ac:dyDescent="0.3">
      <c r="A425" s="430" t="s">
        <v>1472</v>
      </c>
      <c r="B425" s="431" t="s">
        <v>1308</v>
      </c>
      <c r="C425" s="431" t="s">
        <v>1309</v>
      </c>
      <c r="D425" s="431" t="s">
        <v>1412</v>
      </c>
      <c r="E425" s="431" t="s">
        <v>1413</v>
      </c>
      <c r="F425" s="434">
        <v>4</v>
      </c>
      <c r="G425" s="434">
        <v>608</v>
      </c>
      <c r="H425" s="434">
        <v>1</v>
      </c>
      <c r="I425" s="434">
        <v>152</v>
      </c>
      <c r="J425" s="434">
        <v>2</v>
      </c>
      <c r="K425" s="434">
        <v>304</v>
      </c>
      <c r="L425" s="434">
        <v>0.5</v>
      </c>
      <c r="M425" s="434">
        <v>152</v>
      </c>
      <c r="N425" s="434"/>
      <c r="O425" s="434"/>
      <c r="P425" s="456"/>
      <c r="Q425" s="435"/>
    </row>
    <row r="426" spans="1:17" ht="14.4" customHeight="1" x14ac:dyDescent="0.3">
      <c r="A426" s="430" t="s">
        <v>1472</v>
      </c>
      <c r="B426" s="431" t="s">
        <v>1308</v>
      </c>
      <c r="C426" s="431" t="s">
        <v>1309</v>
      </c>
      <c r="D426" s="431" t="s">
        <v>1414</v>
      </c>
      <c r="E426" s="431" t="s">
        <v>1415</v>
      </c>
      <c r="F426" s="434">
        <v>1</v>
      </c>
      <c r="G426" s="434">
        <v>27</v>
      </c>
      <c r="H426" s="434">
        <v>1</v>
      </c>
      <c r="I426" s="434">
        <v>27</v>
      </c>
      <c r="J426" s="434"/>
      <c r="K426" s="434"/>
      <c r="L426" s="434"/>
      <c r="M426" s="434"/>
      <c r="N426" s="434"/>
      <c r="O426" s="434"/>
      <c r="P426" s="456"/>
      <c r="Q426" s="435"/>
    </row>
    <row r="427" spans="1:17" ht="14.4" customHeight="1" x14ac:dyDescent="0.3">
      <c r="A427" s="430" t="s">
        <v>1472</v>
      </c>
      <c r="B427" s="431" t="s">
        <v>1308</v>
      </c>
      <c r="C427" s="431" t="s">
        <v>1309</v>
      </c>
      <c r="D427" s="431" t="s">
        <v>1418</v>
      </c>
      <c r="E427" s="431" t="s">
        <v>1419</v>
      </c>
      <c r="F427" s="434">
        <v>4</v>
      </c>
      <c r="G427" s="434">
        <v>1310</v>
      </c>
      <c r="H427" s="434">
        <v>1</v>
      </c>
      <c r="I427" s="434">
        <v>327.5</v>
      </c>
      <c r="J427" s="434">
        <v>6</v>
      </c>
      <c r="K427" s="434">
        <v>1968</v>
      </c>
      <c r="L427" s="434">
        <v>1.502290076335878</v>
      </c>
      <c r="M427" s="434">
        <v>328</v>
      </c>
      <c r="N427" s="434">
        <v>5</v>
      </c>
      <c r="O427" s="434">
        <v>1645</v>
      </c>
      <c r="P427" s="456">
        <v>1.2557251908396947</v>
      </c>
      <c r="Q427" s="435">
        <v>329</v>
      </c>
    </row>
    <row r="428" spans="1:17" ht="14.4" customHeight="1" x14ac:dyDescent="0.3">
      <c r="A428" s="430" t="s">
        <v>1472</v>
      </c>
      <c r="B428" s="431" t="s">
        <v>1308</v>
      </c>
      <c r="C428" s="431" t="s">
        <v>1309</v>
      </c>
      <c r="D428" s="431" t="s">
        <v>1420</v>
      </c>
      <c r="E428" s="431" t="s">
        <v>1421</v>
      </c>
      <c r="F428" s="434"/>
      <c r="G428" s="434"/>
      <c r="H428" s="434"/>
      <c r="I428" s="434"/>
      <c r="J428" s="434">
        <v>1</v>
      </c>
      <c r="K428" s="434">
        <v>29</v>
      </c>
      <c r="L428" s="434"/>
      <c r="M428" s="434">
        <v>29</v>
      </c>
      <c r="N428" s="434"/>
      <c r="O428" s="434"/>
      <c r="P428" s="456"/>
      <c r="Q428" s="435"/>
    </row>
    <row r="429" spans="1:17" ht="14.4" customHeight="1" x14ac:dyDescent="0.3">
      <c r="A429" s="430" t="s">
        <v>1473</v>
      </c>
      <c r="B429" s="431" t="s">
        <v>1308</v>
      </c>
      <c r="C429" s="431" t="s">
        <v>1309</v>
      </c>
      <c r="D429" s="431" t="s">
        <v>1310</v>
      </c>
      <c r="E429" s="431" t="s">
        <v>1311</v>
      </c>
      <c r="F429" s="434">
        <v>416</v>
      </c>
      <c r="G429" s="434">
        <v>66438</v>
      </c>
      <c r="H429" s="434">
        <v>1</v>
      </c>
      <c r="I429" s="434">
        <v>159.70673076923077</v>
      </c>
      <c r="J429" s="434">
        <v>908</v>
      </c>
      <c r="K429" s="434">
        <v>146188</v>
      </c>
      <c r="L429" s="434">
        <v>2.2003672597007737</v>
      </c>
      <c r="M429" s="434">
        <v>161</v>
      </c>
      <c r="N429" s="434">
        <v>920</v>
      </c>
      <c r="O429" s="434">
        <v>159160</v>
      </c>
      <c r="P429" s="456">
        <v>2.3956169661940456</v>
      </c>
      <c r="Q429" s="435">
        <v>173</v>
      </c>
    </row>
    <row r="430" spans="1:17" ht="14.4" customHeight="1" x14ac:dyDescent="0.3">
      <c r="A430" s="430" t="s">
        <v>1473</v>
      </c>
      <c r="B430" s="431" t="s">
        <v>1308</v>
      </c>
      <c r="C430" s="431" t="s">
        <v>1309</v>
      </c>
      <c r="D430" s="431" t="s">
        <v>1324</v>
      </c>
      <c r="E430" s="431" t="s">
        <v>1325</v>
      </c>
      <c r="F430" s="434">
        <v>24</v>
      </c>
      <c r="G430" s="434">
        <v>27978</v>
      </c>
      <c r="H430" s="434">
        <v>1</v>
      </c>
      <c r="I430" s="434">
        <v>1165.75</v>
      </c>
      <c r="J430" s="434">
        <v>2</v>
      </c>
      <c r="K430" s="434">
        <v>2338</v>
      </c>
      <c r="L430" s="434">
        <v>8.3565658731860754E-2</v>
      </c>
      <c r="M430" s="434">
        <v>1169</v>
      </c>
      <c r="N430" s="434">
        <v>20</v>
      </c>
      <c r="O430" s="434">
        <v>23460</v>
      </c>
      <c r="P430" s="456">
        <v>0.83851597683894485</v>
      </c>
      <c r="Q430" s="435">
        <v>1173</v>
      </c>
    </row>
    <row r="431" spans="1:17" ht="14.4" customHeight="1" x14ac:dyDescent="0.3">
      <c r="A431" s="430" t="s">
        <v>1473</v>
      </c>
      <c r="B431" s="431" t="s">
        <v>1308</v>
      </c>
      <c r="C431" s="431" t="s">
        <v>1309</v>
      </c>
      <c r="D431" s="431" t="s">
        <v>1326</v>
      </c>
      <c r="E431" s="431" t="s">
        <v>1327</v>
      </c>
      <c r="F431" s="434">
        <v>102</v>
      </c>
      <c r="G431" s="434">
        <v>4057</v>
      </c>
      <c r="H431" s="434">
        <v>1</v>
      </c>
      <c r="I431" s="434">
        <v>39.774509803921568</v>
      </c>
      <c r="J431" s="434">
        <v>96</v>
      </c>
      <c r="K431" s="434">
        <v>3840</v>
      </c>
      <c r="L431" s="434">
        <v>0.94651220113384271</v>
      </c>
      <c r="M431" s="434">
        <v>40</v>
      </c>
      <c r="N431" s="434">
        <v>250</v>
      </c>
      <c r="O431" s="434">
        <v>10250</v>
      </c>
      <c r="P431" s="456">
        <v>2.5264974118807002</v>
      </c>
      <c r="Q431" s="435">
        <v>41</v>
      </c>
    </row>
    <row r="432" spans="1:17" ht="14.4" customHeight="1" x14ac:dyDescent="0.3">
      <c r="A432" s="430" t="s">
        <v>1473</v>
      </c>
      <c r="B432" s="431" t="s">
        <v>1308</v>
      </c>
      <c r="C432" s="431" t="s">
        <v>1309</v>
      </c>
      <c r="D432" s="431" t="s">
        <v>1328</v>
      </c>
      <c r="E432" s="431" t="s">
        <v>1329</v>
      </c>
      <c r="F432" s="434">
        <v>43</v>
      </c>
      <c r="G432" s="434">
        <v>16460</v>
      </c>
      <c r="H432" s="434">
        <v>1</v>
      </c>
      <c r="I432" s="434">
        <v>382.7906976744186</v>
      </c>
      <c r="J432" s="434">
        <v>51</v>
      </c>
      <c r="K432" s="434">
        <v>19533</v>
      </c>
      <c r="L432" s="434">
        <v>1.1866950182260025</v>
      </c>
      <c r="M432" s="434">
        <v>383</v>
      </c>
      <c r="N432" s="434">
        <v>79</v>
      </c>
      <c r="O432" s="434">
        <v>30336</v>
      </c>
      <c r="P432" s="456">
        <v>1.8430133657351155</v>
      </c>
      <c r="Q432" s="435">
        <v>384</v>
      </c>
    </row>
    <row r="433" spans="1:17" ht="14.4" customHeight="1" x14ac:dyDescent="0.3">
      <c r="A433" s="430" t="s">
        <v>1473</v>
      </c>
      <c r="B433" s="431" t="s">
        <v>1308</v>
      </c>
      <c r="C433" s="431" t="s">
        <v>1309</v>
      </c>
      <c r="D433" s="431" t="s">
        <v>1330</v>
      </c>
      <c r="E433" s="431" t="s">
        <v>1331</v>
      </c>
      <c r="F433" s="434">
        <v>171</v>
      </c>
      <c r="G433" s="434">
        <v>6327</v>
      </c>
      <c r="H433" s="434">
        <v>1</v>
      </c>
      <c r="I433" s="434">
        <v>37</v>
      </c>
      <c r="J433" s="434">
        <v>99</v>
      </c>
      <c r="K433" s="434">
        <v>3663</v>
      </c>
      <c r="L433" s="434">
        <v>0.57894736842105265</v>
      </c>
      <c r="M433" s="434">
        <v>37</v>
      </c>
      <c r="N433" s="434">
        <v>170</v>
      </c>
      <c r="O433" s="434">
        <v>6290</v>
      </c>
      <c r="P433" s="456">
        <v>0.99415204678362568</v>
      </c>
      <c r="Q433" s="435">
        <v>37</v>
      </c>
    </row>
    <row r="434" spans="1:17" ht="14.4" customHeight="1" x14ac:dyDescent="0.3">
      <c r="A434" s="430" t="s">
        <v>1473</v>
      </c>
      <c r="B434" s="431" t="s">
        <v>1308</v>
      </c>
      <c r="C434" s="431" t="s">
        <v>1309</v>
      </c>
      <c r="D434" s="431" t="s">
        <v>1334</v>
      </c>
      <c r="E434" s="431" t="s">
        <v>1335</v>
      </c>
      <c r="F434" s="434">
        <v>435</v>
      </c>
      <c r="G434" s="434">
        <v>193449</v>
      </c>
      <c r="H434" s="434">
        <v>1</v>
      </c>
      <c r="I434" s="434">
        <v>444.7103448275862</v>
      </c>
      <c r="J434" s="434">
        <v>769</v>
      </c>
      <c r="K434" s="434">
        <v>342205</v>
      </c>
      <c r="L434" s="434">
        <v>1.7689675314940889</v>
      </c>
      <c r="M434" s="434">
        <v>445</v>
      </c>
      <c r="N434" s="434">
        <v>883</v>
      </c>
      <c r="O434" s="434">
        <v>393818</v>
      </c>
      <c r="P434" s="456">
        <v>2.0357717021023629</v>
      </c>
      <c r="Q434" s="435">
        <v>446</v>
      </c>
    </row>
    <row r="435" spans="1:17" ht="14.4" customHeight="1" x14ac:dyDescent="0.3">
      <c r="A435" s="430" t="s">
        <v>1473</v>
      </c>
      <c r="B435" s="431" t="s">
        <v>1308</v>
      </c>
      <c r="C435" s="431" t="s">
        <v>1309</v>
      </c>
      <c r="D435" s="431" t="s">
        <v>1336</v>
      </c>
      <c r="E435" s="431" t="s">
        <v>1337</v>
      </c>
      <c r="F435" s="434">
        <v>6</v>
      </c>
      <c r="G435" s="434">
        <v>246</v>
      </c>
      <c r="H435" s="434">
        <v>1</v>
      </c>
      <c r="I435" s="434">
        <v>41</v>
      </c>
      <c r="J435" s="434">
        <v>3</v>
      </c>
      <c r="K435" s="434">
        <v>123</v>
      </c>
      <c r="L435" s="434">
        <v>0.5</v>
      </c>
      <c r="M435" s="434">
        <v>41</v>
      </c>
      <c r="N435" s="434">
        <v>9</v>
      </c>
      <c r="O435" s="434">
        <v>378</v>
      </c>
      <c r="P435" s="456">
        <v>1.5365853658536586</v>
      </c>
      <c r="Q435" s="435">
        <v>42</v>
      </c>
    </row>
    <row r="436" spans="1:17" ht="14.4" customHeight="1" x14ac:dyDescent="0.3">
      <c r="A436" s="430" t="s">
        <v>1473</v>
      </c>
      <c r="B436" s="431" t="s">
        <v>1308</v>
      </c>
      <c r="C436" s="431" t="s">
        <v>1309</v>
      </c>
      <c r="D436" s="431" t="s">
        <v>1338</v>
      </c>
      <c r="E436" s="431" t="s">
        <v>1339</v>
      </c>
      <c r="F436" s="434">
        <v>10</v>
      </c>
      <c r="G436" s="434">
        <v>4908</v>
      </c>
      <c r="H436" s="434">
        <v>1</v>
      </c>
      <c r="I436" s="434">
        <v>490.8</v>
      </c>
      <c r="J436" s="434">
        <v>11</v>
      </c>
      <c r="K436" s="434">
        <v>5401</v>
      </c>
      <c r="L436" s="434">
        <v>1.1004482477587612</v>
      </c>
      <c r="M436" s="434">
        <v>491</v>
      </c>
      <c r="N436" s="434">
        <v>15</v>
      </c>
      <c r="O436" s="434">
        <v>7380</v>
      </c>
      <c r="P436" s="456">
        <v>1.5036674816625917</v>
      </c>
      <c r="Q436" s="435">
        <v>492</v>
      </c>
    </row>
    <row r="437" spans="1:17" ht="14.4" customHeight="1" x14ac:dyDescent="0.3">
      <c r="A437" s="430" t="s">
        <v>1473</v>
      </c>
      <c r="B437" s="431" t="s">
        <v>1308</v>
      </c>
      <c r="C437" s="431" t="s">
        <v>1309</v>
      </c>
      <c r="D437" s="431" t="s">
        <v>1340</v>
      </c>
      <c r="E437" s="431" t="s">
        <v>1341</v>
      </c>
      <c r="F437" s="434">
        <v>17</v>
      </c>
      <c r="G437" s="434">
        <v>527</v>
      </c>
      <c r="H437" s="434">
        <v>1</v>
      </c>
      <c r="I437" s="434">
        <v>31</v>
      </c>
      <c r="J437" s="434">
        <v>19</v>
      </c>
      <c r="K437" s="434">
        <v>589</v>
      </c>
      <c r="L437" s="434">
        <v>1.1176470588235294</v>
      </c>
      <c r="M437" s="434">
        <v>31</v>
      </c>
      <c r="N437" s="434">
        <v>15</v>
      </c>
      <c r="O437" s="434">
        <v>465</v>
      </c>
      <c r="P437" s="456">
        <v>0.88235294117647056</v>
      </c>
      <c r="Q437" s="435">
        <v>31</v>
      </c>
    </row>
    <row r="438" spans="1:17" ht="14.4" customHeight="1" x14ac:dyDescent="0.3">
      <c r="A438" s="430" t="s">
        <v>1473</v>
      </c>
      <c r="B438" s="431" t="s">
        <v>1308</v>
      </c>
      <c r="C438" s="431" t="s">
        <v>1309</v>
      </c>
      <c r="D438" s="431" t="s">
        <v>1342</v>
      </c>
      <c r="E438" s="431" t="s">
        <v>1343</v>
      </c>
      <c r="F438" s="434">
        <v>2</v>
      </c>
      <c r="G438" s="434">
        <v>411</v>
      </c>
      <c r="H438" s="434">
        <v>1</v>
      </c>
      <c r="I438" s="434">
        <v>205.5</v>
      </c>
      <c r="J438" s="434"/>
      <c r="K438" s="434"/>
      <c r="L438" s="434"/>
      <c r="M438" s="434"/>
      <c r="N438" s="434">
        <v>3</v>
      </c>
      <c r="O438" s="434">
        <v>624</v>
      </c>
      <c r="P438" s="456">
        <v>1.5182481751824817</v>
      </c>
      <c r="Q438" s="435">
        <v>208</v>
      </c>
    </row>
    <row r="439" spans="1:17" ht="14.4" customHeight="1" x14ac:dyDescent="0.3">
      <c r="A439" s="430" t="s">
        <v>1473</v>
      </c>
      <c r="B439" s="431" t="s">
        <v>1308</v>
      </c>
      <c r="C439" s="431" t="s">
        <v>1309</v>
      </c>
      <c r="D439" s="431" t="s">
        <v>1344</v>
      </c>
      <c r="E439" s="431" t="s">
        <v>1345</v>
      </c>
      <c r="F439" s="434">
        <v>2</v>
      </c>
      <c r="G439" s="434">
        <v>756</v>
      </c>
      <c r="H439" s="434">
        <v>1</v>
      </c>
      <c r="I439" s="434">
        <v>378</v>
      </c>
      <c r="J439" s="434"/>
      <c r="K439" s="434"/>
      <c r="L439" s="434"/>
      <c r="M439" s="434"/>
      <c r="N439" s="434">
        <v>3</v>
      </c>
      <c r="O439" s="434">
        <v>1152</v>
      </c>
      <c r="P439" s="456">
        <v>1.5238095238095237</v>
      </c>
      <c r="Q439" s="435">
        <v>384</v>
      </c>
    </row>
    <row r="440" spans="1:17" ht="14.4" customHeight="1" x14ac:dyDescent="0.3">
      <c r="A440" s="430" t="s">
        <v>1473</v>
      </c>
      <c r="B440" s="431" t="s">
        <v>1308</v>
      </c>
      <c r="C440" s="431" t="s">
        <v>1309</v>
      </c>
      <c r="D440" s="431" t="s">
        <v>1346</v>
      </c>
      <c r="E440" s="431" t="s">
        <v>1347</v>
      </c>
      <c r="F440" s="434"/>
      <c r="G440" s="434"/>
      <c r="H440" s="434"/>
      <c r="I440" s="434"/>
      <c r="J440" s="434"/>
      <c r="K440" s="434"/>
      <c r="L440" s="434"/>
      <c r="M440" s="434"/>
      <c r="N440" s="434">
        <v>1</v>
      </c>
      <c r="O440" s="434">
        <v>236</v>
      </c>
      <c r="P440" s="456"/>
      <c r="Q440" s="435">
        <v>236</v>
      </c>
    </row>
    <row r="441" spans="1:17" ht="14.4" customHeight="1" x14ac:dyDescent="0.3">
      <c r="A441" s="430" t="s">
        <v>1473</v>
      </c>
      <c r="B441" s="431" t="s">
        <v>1308</v>
      </c>
      <c r="C441" s="431" t="s">
        <v>1309</v>
      </c>
      <c r="D441" s="431" t="s">
        <v>1348</v>
      </c>
      <c r="E441" s="431" t="s">
        <v>1349</v>
      </c>
      <c r="F441" s="434">
        <v>2</v>
      </c>
      <c r="G441" s="434">
        <v>260</v>
      </c>
      <c r="H441" s="434">
        <v>1</v>
      </c>
      <c r="I441" s="434">
        <v>130</v>
      </c>
      <c r="J441" s="434"/>
      <c r="K441" s="434"/>
      <c r="L441" s="434"/>
      <c r="M441" s="434"/>
      <c r="N441" s="434">
        <v>2</v>
      </c>
      <c r="O441" s="434">
        <v>274</v>
      </c>
      <c r="P441" s="456">
        <v>1.0538461538461539</v>
      </c>
      <c r="Q441" s="435">
        <v>137</v>
      </c>
    </row>
    <row r="442" spans="1:17" ht="14.4" customHeight="1" x14ac:dyDescent="0.3">
      <c r="A442" s="430" t="s">
        <v>1473</v>
      </c>
      <c r="B442" s="431" t="s">
        <v>1308</v>
      </c>
      <c r="C442" s="431" t="s">
        <v>1309</v>
      </c>
      <c r="D442" s="431" t="s">
        <v>1354</v>
      </c>
      <c r="E442" s="431" t="s">
        <v>1355</v>
      </c>
      <c r="F442" s="434">
        <v>1687</v>
      </c>
      <c r="G442" s="434">
        <v>26992</v>
      </c>
      <c r="H442" s="434">
        <v>1</v>
      </c>
      <c r="I442" s="434">
        <v>16</v>
      </c>
      <c r="J442" s="434">
        <v>2302</v>
      </c>
      <c r="K442" s="434">
        <v>36832</v>
      </c>
      <c r="L442" s="434">
        <v>1.3645524599881447</v>
      </c>
      <c r="M442" s="434">
        <v>16</v>
      </c>
      <c r="N442" s="434">
        <v>2631</v>
      </c>
      <c r="O442" s="434">
        <v>44727</v>
      </c>
      <c r="P442" s="456">
        <v>1.6570465323058685</v>
      </c>
      <c r="Q442" s="435">
        <v>17</v>
      </c>
    </row>
    <row r="443" spans="1:17" ht="14.4" customHeight="1" x14ac:dyDescent="0.3">
      <c r="A443" s="430" t="s">
        <v>1473</v>
      </c>
      <c r="B443" s="431" t="s">
        <v>1308</v>
      </c>
      <c r="C443" s="431" t="s">
        <v>1309</v>
      </c>
      <c r="D443" s="431" t="s">
        <v>1356</v>
      </c>
      <c r="E443" s="431" t="s">
        <v>1357</v>
      </c>
      <c r="F443" s="434">
        <v>5</v>
      </c>
      <c r="G443" s="434">
        <v>673</v>
      </c>
      <c r="H443" s="434">
        <v>1</v>
      </c>
      <c r="I443" s="434">
        <v>134.6</v>
      </c>
      <c r="J443" s="434">
        <v>1</v>
      </c>
      <c r="K443" s="434">
        <v>136</v>
      </c>
      <c r="L443" s="434">
        <v>0.20208023774145617</v>
      </c>
      <c r="M443" s="434">
        <v>136</v>
      </c>
      <c r="N443" s="434">
        <v>7</v>
      </c>
      <c r="O443" s="434">
        <v>973</v>
      </c>
      <c r="P443" s="456">
        <v>1.4457652303120356</v>
      </c>
      <c r="Q443" s="435">
        <v>139</v>
      </c>
    </row>
    <row r="444" spans="1:17" ht="14.4" customHeight="1" x14ac:dyDescent="0.3">
      <c r="A444" s="430" t="s">
        <v>1473</v>
      </c>
      <c r="B444" s="431" t="s">
        <v>1308</v>
      </c>
      <c r="C444" s="431" t="s">
        <v>1309</v>
      </c>
      <c r="D444" s="431" t="s">
        <v>1358</v>
      </c>
      <c r="E444" s="431" t="s">
        <v>1359</v>
      </c>
      <c r="F444" s="434">
        <v>7</v>
      </c>
      <c r="G444" s="434">
        <v>717</v>
      </c>
      <c r="H444" s="434">
        <v>1</v>
      </c>
      <c r="I444" s="434">
        <v>102.42857142857143</v>
      </c>
      <c r="J444" s="434">
        <v>7</v>
      </c>
      <c r="K444" s="434">
        <v>721</v>
      </c>
      <c r="L444" s="434">
        <v>1.0055788005578801</v>
      </c>
      <c r="M444" s="434">
        <v>103</v>
      </c>
      <c r="N444" s="434">
        <v>10</v>
      </c>
      <c r="O444" s="434">
        <v>1030</v>
      </c>
      <c r="P444" s="456">
        <v>1.4365411436541144</v>
      </c>
      <c r="Q444" s="435">
        <v>103</v>
      </c>
    </row>
    <row r="445" spans="1:17" ht="14.4" customHeight="1" x14ac:dyDescent="0.3">
      <c r="A445" s="430" t="s">
        <v>1473</v>
      </c>
      <c r="B445" s="431" t="s">
        <v>1308</v>
      </c>
      <c r="C445" s="431" t="s">
        <v>1309</v>
      </c>
      <c r="D445" s="431" t="s">
        <v>1364</v>
      </c>
      <c r="E445" s="431" t="s">
        <v>1365</v>
      </c>
      <c r="F445" s="434">
        <v>529</v>
      </c>
      <c r="G445" s="434">
        <v>60473</v>
      </c>
      <c r="H445" s="434">
        <v>1</v>
      </c>
      <c r="I445" s="434">
        <v>114.31568998109641</v>
      </c>
      <c r="J445" s="434">
        <v>552</v>
      </c>
      <c r="K445" s="434">
        <v>64032</v>
      </c>
      <c r="L445" s="434">
        <v>1.0588527111272799</v>
      </c>
      <c r="M445" s="434">
        <v>116</v>
      </c>
      <c r="N445" s="434">
        <v>588</v>
      </c>
      <c r="O445" s="434">
        <v>68796</v>
      </c>
      <c r="P445" s="456">
        <v>1.1376316703322145</v>
      </c>
      <c r="Q445" s="435">
        <v>117</v>
      </c>
    </row>
    <row r="446" spans="1:17" ht="14.4" customHeight="1" x14ac:dyDescent="0.3">
      <c r="A446" s="430" t="s">
        <v>1473</v>
      </c>
      <c r="B446" s="431" t="s">
        <v>1308</v>
      </c>
      <c r="C446" s="431" t="s">
        <v>1309</v>
      </c>
      <c r="D446" s="431" t="s">
        <v>1366</v>
      </c>
      <c r="E446" s="431" t="s">
        <v>1367</v>
      </c>
      <c r="F446" s="434">
        <v>123</v>
      </c>
      <c r="G446" s="434">
        <v>10413</v>
      </c>
      <c r="H446" s="434">
        <v>1</v>
      </c>
      <c r="I446" s="434">
        <v>84.658536585365852</v>
      </c>
      <c r="J446" s="434">
        <v>196</v>
      </c>
      <c r="K446" s="434">
        <v>16660</v>
      </c>
      <c r="L446" s="434">
        <v>1.5999231729568808</v>
      </c>
      <c r="M446" s="434">
        <v>85</v>
      </c>
      <c r="N446" s="434">
        <v>190</v>
      </c>
      <c r="O446" s="434">
        <v>17290</v>
      </c>
      <c r="P446" s="456">
        <v>1.6604244694132335</v>
      </c>
      <c r="Q446" s="435">
        <v>91</v>
      </c>
    </row>
    <row r="447" spans="1:17" ht="14.4" customHeight="1" x14ac:dyDescent="0.3">
      <c r="A447" s="430" t="s">
        <v>1473</v>
      </c>
      <c r="B447" s="431" t="s">
        <v>1308</v>
      </c>
      <c r="C447" s="431" t="s">
        <v>1309</v>
      </c>
      <c r="D447" s="431" t="s">
        <v>1368</v>
      </c>
      <c r="E447" s="431" t="s">
        <v>1369</v>
      </c>
      <c r="F447" s="434"/>
      <c r="G447" s="434"/>
      <c r="H447" s="434"/>
      <c r="I447" s="434"/>
      <c r="J447" s="434">
        <v>3</v>
      </c>
      <c r="K447" s="434">
        <v>294</v>
      </c>
      <c r="L447" s="434"/>
      <c r="M447" s="434">
        <v>98</v>
      </c>
      <c r="N447" s="434">
        <v>2</v>
      </c>
      <c r="O447" s="434">
        <v>198</v>
      </c>
      <c r="P447" s="456"/>
      <c r="Q447" s="435">
        <v>99</v>
      </c>
    </row>
    <row r="448" spans="1:17" ht="14.4" customHeight="1" x14ac:dyDescent="0.3">
      <c r="A448" s="430" t="s">
        <v>1473</v>
      </c>
      <c r="B448" s="431" t="s">
        <v>1308</v>
      </c>
      <c r="C448" s="431" t="s">
        <v>1309</v>
      </c>
      <c r="D448" s="431" t="s">
        <v>1370</v>
      </c>
      <c r="E448" s="431" t="s">
        <v>1371</v>
      </c>
      <c r="F448" s="434">
        <v>53</v>
      </c>
      <c r="G448" s="434">
        <v>1113</v>
      </c>
      <c r="H448" s="434">
        <v>1</v>
      </c>
      <c r="I448" s="434">
        <v>21</v>
      </c>
      <c r="J448" s="434">
        <v>19</v>
      </c>
      <c r="K448" s="434">
        <v>399</v>
      </c>
      <c r="L448" s="434">
        <v>0.35849056603773582</v>
      </c>
      <c r="M448" s="434">
        <v>21</v>
      </c>
      <c r="N448" s="434">
        <v>34</v>
      </c>
      <c r="O448" s="434">
        <v>714</v>
      </c>
      <c r="P448" s="456">
        <v>0.64150943396226412</v>
      </c>
      <c r="Q448" s="435">
        <v>21</v>
      </c>
    </row>
    <row r="449" spans="1:17" ht="14.4" customHeight="1" x14ac:dyDescent="0.3">
      <c r="A449" s="430" t="s">
        <v>1473</v>
      </c>
      <c r="B449" s="431" t="s">
        <v>1308</v>
      </c>
      <c r="C449" s="431" t="s">
        <v>1309</v>
      </c>
      <c r="D449" s="431" t="s">
        <v>1372</v>
      </c>
      <c r="E449" s="431" t="s">
        <v>1373</v>
      </c>
      <c r="F449" s="434">
        <v>5017</v>
      </c>
      <c r="G449" s="434">
        <v>2441710</v>
      </c>
      <c r="H449" s="434">
        <v>1</v>
      </c>
      <c r="I449" s="434">
        <v>486.6872633047638</v>
      </c>
      <c r="J449" s="434">
        <v>7317</v>
      </c>
      <c r="K449" s="434">
        <v>3563379</v>
      </c>
      <c r="L449" s="434">
        <v>1.4593784683684794</v>
      </c>
      <c r="M449" s="434">
        <v>487</v>
      </c>
      <c r="N449" s="434">
        <v>7913</v>
      </c>
      <c r="O449" s="434">
        <v>3861544</v>
      </c>
      <c r="P449" s="456">
        <v>1.5814916595336874</v>
      </c>
      <c r="Q449" s="435">
        <v>488</v>
      </c>
    </row>
    <row r="450" spans="1:17" ht="14.4" customHeight="1" x14ac:dyDescent="0.3">
      <c r="A450" s="430" t="s">
        <v>1473</v>
      </c>
      <c r="B450" s="431" t="s">
        <v>1308</v>
      </c>
      <c r="C450" s="431" t="s">
        <v>1309</v>
      </c>
      <c r="D450" s="431" t="s">
        <v>1380</v>
      </c>
      <c r="E450" s="431" t="s">
        <v>1381</v>
      </c>
      <c r="F450" s="434">
        <v>75</v>
      </c>
      <c r="G450" s="434">
        <v>3053</v>
      </c>
      <c r="H450" s="434">
        <v>1</v>
      </c>
      <c r="I450" s="434">
        <v>40.706666666666663</v>
      </c>
      <c r="J450" s="434">
        <v>64</v>
      </c>
      <c r="K450" s="434">
        <v>2624</v>
      </c>
      <c r="L450" s="434">
        <v>0.859482476252866</v>
      </c>
      <c r="M450" s="434">
        <v>41</v>
      </c>
      <c r="N450" s="434">
        <v>64</v>
      </c>
      <c r="O450" s="434">
        <v>2624</v>
      </c>
      <c r="P450" s="456">
        <v>0.859482476252866</v>
      </c>
      <c r="Q450" s="435">
        <v>41</v>
      </c>
    </row>
    <row r="451" spans="1:17" ht="14.4" customHeight="1" x14ac:dyDescent="0.3">
      <c r="A451" s="430" t="s">
        <v>1473</v>
      </c>
      <c r="B451" s="431" t="s">
        <v>1308</v>
      </c>
      <c r="C451" s="431" t="s">
        <v>1309</v>
      </c>
      <c r="D451" s="431" t="s">
        <v>1388</v>
      </c>
      <c r="E451" s="431" t="s">
        <v>1389</v>
      </c>
      <c r="F451" s="434"/>
      <c r="G451" s="434"/>
      <c r="H451" s="434"/>
      <c r="I451" s="434"/>
      <c r="J451" s="434">
        <v>2</v>
      </c>
      <c r="K451" s="434">
        <v>438</v>
      </c>
      <c r="L451" s="434"/>
      <c r="M451" s="434">
        <v>219</v>
      </c>
      <c r="N451" s="434">
        <v>1</v>
      </c>
      <c r="O451" s="434">
        <v>223</v>
      </c>
      <c r="P451" s="456"/>
      <c r="Q451" s="435">
        <v>223</v>
      </c>
    </row>
    <row r="452" spans="1:17" ht="14.4" customHeight="1" x14ac:dyDescent="0.3">
      <c r="A452" s="430" t="s">
        <v>1473</v>
      </c>
      <c r="B452" s="431" t="s">
        <v>1308</v>
      </c>
      <c r="C452" s="431" t="s">
        <v>1309</v>
      </c>
      <c r="D452" s="431" t="s">
        <v>1390</v>
      </c>
      <c r="E452" s="431" t="s">
        <v>1391</v>
      </c>
      <c r="F452" s="434"/>
      <c r="G452" s="434"/>
      <c r="H452" s="434"/>
      <c r="I452" s="434"/>
      <c r="J452" s="434"/>
      <c r="K452" s="434"/>
      <c r="L452" s="434"/>
      <c r="M452" s="434"/>
      <c r="N452" s="434">
        <v>3</v>
      </c>
      <c r="O452" s="434">
        <v>2289</v>
      </c>
      <c r="P452" s="456"/>
      <c r="Q452" s="435">
        <v>763</v>
      </c>
    </row>
    <row r="453" spans="1:17" ht="14.4" customHeight="1" x14ac:dyDescent="0.3">
      <c r="A453" s="430" t="s">
        <v>1473</v>
      </c>
      <c r="B453" s="431" t="s">
        <v>1308</v>
      </c>
      <c r="C453" s="431" t="s">
        <v>1309</v>
      </c>
      <c r="D453" s="431" t="s">
        <v>1392</v>
      </c>
      <c r="E453" s="431" t="s">
        <v>1393</v>
      </c>
      <c r="F453" s="434">
        <v>388</v>
      </c>
      <c r="G453" s="434">
        <v>794782</v>
      </c>
      <c r="H453" s="434">
        <v>1</v>
      </c>
      <c r="I453" s="434">
        <v>2048.4072164948452</v>
      </c>
      <c r="J453" s="434">
        <v>247</v>
      </c>
      <c r="K453" s="434">
        <v>511784</v>
      </c>
      <c r="L453" s="434">
        <v>0.6439300336444459</v>
      </c>
      <c r="M453" s="434">
        <v>2072</v>
      </c>
      <c r="N453" s="434">
        <v>257</v>
      </c>
      <c r="O453" s="434">
        <v>542784</v>
      </c>
      <c r="P453" s="456">
        <v>0.68293443988414437</v>
      </c>
      <c r="Q453" s="435">
        <v>2112</v>
      </c>
    </row>
    <row r="454" spans="1:17" ht="14.4" customHeight="1" x14ac:dyDescent="0.3">
      <c r="A454" s="430" t="s">
        <v>1473</v>
      </c>
      <c r="B454" s="431" t="s">
        <v>1308</v>
      </c>
      <c r="C454" s="431" t="s">
        <v>1309</v>
      </c>
      <c r="D454" s="431" t="s">
        <v>1394</v>
      </c>
      <c r="E454" s="431" t="s">
        <v>1395</v>
      </c>
      <c r="F454" s="434">
        <v>7</v>
      </c>
      <c r="G454" s="434">
        <v>4234</v>
      </c>
      <c r="H454" s="434">
        <v>1</v>
      </c>
      <c r="I454" s="434">
        <v>604.85714285714289</v>
      </c>
      <c r="J454" s="434">
        <v>2</v>
      </c>
      <c r="K454" s="434">
        <v>1216</v>
      </c>
      <c r="L454" s="434">
        <v>0.28719886632026453</v>
      </c>
      <c r="M454" s="434">
        <v>608</v>
      </c>
      <c r="N454" s="434">
        <v>2</v>
      </c>
      <c r="O454" s="434">
        <v>1228</v>
      </c>
      <c r="P454" s="456">
        <v>0.29003306565895137</v>
      </c>
      <c r="Q454" s="435">
        <v>614</v>
      </c>
    </row>
    <row r="455" spans="1:17" ht="14.4" customHeight="1" x14ac:dyDescent="0.3">
      <c r="A455" s="430" t="s">
        <v>1473</v>
      </c>
      <c r="B455" s="431" t="s">
        <v>1308</v>
      </c>
      <c r="C455" s="431" t="s">
        <v>1309</v>
      </c>
      <c r="D455" s="431" t="s">
        <v>1396</v>
      </c>
      <c r="E455" s="431" t="s">
        <v>1397</v>
      </c>
      <c r="F455" s="434"/>
      <c r="G455" s="434"/>
      <c r="H455" s="434"/>
      <c r="I455" s="434"/>
      <c r="J455" s="434"/>
      <c r="K455" s="434"/>
      <c r="L455" s="434"/>
      <c r="M455" s="434"/>
      <c r="N455" s="434">
        <v>1</v>
      </c>
      <c r="O455" s="434">
        <v>963</v>
      </c>
      <c r="P455" s="456"/>
      <c r="Q455" s="435">
        <v>963</v>
      </c>
    </row>
    <row r="456" spans="1:17" ht="14.4" customHeight="1" x14ac:dyDescent="0.3">
      <c r="A456" s="430" t="s">
        <v>1473</v>
      </c>
      <c r="B456" s="431" t="s">
        <v>1308</v>
      </c>
      <c r="C456" s="431" t="s">
        <v>1309</v>
      </c>
      <c r="D456" s="431" t="s">
        <v>1398</v>
      </c>
      <c r="E456" s="431" t="s">
        <v>1399</v>
      </c>
      <c r="F456" s="434">
        <v>2</v>
      </c>
      <c r="G456" s="434">
        <v>1014</v>
      </c>
      <c r="H456" s="434">
        <v>1</v>
      </c>
      <c r="I456" s="434">
        <v>507</v>
      </c>
      <c r="J456" s="434"/>
      <c r="K456" s="434"/>
      <c r="L456" s="434"/>
      <c r="M456" s="434"/>
      <c r="N456" s="434"/>
      <c r="O456" s="434"/>
      <c r="P456" s="456"/>
      <c r="Q456" s="435"/>
    </row>
    <row r="457" spans="1:17" ht="14.4" customHeight="1" x14ac:dyDescent="0.3">
      <c r="A457" s="430" t="s">
        <v>1473</v>
      </c>
      <c r="B457" s="431" t="s">
        <v>1308</v>
      </c>
      <c r="C457" s="431" t="s">
        <v>1309</v>
      </c>
      <c r="D457" s="431" t="s">
        <v>1402</v>
      </c>
      <c r="E457" s="431" t="s">
        <v>1403</v>
      </c>
      <c r="F457" s="434"/>
      <c r="G457" s="434"/>
      <c r="H457" s="434"/>
      <c r="I457" s="434"/>
      <c r="J457" s="434"/>
      <c r="K457" s="434"/>
      <c r="L457" s="434"/>
      <c r="M457" s="434"/>
      <c r="N457" s="434">
        <v>2</v>
      </c>
      <c r="O457" s="434">
        <v>984</v>
      </c>
      <c r="P457" s="456"/>
      <c r="Q457" s="435">
        <v>492</v>
      </c>
    </row>
    <row r="458" spans="1:17" ht="14.4" customHeight="1" x14ac:dyDescent="0.3">
      <c r="A458" s="430" t="s">
        <v>1473</v>
      </c>
      <c r="B458" s="431" t="s">
        <v>1308</v>
      </c>
      <c r="C458" s="431" t="s">
        <v>1309</v>
      </c>
      <c r="D458" s="431" t="s">
        <v>1406</v>
      </c>
      <c r="E458" s="431" t="s">
        <v>1407</v>
      </c>
      <c r="F458" s="434"/>
      <c r="G458" s="434"/>
      <c r="H458" s="434"/>
      <c r="I458" s="434"/>
      <c r="J458" s="434"/>
      <c r="K458" s="434"/>
      <c r="L458" s="434"/>
      <c r="M458" s="434"/>
      <c r="N458" s="434">
        <v>1</v>
      </c>
      <c r="O458" s="434">
        <v>249</v>
      </c>
      <c r="P458" s="456"/>
      <c r="Q458" s="435">
        <v>249</v>
      </c>
    </row>
    <row r="459" spans="1:17" ht="14.4" customHeight="1" x14ac:dyDescent="0.3">
      <c r="A459" s="430" t="s">
        <v>1473</v>
      </c>
      <c r="B459" s="431" t="s">
        <v>1308</v>
      </c>
      <c r="C459" s="431" t="s">
        <v>1309</v>
      </c>
      <c r="D459" s="431" t="s">
        <v>1412</v>
      </c>
      <c r="E459" s="431" t="s">
        <v>1413</v>
      </c>
      <c r="F459" s="434">
        <v>6</v>
      </c>
      <c r="G459" s="434">
        <v>912</v>
      </c>
      <c r="H459" s="434">
        <v>1</v>
      </c>
      <c r="I459" s="434">
        <v>152</v>
      </c>
      <c r="J459" s="434"/>
      <c r="K459" s="434"/>
      <c r="L459" s="434"/>
      <c r="M459" s="434"/>
      <c r="N459" s="434"/>
      <c r="O459" s="434"/>
      <c r="P459" s="456"/>
      <c r="Q459" s="435"/>
    </row>
    <row r="460" spans="1:17" ht="14.4" customHeight="1" x14ac:dyDescent="0.3">
      <c r="A460" s="430" t="s">
        <v>1473</v>
      </c>
      <c r="B460" s="431" t="s">
        <v>1308</v>
      </c>
      <c r="C460" s="431" t="s">
        <v>1309</v>
      </c>
      <c r="D460" s="431" t="s">
        <v>1414</v>
      </c>
      <c r="E460" s="431" t="s">
        <v>1415</v>
      </c>
      <c r="F460" s="434"/>
      <c r="G460" s="434"/>
      <c r="H460" s="434"/>
      <c r="I460" s="434"/>
      <c r="J460" s="434"/>
      <c r="K460" s="434"/>
      <c r="L460" s="434"/>
      <c r="M460" s="434"/>
      <c r="N460" s="434">
        <v>3</v>
      </c>
      <c r="O460" s="434">
        <v>81</v>
      </c>
      <c r="P460" s="456"/>
      <c r="Q460" s="435">
        <v>27</v>
      </c>
    </row>
    <row r="461" spans="1:17" ht="14.4" customHeight="1" x14ac:dyDescent="0.3">
      <c r="A461" s="430" t="s">
        <v>1474</v>
      </c>
      <c r="B461" s="431" t="s">
        <v>1308</v>
      </c>
      <c r="C461" s="431" t="s">
        <v>1309</v>
      </c>
      <c r="D461" s="431" t="s">
        <v>1310</v>
      </c>
      <c r="E461" s="431" t="s">
        <v>1311</v>
      </c>
      <c r="F461" s="434">
        <v>10</v>
      </c>
      <c r="G461" s="434">
        <v>1593</v>
      </c>
      <c r="H461" s="434">
        <v>1</v>
      </c>
      <c r="I461" s="434">
        <v>159.30000000000001</v>
      </c>
      <c r="J461" s="434">
        <v>12</v>
      </c>
      <c r="K461" s="434">
        <v>1932</v>
      </c>
      <c r="L461" s="434">
        <v>1.2128060263653484</v>
      </c>
      <c r="M461" s="434">
        <v>161</v>
      </c>
      <c r="N461" s="434">
        <v>14</v>
      </c>
      <c r="O461" s="434">
        <v>2422</v>
      </c>
      <c r="P461" s="456">
        <v>1.5204017576898934</v>
      </c>
      <c r="Q461" s="435">
        <v>173</v>
      </c>
    </row>
    <row r="462" spans="1:17" ht="14.4" customHeight="1" x14ac:dyDescent="0.3">
      <c r="A462" s="430" t="s">
        <v>1474</v>
      </c>
      <c r="B462" s="431" t="s">
        <v>1308</v>
      </c>
      <c r="C462" s="431" t="s">
        <v>1309</v>
      </c>
      <c r="D462" s="431" t="s">
        <v>1326</v>
      </c>
      <c r="E462" s="431" t="s">
        <v>1327</v>
      </c>
      <c r="F462" s="434">
        <v>12</v>
      </c>
      <c r="G462" s="434">
        <v>476</v>
      </c>
      <c r="H462" s="434">
        <v>1</v>
      </c>
      <c r="I462" s="434">
        <v>39.666666666666664</v>
      </c>
      <c r="J462" s="434">
        <v>12</v>
      </c>
      <c r="K462" s="434">
        <v>480</v>
      </c>
      <c r="L462" s="434">
        <v>1.0084033613445378</v>
      </c>
      <c r="M462" s="434">
        <v>40</v>
      </c>
      <c r="N462" s="434">
        <v>5</v>
      </c>
      <c r="O462" s="434">
        <v>205</v>
      </c>
      <c r="P462" s="456">
        <v>0.43067226890756305</v>
      </c>
      <c r="Q462" s="435">
        <v>41</v>
      </c>
    </row>
    <row r="463" spans="1:17" ht="14.4" customHeight="1" x14ac:dyDescent="0.3">
      <c r="A463" s="430" t="s">
        <v>1474</v>
      </c>
      <c r="B463" s="431" t="s">
        <v>1308</v>
      </c>
      <c r="C463" s="431" t="s">
        <v>1309</v>
      </c>
      <c r="D463" s="431" t="s">
        <v>1328</v>
      </c>
      <c r="E463" s="431" t="s">
        <v>1329</v>
      </c>
      <c r="F463" s="434">
        <v>4</v>
      </c>
      <c r="G463" s="434">
        <v>1530</v>
      </c>
      <c r="H463" s="434">
        <v>1</v>
      </c>
      <c r="I463" s="434">
        <v>382.5</v>
      </c>
      <c r="J463" s="434">
        <v>8</v>
      </c>
      <c r="K463" s="434">
        <v>3064</v>
      </c>
      <c r="L463" s="434">
        <v>2.0026143790849673</v>
      </c>
      <c r="M463" s="434">
        <v>383</v>
      </c>
      <c r="N463" s="434">
        <v>5</v>
      </c>
      <c r="O463" s="434">
        <v>1920</v>
      </c>
      <c r="P463" s="456">
        <v>1.2549019607843137</v>
      </c>
      <c r="Q463" s="435">
        <v>384</v>
      </c>
    </row>
    <row r="464" spans="1:17" ht="14.4" customHeight="1" x14ac:dyDescent="0.3">
      <c r="A464" s="430" t="s">
        <v>1474</v>
      </c>
      <c r="B464" s="431" t="s">
        <v>1308</v>
      </c>
      <c r="C464" s="431" t="s">
        <v>1309</v>
      </c>
      <c r="D464" s="431" t="s">
        <v>1330</v>
      </c>
      <c r="E464" s="431" t="s">
        <v>1331</v>
      </c>
      <c r="F464" s="434">
        <v>12</v>
      </c>
      <c r="G464" s="434">
        <v>444</v>
      </c>
      <c r="H464" s="434">
        <v>1</v>
      </c>
      <c r="I464" s="434">
        <v>37</v>
      </c>
      <c r="J464" s="434"/>
      <c r="K464" s="434"/>
      <c r="L464" s="434"/>
      <c r="M464" s="434"/>
      <c r="N464" s="434"/>
      <c r="O464" s="434"/>
      <c r="P464" s="456"/>
      <c r="Q464" s="435"/>
    </row>
    <row r="465" spans="1:17" ht="14.4" customHeight="1" x14ac:dyDescent="0.3">
      <c r="A465" s="430" t="s">
        <v>1474</v>
      </c>
      <c r="B465" s="431" t="s">
        <v>1308</v>
      </c>
      <c r="C465" s="431" t="s">
        <v>1309</v>
      </c>
      <c r="D465" s="431" t="s">
        <v>1334</v>
      </c>
      <c r="E465" s="431" t="s">
        <v>1335</v>
      </c>
      <c r="F465" s="434">
        <v>9</v>
      </c>
      <c r="G465" s="434">
        <v>4002</v>
      </c>
      <c r="H465" s="434">
        <v>1</v>
      </c>
      <c r="I465" s="434">
        <v>444.66666666666669</v>
      </c>
      <c r="J465" s="434">
        <v>6</v>
      </c>
      <c r="K465" s="434">
        <v>2670</v>
      </c>
      <c r="L465" s="434">
        <v>0.66716641679160416</v>
      </c>
      <c r="M465" s="434">
        <v>445</v>
      </c>
      <c r="N465" s="434">
        <v>6</v>
      </c>
      <c r="O465" s="434">
        <v>2676</v>
      </c>
      <c r="P465" s="456">
        <v>0.66866566716641684</v>
      </c>
      <c r="Q465" s="435">
        <v>446</v>
      </c>
    </row>
    <row r="466" spans="1:17" ht="14.4" customHeight="1" x14ac:dyDescent="0.3">
      <c r="A466" s="430" t="s">
        <v>1474</v>
      </c>
      <c r="B466" s="431" t="s">
        <v>1308</v>
      </c>
      <c r="C466" s="431" t="s">
        <v>1309</v>
      </c>
      <c r="D466" s="431" t="s">
        <v>1336</v>
      </c>
      <c r="E466" s="431" t="s">
        <v>1337</v>
      </c>
      <c r="F466" s="434"/>
      <c r="G466" s="434"/>
      <c r="H466" s="434"/>
      <c r="I466" s="434"/>
      <c r="J466" s="434">
        <v>2</v>
      </c>
      <c r="K466" s="434">
        <v>82</v>
      </c>
      <c r="L466" s="434"/>
      <c r="M466" s="434">
        <v>41</v>
      </c>
      <c r="N466" s="434">
        <v>1</v>
      </c>
      <c r="O466" s="434">
        <v>42</v>
      </c>
      <c r="P466" s="456"/>
      <c r="Q466" s="435">
        <v>42</v>
      </c>
    </row>
    <row r="467" spans="1:17" ht="14.4" customHeight="1" x14ac:dyDescent="0.3">
      <c r="A467" s="430" t="s">
        <v>1474</v>
      </c>
      <c r="B467" s="431" t="s">
        <v>1308</v>
      </c>
      <c r="C467" s="431" t="s">
        <v>1309</v>
      </c>
      <c r="D467" s="431" t="s">
        <v>1338</v>
      </c>
      <c r="E467" s="431" t="s">
        <v>1339</v>
      </c>
      <c r="F467" s="434">
        <v>1</v>
      </c>
      <c r="G467" s="434">
        <v>491</v>
      </c>
      <c r="H467" s="434">
        <v>1</v>
      </c>
      <c r="I467" s="434">
        <v>491</v>
      </c>
      <c r="J467" s="434">
        <v>2</v>
      </c>
      <c r="K467" s="434">
        <v>982</v>
      </c>
      <c r="L467" s="434">
        <v>2</v>
      </c>
      <c r="M467" s="434">
        <v>491</v>
      </c>
      <c r="N467" s="434">
        <v>2</v>
      </c>
      <c r="O467" s="434">
        <v>984</v>
      </c>
      <c r="P467" s="456">
        <v>2.0040733197556007</v>
      </c>
      <c r="Q467" s="435">
        <v>492</v>
      </c>
    </row>
    <row r="468" spans="1:17" ht="14.4" customHeight="1" x14ac:dyDescent="0.3">
      <c r="A468" s="430" t="s">
        <v>1474</v>
      </c>
      <c r="B468" s="431" t="s">
        <v>1308</v>
      </c>
      <c r="C468" s="431" t="s">
        <v>1309</v>
      </c>
      <c r="D468" s="431" t="s">
        <v>1340</v>
      </c>
      <c r="E468" s="431" t="s">
        <v>1341</v>
      </c>
      <c r="F468" s="434"/>
      <c r="G468" s="434"/>
      <c r="H468" s="434"/>
      <c r="I468" s="434"/>
      <c r="J468" s="434">
        <v>1</v>
      </c>
      <c r="K468" s="434">
        <v>31</v>
      </c>
      <c r="L468" s="434"/>
      <c r="M468" s="434">
        <v>31</v>
      </c>
      <c r="N468" s="434">
        <v>1</v>
      </c>
      <c r="O468" s="434">
        <v>31</v>
      </c>
      <c r="P468" s="456"/>
      <c r="Q468" s="435">
        <v>31</v>
      </c>
    </row>
    <row r="469" spans="1:17" ht="14.4" customHeight="1" x14ac:dyDescent="0.3">
      <c r="A469" s="430" t="s">
        <v>1474</v>
      </c>
      <c r="B469" s="431" t="s">
        <v>1308</v>
      </c>
      <c r="C469" s="431" t="s">
        <v>1309</v>
      </c>
      <c r="D469" s="431" t="s">
        <v>1346</v>
      </c>
      <c r="E469" s="431" t="s">
        <v>1347</v>
      </c>
      <c r="F469" s="434"/>
      <c r="G469" s="434"/>
      <c r="H469" s="434"/>
      <c r="I469" s="434"/>
      <c r="J469" s="434">
        <v>2</v>
      </c>
      <c r="K469" s="434">
        <v>468</v>
      </c>
      <c r="L469" s="434"/>
      <c r="M469" s="434">
        <v>234</v>
      </c>
      <c r="N469" s="434">
        <v>2</v>
      </c>
      <c r="O469" s="434">
        <v>472</v>
      </c>
      <c r="P469" s="456"/>
      <c r="Q469" s="435">
        <v>236</v>
      </c>
    </row>
    <row r="470" spans="1:17" ht="14.4" customHeight="1" x14ac:dyDescent="0.3">
      <c r="A470" s="430" t="s">
        <v>1474</v>
      </c>
      <c r="B470" s="431" t="s">
        <v>1308</v>
      </c>
      <c r="C470" s="431" t="s">
        <v>1309</v>
      </c>
      <c r="D470" s="431" t="s">
        <v>1348</v>
      </c>
      <c r="E470" s="431" t="s">
        <v>1349</v>
      </c>
      <c r="F470" s="434"/>
      <c r="G470" s="434"/>
      <c r="H470" s="434"/>
      <c r="I470" s="434"/>
      <c r="J470" s="434">
        <v>2</v>
      </c>
      <c r="K470" s="434">
        <v>262</v>
      </c>
      <c r="L470" s="434"/>
      <c r="M470" s="434">
        <v>131</v>
      </c>
      <c r="N470" s="434"/>
      <c r="O470" s="434"/>
      <c r="P470" s="456"/>
      <c r="Q470" s="435"/>
    </row>
    <row r="471" spans="1:17" ht="14.4" customHeight="1" x14ac:dyDescent="0.3">
      <c r="A471" s="430" t="s">
        <v>1474</v>
      </c>
      <c r="B471" s="431" t="s">
        <v>1308</v>
      </c>
      <c r="C471" s="431" t="s">
        <v>1309</v>
      </c>
      <c r="D471" s="431" t="s">
        <v>1354</v>
      </c>
      <c r="E471" s="431" t="s">
        <v>1355</v>
      </c>
      <c r="F471" s="434">
        <v>28</v>
      </c>
      <c r="G471" s="434">
        <v>448</v>
      </c>
      <c r="H471" s="434">
        <v>1</v>
      </c>
      <c r="I471" s="434">
        <v>16</v>
      </c>
      <c r="J471" s="434">
        <v>37</v>
      </c>
      <c r="K471" s="434">
        <v>592</v>
      </c>
      <c r="L471" s="434">
        <v>1.3214285714285714</v>
      </c>
      <c r="M471" s="434">
        <v>16</v>
      </c>
      <c r="N471" s="434">
        <v>36</v>
      </c>
      <c r="O471" s="434">
        <v>612</v>
      </c>
      <c r="P471" s="456">
        <v>1.3660714285714286</v>
      </c>
      <c r="Q471" s="435">
        <v>17</v>
      </c>
    </row>
    <row r="472" spans="1:17" ht="14.4" customHeight="1" x14ac:dyDescent="0.3">
      <c r="A472" s="430" t="s">
        <v>1474</v>
      </c>
      <c r="B472" s="431" t="s">
        <v>1308</v>
      </c>
      <c r="C472" s="431" t="s">
        <v>1309</v>
      </c>
      <c r="D472" s="431" t="s">
        <v>1356</v>
      </c>
      <c r="E472" s="431" t="s">
        <v>1357</v>
      </c>
      <c r="F472" s="434">
        <v>1</v>
      </c>
      <c r="G472" s="434">
        <v>133</v>
      </c>
      <c r="H472" s="434">
        <v>1</v>
      </c>
      <c r="I472" s="434">
        <v>133</v>
      </c>
      <c r="J472" s="434"/>
      <c r="K472" s="434"/>
      <c r="L472" s="434"/>
      <c r="M472" s="434"/>
      <c r="N472" s="434"/>
      <c r="O472" s="434"/>
      <c r="P472" s="456"/>
      <c r="Q472" s="435"/>
    </row>
    <row r="473" spans="1:17" ht="14.4" customHeight="1" x14ac:dyDescent="0.3">
      <c r="A473" s="430" t="s">
        <v>1474</v>
      </c>
      <c r="B473" s="431" t="s">
        <v>1308</v>
      </c>
      <c r="C473" s="431" t="s">
        <v>1309</v>
      </c>
      <c r="D473" s="431" t="s">
        <v>1364</v>
      </c>
      <c r="E473" s="431" t="s">
        <v>1365</v>
      </c>
      <c r="F473" s="434">
        <v>24</v>
      </c>
      <c r="G473" s="434">
        <v>2748</v>
      </c>
      <c r="H473" s="434">
        <v>1</v>
      </c>
      <c r="I473" s="434">
        <v>114.5</v>
      </c>
      <c r="J473" s="434">
        <v>5</v>
      </c>
      <c r="K473" s="434">
        <v>580</v>
      </c>
      <c r="L473" s="434">
        <v>0.21106259097525473</v>
      </c>
      <c r="M473" s="434">
        <v>116</v>
      </c>
      <c r="N473" s="434">
        <v>14</v>
      </c>
      <c r="O473" s="434">
        <v>1638</v>
      </c>
      <c r="P473" s="456">
        <v>0.59606986899563319</v>
      </c>
      <c r="Q473" s="435">
        <v>117</v>
      </c>
    </row>
    <row r="474" spans="1:17" ht="14.4" customHeight="1" x14ac:dyDescent="0.3">
      <c r="A474" s="430" t="s">
        <v>1474</v>
      </c>
      <c r="B474" s="431" t="s">
        <v>1308</v>
      </c>
      <c r="C474" s="431" t="s">
        <v>1309</v>
      </c>
      <c r="D474" s="431" t="s">
        <v>1366</v>
      </c>
      <c r="E474" s="431" t="s">
        <v>1367</v>
      </c>
      <c r="F474" s="434">
        <v>3</v>
      </c>
      <c r="G474" s="434">
        <v>253</v>
      </c>
      <c r="H474" s="434">
        <v>1</v>
      </c>
      <c r="I474" s="434">
        <v>84.333333333333329</v>
      </c>
      <c r="J474" s="434">
        <v>2</v>
      </c>
      <c r="K474" s="434">
        <v>170</v>
      </c>
      <c r="L474" s="434">
        <v>0.67193675889328064</v>
      </c>
      <c r="M474" s="434">
        <v>85</v>
      </c>
      <c r="N474" s="434"/>
      <c r="O474" s="434"/>
      <c r="P474" s="456"/>
      <c r="Q474" s="435"/>
    </row>
    <row r="475" spans="1:17" ht="14.4" customHeight="1" x14ac:dyDescent="0.3">
      <c r="A475" s="430" t="s">
        <v>1474</v>
      </c>
      <c r="B475" s="431" t="s">
        <v>1308</v>
      </c>
      <c r="C475" s="431" t="s">
        <v>1309</v>
      </c>
      <c r="D475" s="431" t="s">
        <v>1368</v>
      </c>
      <c r="E475" s="431" t="s">
        <v>1369</v>
      </c>
      <c r="F475" s="434">
        <v>1</v>
      </c>
      <c r="G475" s="434">
        <v>97</v>
      </c>
      <c r="H475" s="434">
        <v>1</v>
      </c>
      <c r="I475" s="434">
        <v>97</v>
      </c>
      <c r="J475" s="434">
        <v>5</v>
      </c>
      <c r="K475" s="434">
        <v>490</v>
      </c>
      <c r="L475" s="434">
        <v>5.0515463917525771</v>
      </c>
      <c r="M475" s="434">
        <v>98</v>
      </c>
      <c r="N475" s="434">
        <v>4</v>
      </c>
      <c r="O475" s="434">
        <v>396</v>
      </c>
      <c r="P475" s="456">
        <v>4.0824742268041234</v>
      </c>
      <c r="Q475" s="435">
        <v>99</v>
      </c>
    </row>
    <row r="476" spans="1:17" ht="14.4" customHeight="1" x14ac:dyDescent="0.3">
      <c r="A476" s="430" t="s">
        <v>1474</v>
      </c>
      <c r="B476" s="431" t="s">
        <v>1308</v>
      </c>
      <c r="C476" s="431" t="s">
        <v>1309</v>
      </c>
      <c r="D476" s="431" t="s">
        <v>1370</v>
      </c>
      <c r="E476" s="431" t="s">
        <v>1371</v>
      </c>
      <c r="F476" s="434">
        <v>1</v>
      </c>
      <c r="G476" s="434">
        <v>21</v>
      </c>
      <c r="H476" s="434">
        <v>1</v>
      </c>
      <c r="I476" s="434">
        <v>21</v>
      </c>
      <c r="J476" s="434">
        <v>1</v>
      </c>
      <c r="K476" s="434">
        <v>21</v>
      </c>
      <c r="L476" s="434">
        <v>1</v>
      </c>
      <c r="M476" s="434">
        <v>21</v>
      </c>
      <c r="N476" s="434"/>
      <c r="O476" s="434"/>
      <c r="P476" s="456"/>
      <c r="Q476" s="435"/>
    </row>
    <row r="477" spans="1:17" ht="14.4" customHeight="1" x14ac:dyDescent="0.3">
      <c r="A477" s="430" t="s">
        <v>1474</v>
      </c>
      <c r="B477" s="431" t="s">
        <v>1308</v>
      </c>
      <c r="C477" s="431" t="s">
        <v>1309</v>
      </c>
      <c r="D477" s="431" t="s">
        <v>1372</v>
      </c>
      <c r="E477" s="431" t="s">
        <v>1373</v>
      </c>
      <c r="F477" s="434">
        <v>46</v>
      </c>
      <c r="G477" s="434">
        <v>22400</v>
      </c>
      <c r="H477" s="434">
        <v>1</v>
      </c>
      <c r="I477" s="434">
        <v>486.95652173913044</v>
      </c>
      <c r="J477" s="434">
        <v>78</v>
      </c>
      <c r="K477" s="434">
        <v>37986</v>
      </c>
      <c r="L477" s="434">
        <v>1.6958035714285715</v>
      </c>
      <c r="M477" s="434">
        <v>487</v>
      </c>
      <c r="N477" s="434">
        <v>89</v>
      </c>
      <c r="O477" s="434">
        <v>43432</v>
      </c>
      <c r="P477" s="456">
        <v>1.9389285714285713</v>
      </c>
      <c r="Q477" s="435">
        <v>488</v>
      </c>
    </row>
    <row r="478" spans="1:17" ht="14.4" customHeight="1" x14ac:dyDescent="0.3">
      <c r="A478" s="430" t="s">
        <v>1474</v>
      </c>
      <c r="B478" s="431" t="s">
        <v>1308</v>
      </c>
      <c r="C478" s="431" t="s">
        <v>1309</v>
      </c>
      <c r="D478" s="431" t="s">
        <v>1380</v>
      </c>
      <c r="E478" s="431" t="s">
        <v>1381</v>
      </c>
      <c r="F478" s="434">
        <v>1</v>
      </c>
      <c r="G478" s="434">
        <v>40</v>
      </c>
      <c r="H478" s="434">
        <v>1</v>
      </c>
      <c r="I478" s="434">
        <v>40</v>
      </c>
      <c r="J478" s="434">
        <v>4</v>
      </c>
      <c r="K478" s="434">
        <v>164</v>
      </c>
      <c r="L478" s="434">
        <v>4.0999999999999996</v>
      </c>
      <c r="M478" s="434">
        <v>41</v>
      </c>
      <c r="N478" s="434">
        <v>3</v>
      </c>
      <c r="O478" s="434">
        <v>123</v>
      </c>
      <c r="P478" s="456">
        <v>3.0750000000000002</v>
      </c>
      <c r="Q478" s="435">
        <v>41</v>
      </c>
    </row>
    <row r="479" spans="1:17" ht="14.4" customHeight="1" x14ac:dyDescent="0.3">
      <c r="A479" s="430" t="s">
        <v>1474</v>
      </c>
      <c r="B479" s="431" t="s">
        <v>1308</v>
      </c>
      <c r="C479" s="431" t="s">
        <v>1309</v>
      </c>
      <c r="D479" s="431" t="s">
        <v>1392</v>
      </c>
      <c r="E479" s="431" t="s">
        <v>1393</v>
      </c>
      <c r="F479" s="434">
        <v>2</v>
      </c>
      <c r="G479" s="434">
        <v>4118</v>
      </c>
      <c r="H479" s="434">
        <v>1</v>
      </c>
      <c r="I479" s="434">
        <v>2059</v>
      </c>
      <c r="J479" s="434">
        <v>3</v>
      </c>
      <c r="K479" s="434">
        <v>6216</v>
      </c>
      <c r="L479" s="434">
        <v>1.509470616804274</v>
      </c>
      <c r="M479" s="434">
        <v>2072</v>
      </c>
      <c r="N479" s="434">
        <v>3</v>
      </c>
      <c r="O479" s="434">
        <v>6336</v>
      </c>
      <c r="P479" s="456">
        <v>1.5386109762020399</v>
      </c>
      <c r="Q479" s="435">
        <v>2112</v>
      </c>
    </row>
    <row r="480" spans="1:17" ht="14.4" customHeight="1" x14ac:dyDescent="0.3">
      <c r="A480" s="430" t="s">
        <v>1474</v>
      </c>
      <c r="B480" s="431" t="s">
        <v>1308</v>
      </c>
      <c r="C480" s="431" t="s">
        <v>1309</v>
      </c>
      <c r="D480" s="431" t="s">
        <v>1406</v>
      </c>
      <c r="E480" s="431" t="s">
        <v>1407</v>
      </c>
      <c r="F480" s="434"/>
      <c r="G480" s="434"/>
      <c r="H480" s="434"/>
      <c r="I480" s="434"/>
      <c r="J480" s="434">
        <v>2</v>
      </c>
      <c r="K480" s="434">
        <v>496</v>
      </c>
      <c r="L480" s="434"/>
      <c r="M480" s="434">
        <v>248</v>
      </c>
      <c r="N480" s="434">
        <v>2</v>
      </c>
      <c r="O480" s="434">
        <v>498</v>
      </c>
      <c r="P480" s="456"/>
      <c r="Q480" s="435">
        <v>249</v>
      </c>
    </row>
    <row r="481" spans="1:17" ht="14.4" customHeight="1" x14ac:dyDescent="0.3">
      <c r="A481" s="430" t="s">
        <v>1475</v>
      </c>
      <c r="B481" s="431" t="s">
        <v>1308</v>
      </c>
      <c r="C481" s="431" t="s">
        <v>1309</v>
      </c>
      <c r="D481" s="431" t="s">
        <v>1310</v>
      </c>
      <c r="E481" s="431" t="s">
        <v>1311</v>
      </c>
      <c r="F481" s="434">
        <v>100</v>
      </c>
      <c r="G481" s="434">
        <v>15966</v>
      </c>
      <c r="H481" s="434">
        <v>1</v>
      </c>
      <c r="I481" s="434">
        <v>159.66</v>
      </c>
      <c r="J481" s="434">
        <v>90</v>
      </c>
      <c r="K481" s="434">
        <v>14490</v>
      </c>
      <c r="L481" s="434">
        <v>0.90755355129650506</v>
      </c>
      <c r="M481" s="434">
        <v>161</v>
      </c>
      <c r="N481" s="434">
        <v>95</v>
      </c>
      <c r="O481" s="434">
        <v>16435</v>
      </c>
      <c r="P481" s="456">
        <v>1.0293749217086308</v>
      </c>
      <c r="Q481" s="435">
        <v>173</v>
      </c>
    </row>
    <row r="482" spans="1:17" ht="14.4" customHeight="1" x14ac:dyDescent="0.3">
      <c r="A482" s="430" t="s">
        <v>1475</v>
      </c>
      <c r="B482" s="431" t="s">
        <v>1308</v>
      </c>
      <c r="C482" s="431" t="s">
        <v>1309</v>
      </c>
      <c r="D482" s="431" t="s">
        <v>1324</v>
      </c>
      <c r="E482" s="431" t="s">
        <v>1325</v>
      </c>
      <c r="F482" s="434"/>
      <c r="G482" s="434"/>
      <c r="H482" s="434"/>
      <c r="I482" s="434"/>
      <c r="J482" s="434"/>
      <c r="K482" s="434"/>
      <c r="L482" s="434"/>
      <c r="M482" s="434"/>
      <c r="N482" s="434">
        <v>1</v>
      </c>
      <c r="O482" s="434">
        <v>1173</v>
      </c>
      <c r="P482" s="456"/>
      <c r="Q482" s="435">
        <v>1173</v>
      </c>
    </row>
    <row r="483" spans="1:17" ht="14.4" customHeight="1" x14ac:dyDescent="0.3">
      <c r="A483" s="430" t="s">
        <v>1475</v>
      </c>
      <c r="B483" s="431" t="s">
        <v>1308</v>
      </c>
      <c r="C483" s="431" t="s">
        <v>1309</v>
      </c>
      <c r="D483" s="431" t="s">
        <v>1326</v>
      </c>
      <c r="E483" s="431" t="s">
        <v>1327</v>
      </c>
      <c r="F483" s="434">
        <v>604</v>
      </c>
      <c r="G483" s="434">
        <v>23963</v>
      </c>
      <c r="H483" s="434">
        <v>1</v>
      </c>
      <c r="I483" s="434">
        <v>39.673841059602651</v>
      </c>
      <c r="J483" s="434">
        <v>555</v>
      </c>
      <c r="K483" s="434">
        <v>22200</v>
      </c>
      <c r="L483" s="434">
        <v>0.92642824354212749</v>
      </c>
      <c r="M483" s="434">
        <v>40</v>
      </c>
      <c r="N483" s="434">
        <v>646</v>
      </c>
      <c r="O483" s="434">
        <v>26486</v>
      </c>
      <c r="P483" s="456">
        <v>1.1052873179485039</v>
      </c>
      <c r="Q483" s="435">
        <v>41</v>
      </c>
    </row>
    <row r="484" spans="1:17" ht="14.4" customHeight="1" x14ac:dyDescent="0.3">
      <c r="A484" s="430" t="s">
        <v>1475</v>
      </c>
      <c r="B484" s="431" t="s">
        <v>1308</v>
      </c>
      <c r="C484" s="431" t="s">
        <v>1309</v>
      </c>
      <c r="D484" s="431" t="s">
        <v>1328</v>
      </c>
      <c r="E484" s="431" t="s">
        <v>1329</v>
      </c>
      <c r="F484" s="434">
        <v>42</v>
      </c>
      <c r="G484" s="434">
        <v>16071</v>
      </c>
      <c r="H484" s="434">
        <v>1</v>
      </c>
      <c r="I484" s="434">
        <v>382.64285714285717</v>
      </c>
      <c r="J484" s="434">
        <v>73</v>
      </c>
      <c r="K484" s="434">
        <v>27959</v>
      </c>
      <c r="L484" s="434">
        <v>1.7397175035778731</v>
      </c>
      <c r="M484" s="434">
        <v>383</v>
      </c>
      <c r="N484" s="434">
        <v>76</v>
      </c>
      <c r="O484" s="434">
        <v>29184</v>
      </c>
      <c r="P484" s="456">
        <v>1.815941758446892</v>
      </c>
      <c r="Q484" s="435">
        <v>384</v>
      </c>
    </row>
    <row r="485" spans="1:17" ht="14.4" customHeight="1" x14ac:dyDescent="0.3">
      <c r="A485" s="430" t="s">
        <v>1475</v>
      </c>
      <c r="B485" s="431" t="s">
        <v>1308</v>
      </c>
      <c r="C485" s="431" t="s">
        <v>1309</v>
      </c>
      <c r="D485" s="431" t="s">
        <v>1330</v>
      </c>
      <c r="E485" s="431" t="s">
        <v>1331</v>
      </c>
      <c r="F485" s="434">
        <v>21</v>
      </c>
      <c r="G485" s="434">
        <v>777</v>
      </c>
      <c r="H485" s="434">
        <v>1</v>
      </c>
      <c r="I485" s="434">
        <v>37</v>
      </c>
      <c r="J485" s="434">
        <v>12</v>
      </c>
      <c r="K485" s="434">
        <v>444</v>
      </c>
      <c r="L485" s="434">
        <v>0.5714285714285714</v>
      </c>
      <c r="M485" s="434">
        <v>37</v>
      </c>
      <c r="N485" s="434">
        <v>12</v>
      </c>
      <c r="O485" s="434">
        <v>444</v>
      </c>
      <c r="P485" s="456">
        <v>0.5714285714285714</v>
      </c>
      <c r="Q485" s="435">
        <v>37</v>
      </c>
    </row>
    <row r="486" spans="1:17" ht="14.4" customHeight="1" x14ac:dyDescent="0.3">
      <c r="A486" s="430" t="s">
        <v>1475</v>
      </c>
      <c r="B486" s="431" t="s">
        <v>1308</v>
      </c>
      <c r="C486" s="431" t="s">
        <v>1309</v>
      </c>
      <c r="D486" s="431" t="s">
        <v>1334</v>
      </c>
      <c r="E486" s="431" t="s">
        <v>1335</v>
      </c>
      <c r="F486" s="434">
        <v>48</v>
      </c>
      <c r="G486" s="434">
        <v>21336</v>
      </c>
      <c r="H486" s="434">
        <v>1</v>
      </c>
      <c r="I486" s="434">
        <v>444.5</v>
      </c>
      <c r="J486" s="434">
        <v>105</v>
      </c>
      <c r="K486" s="434">
        <v>46725</v>
      </c>
      <c r="L486" s="434">
        <v>2.1899606299212597</v>
      </c>
      <c r="M486" s="434">
        <v>445</v>
      </c>
      <c r="N486" s="434">
        <v>109</v>
      </c>
      <c r="O486" s="434">
        <v>48614</v>
      </c>
      <c r="P486" s="456">
        <v>2.278496437945257</v>
      </c>
      <c r="Q486" s="435">
        <v>446</v>
      </c>
    </row>
    <row r="487" spans="1:17" ht="14.4" customHeight="1" x14ac:dyDescent="0.3">
      <c r="A487" s="430" t="s">
        <v>1475</v>
      </c>
      <c r="B487" s="431" t="s">
        <v>1308</v>
      </c>
      <c r="C487" s="431" t="s">
        <v>1309</v>
      </c>
      <c r="D487" s="431" t="s">
        <v>1336</v>
      </c>
      <c r="E487" s="431" t="s">
        <v>1337</v>
      </c>
      <c r="F487" s="434">
        <v>404</v>
      </c>
      <c r="G487" s="434">
        <v>16564</v>
      </c>
      <c r="H487" s="434">
        <v>1</v>
      </c>
      <c r="I487" s="434">
        <v>41</v>
      </c>
      <c r="J487" s="434">
        <v>416</v>
      </c>
      <c r="K487" s="434">
        <v>17056</v>
      </c>
      <c r="L487" s="434">
        <v>1.0297029702970297</v>
      </c>
      <c r="M487" s="434">
        <v>41</v>
      </c>
      <c r="N487" s="434">
        <v>396</v>
      </c>
      <c r="O487" s="434">
        <v>16632</v>
      </c>
      <c r="P487" s="456">
        <v>1.0041052885776383</v>
      </c>
      <c r="Q487" s="435">
        <v>42</v>
      </c>
    </row>
    <row r="488" spans="1:17" ht="14.4" customHeight="1" x14ac:dyDescent="0.3">
      <c r="A488" s="430" t="s">
        <v>1475</v>
      </c>
      <c r="B488" s="431" t="s">
        <v>1308</v>
      </c>
      <c r="C488" s="431" t="s">
        <v>1309</v>
      </c>
      <c r="D488" s="431" t="s">
        <v>1338</v>
      </c>
      <c r="E488" s="431" t="s">
        <v>1339</v>
      </c>
      <c r="F488" s="434">
        <v>5</v>
      </c>
      <c r="G488" s="434">
        <v>2454</v>
      </c>
      <c r="H488" s="434">
        <v>1</v>
      </c>
      <c r="I488" s="434">
        <v>490.8</v>
      </c>
      <c r="J488" s="434">
        <v>8</v>
      </c>
      <c r="K488" s="434">
        <v>3928</v>
      </c>
      <c r="L488" s="434">
        <v>1.6006519967400163</v>
      </c>
      <c r="M488" s="434">
        <v>491</v>
      </c>
      <c r="N488" s="434">
        <v>9</v>
      </c>
      <c r="O488" s="434">
        <v>4428</v>
      </c>
      <c r="P488" s="456">
        <v>1.80440097799511</v>
      </c>
      <c r="Q488" s="435">
        <v>492</v>
      </c>
    </row>
    <row r="489" spans="1:17" ht="14.4" customHeight="1" x14ac:dyDescent="0.3">
      <c r="A489" s="430" t="s">
        <v>1475</v>
      </c>
      <c r="B489" s="431" t="s">
        <v>1308</v>
      </c>
      <c r="C489" s="431" t="s">
        <v>1309</v>
      </c>
      <c r="D489" s="431" t="s">
        <v>1340</v>
      </c>
      <c r="E489" s="431" t="s">
        <v>1341</v>
      </c>
      <c r="F489" s="434">
        <v>27</v>
      </c>
      <c r="G489" s="434">
        <v>837</v>
      </c>
      <c r="H489" s="434">
        <v>1</v>
      </c>
      <c r="I489" s="434">
        <v>31</v>
      </c>
      <c r="J489" s="434">
        <v>38</v>
      </c>
      <c r="K489" s="434">
        <v>1178</v>
      </c>
      <c r="L489" s="434">
        <v>1.4074074074074074</v>
      </c>
      <c r="M489" s="434">
        <v>31</v>
      </c>
      <c r="N489" s="434">
        <v>44</v>
      </c>
      <c r="O489" s="434">
        <v>1364</v>
      </c>
      <c r="P489" s="456">
        <v>1.6296296296296295</v>
      </c>
      <c r="Q489" s="435">
        <v>31</v>
      </c>
    </row>
    <row r="490" spans="1:17" ht="14.4" customHeight="1" x14ac:dyDescent="0.3">
      <c r="A490" s="430" t="s">
        <v>1475</v>
      </c>
      <c r="B490" s="431" t="s">
        <v>1308</v>
      </c>
      <c r="C490" s="431" t="s">
        <v>1309</v>
      </c>
      <c r="D490" s="431" t="s">
        <v>1346</v>
      </c>
      <c r="E490" s="431" t="s">
        <v>1347</v>
      </c>
      <c r="F490" s="434"/>
      <c r="G490" s="434"/>
      <c r="H490" s="434"/>
      <c r="I490" s="434"/>
      <c r="J490" s="434"/>
      <c r="K490" s="434"/>
      <c r="L490" s="434"/>
      <c r="M490" s="434"/>
      <c r="N490" s="434">
        <v>5</v>
      </c>
      <c r="O490" s="434">
        <v>1180</v>
      </c>
      <c r="P490" s="456"/>
      <c r="Q490" s="435">
        <v>236</v>
      </c>
    </row>
    <row r="491" spans="1:17" ht="14.4" customHeight="1" x14ac:dyDescent="0.3">
      <c r="A491" s="430" t="s">
        <v>1475</v>
      </c>
      <c r="B491" s="431" t="s">
        <v>1308</v>
      </c>
      <c r="C491" s="431" t="s">
        <v>1309</v>
      </c>
      <c r="D491" s="431" t="s">
        <v>1348</v>
      </c>
      <c r="E491" s="431" t="s">
        <v>1349</v>
      </c>
      <c r="F491" s="434">
        <v>278</v>
      </c>
      <c r="G491" s="434">
        <v>36051</v>
      </c>
      <c r="H491" s="434">
        <v>1</v>
      </c>
      <c r="I491" s="434">
        <v>129.67985611510792</v>
      </c>
      <c r="J491" s="434">
        <v>374</v>
      </c>
      <c r="K491" s="434">
        <v>48994</v>
      </c>
      <c r="L491" s="434">
        <v>1.3590191672907825</v>
      </c>
      <c r="M491" s="434">
        <v>131</v>
      </c>
      <c r="N491" s="434">
        <v>372</v>
      </c>
      <c r="O491" s="434">
        <v>50964</v>
      </c>
      <c r="P491" s="456">
        <v>1.413663976033952</v>
      </c>
      <c r="Q491" s="435">
        <v>137</v>
      </c>
    </row>
    <row r="492" spans="1:17" ht="14.4" customHeight="1" x14ac:dyDescent="0.3">
      <c r="A492" s="430" t="s">
        <v>1475</v>
      </c>
      <c r="B492" s="431" t="s">
        <v>1308</v>
      </c>
      <c r="C492" s="431" t="s">
        <v>1309</v>
      </c>
      <c r="D492" s="431" t="s">
        <v>1350</v>
      </c>
      <c r="E492" s="431" t="s">
        <v>1351</v>
      </c>
      <c r="F492" s="434"/>
      <c r="G492" s="434"/>
      <c r="H492" s="434"/>
      <c r="I492" s="434"/>
      <c r="J492" s="434">
        <v>2</v>
      </c>
      <c r="K492" s="434">
        <v>398</v>
      </c>
      <c r="L492" s="434"/>
      <c r="M492" s="434">
        <v>199</v>
      </c>
      <c r="N492" s="434">
        <v>2</v>
      </c>
      <c r="O492" s="434">
        <v>410</v>
      </c>
      <c r="P492" s="456"/>
      <c r="Q492" s="435">
        <v>205</v>
      </c>
    </row>
    <row r="493" spans="1:17" ht="14.4" customHeight="1" x14ac:dyDescent="0.3">
      <c r="A493" s="430" t="s">
        <v>1475</v>
      </c>
      <c r="B493" s="431" t="s">
        <v>1308</v>
      </c>
      <c r="C493" s="431" t="s">
        <v>1309</v>
      </c>
      <c r="D493" s="431" t="s">
        <v>1354</v>
      </c>
      <c r="E493" s="431" t="s">
        <v>1355</v>
      </c>
      <c r="F493" s="434">
        <v>890</v>
      </c>
      <c r="G493" s="434">
        <v>14240</v>
      </c>
      <c r="H493" s="434">
        <v>1</v>
      </c>
      <c r="I493" s="434">
        <v>16</v>
      </c>
      <c r="J493" s="434">
        <v>1042</v>
      </c>
      <c r="K493" s="434">
        <v>16672</v>
      </c>
      <c r="L493" s="434">
        <v>1.1707865168539326</v>
      </c>
      <c r="M493" s="434">
        <v>16</v>
      </c>
      <c r="N493" s="434">
        <v>1150</v>
      </c>
      <c r="O493" s="434">
        <v>19550</v>
      </c>
      <c r="P493" s="456">
        <v>1.3728932584269662</v>
      </c>
      <c r="Q493" s="435">
        <v>17</v>
      </c>
    </row>
    <row r="494" spans="1:17" ht="14.4" customHeight="1" x14ac:dyDescent="0.3">
      <c r="A494" s="430" t="s">
        <v>1475</v>
      </c>
      <c r="B494" s="431" t="s">
        <v>1308</v>
      </c>
      <c r="C494" s="431" t="s">
        <v>1309</v>
      </c>
      <c r="D494" s="431" t="s">
        <v>1356</v>
      </c>
      <c r="E494" s="431" t="s">
        <v>1357</v>
      </c>
      <c r="F494" s="434">
        <v>2</v>
      </c>
      <c r="G494" s="434">
        <v>270</v>
      </c>
      <c r="H494" s="434">
        <v>1</v>
      </c>
      <c r="I494" s="434">
        <v>135</v>
      </c>
      <c r="J494" s="434">
        <v>5</v>
      </c>
      <c r="K494" s="434">
        <v>680</v>
      </c>
      <c r="L494" s="434">
        <v>2.5185185185185186</v>
      </c>
      <c r="M494" s="434">
        <v>136</v>
      </c>
      <c r="N494" s="434">
        <v>1</v>
      </c>
      <c r="O494" s="434">
        <v>139</v>
      </c>
      <c r="P494" s="456">
        <v>0.51481481481481484</v>
      </c>
      <c r="Q494" s="435">
        <v>139</v>
      </c>
    </row>
    <row r="495" spans="1:17" ht="14.4" customHeight="1" x14ac:dyDescent="0.3">
      <c r="A495" s="430" t="s">
        <v>1475</v>
      </c>
      <c r="B495" s="431" t="s">
        <v>1308</v>
      </c>
      <c r="C495" s="431" t="s">
        <v>1309</v>
      </c>
      <c r="D495" s="431" t="s">
        <v>1358</v>
      </c>
      <c r="E495" s="431" t="s">
        <v>1359</v>
      </c>
      <c r="F495" s="434">
        <v>2</v>
      </c>
      <c r="G495" s="434">
        <v>206</v>
      </c>
      <c r="H495" s="434">
        <v>1</v>
      </c>
      <c r="I495" s="434">
        <v>103</v>
      </c>
      <c r="J495" s="434">
        <v>9</v>
      </c>
      <c r="K495" s="434">
        <v>927</v>
      </c>
      <c r="L495" s="434">
        <v>4.5</v>
      </c>
      <c r="M495" s="434">
        <v>103</v>
      </c>
      <c r="N495" s="434">
        <v>2</v>
      </c>
      <c r="O495" s="434">
        <v>206</v>
      </c>
      <c r="P495" s="456">
        <v>1</v>
      </c>
      <c r="Q495" s="435">
        <v>103</v>
      </c>
    </row>
    <row r="496" spans="1:17" ht="14.4" customHeight="1" x14ac:dyDescent="0.3">
      <c r="A496" s="430" t="s">
        <v>1475</v>
      </c>
      <c r="B496" s="431" t="s">
        <v>1308</v>
      </c>
      <c r="C496" s="431" t="s">
        <v>1309</v>
      </c>
      <c r="D496" s="431" t="s">
        <v>1364</v>
      </c>
      <c r="E496" s="431" t="s">
        <v>1365</v>
      </c>
      <c r="F496" s="434">
        <v>328</v>
      </c>
      <c r="G496" s="434">
        <v>37448</v>
      </c>
      <c r="H496" s="434">
        <v>1</v>
      </c>
      <c r="I496" s="434">
        <v>114.17073170731707</v>
      </c>
      <c r="J496" s="434">
        <v>403</v>
      </c>
      <c r="K496" s="434">
        <v>46748</v>
      </c>
      <c r="L496" s="434">
        <v>1.2483443708609272</v>
      </c>
      <c r="M496" s="434">
        <v>116</v>
      </c>
      <c r="N496" s="434">
        <v>279</v>
      </c>
      <c r="O496" s="434">
        <v>32643</v>
      </c>
      <c r="P496" s="456">
        <v>0.87168874172185429</v>
      </c>
      <c r="Q496" s="435">
        <v>117</v>
      </c>
    </row>
    <row r="497" spans="1:17" ht="14.4" customHeight="1" x14ac:dyDescent="0.3">
      <c r="A497" s="430" t="s">
        <v>1475</v>
      </c>
      <c r="B497" s="431" t="s">
        <v>1308</v>
      </c>
      <c r="C497" s="431" t="s">
        <v>1309</v>
      </c>
      <c r="D497" s="431" t="s">
        <v>1366</v>
      </c>
      <c r="E497" s="431" t="s">
        <v>1367</v>
      </c>
      <c r="F497" s="434">
        <v>25</v>
      </c>
      <c r="G497" s="434">
        <v>2113</v>
      </c>
      <c r="H497" s="434">
        <v>1</v>
      </c>
      <c r="I497" s="434">
        <v>84.52</v>
      </c>
      <c r="J497" s="434">
        <v>32</v>
      </c>
      <c r="K497" s="434">
        <v>2720</v>
      </c>
      <c r="L497" s="434">
        <v>1.2872692853762424</v>
      </c>
      <c r="M497" s="434">
        <v>85</v>
      </c>
      <c r="N497" s="434">
        <v>24</v>
      </c>
      <c r="O497" s="434">
        <v>2184</v>
      </c>
      <c r="P497" s="456">
        <v>1.0336015144344535</v>
      </c>
      <c r="Q497" s="435">
        <v>91</v>
      </c>
    </row>
    <row r="498" spans="1:17" ht="14.4" customHeight="1" x14ac:dyDescent="0.3">
      <c r="A498" s="430" t="s">
        <v>1475</v>
      </c>
      <c r="B498" s="431" t="s">
        <v>1308</v>
      </c>
      <c r="C498" s="431" t="s">
        <v>1309</v>
      </c>
      <c r="D498" s="431" t="s">
        <v>1368</v>
      </c>
      <c r="E498" s="431" t="s">
        <v>1369</v>
      </c>
      <c r="F498" s="434">
        <v>3</v>
      </c>
      <c r="G498" s="434">
        <v>291</v>
      </c>
      <c r="H498" s="434">
        <v>1</v>
      </c>
      <c r="I498" s="434">
        <v>97</v>
      </c>
      <c r="J498" s="434">
        <v>4</v>
      </c>
      <c r="K498" s="434">
        <v>392</v>
      </c>
      <c r="L498" s="434">
        <v>1.3470790378006874</v>
      </c>
      <c r="M498" s="434">
        <v>98</v>
      </c>
      <c r="N498" s="434">
        <v>10</v>
      </c>
      <c r="O498" s="434">
        <v>990</v>
      </c>
      <c r="P498" s="456">
        <v>3.402061855670103</v>
      </c>
      <c r="Q498" s="435">
        <v>99</v>
      </c>
    </row>
    <row r="499" spans="1:17" ht="14.4" customHeight="1" x14ac:dyDescent="0.3">
      <c r="A499" s="430" t="s">
        <v>1475</v>
      </c>
      <c r="B499" s="431" t="s">
        <v>1308</v>
      </c>
      <c r="C499" s="431" t="s">
        <v>1309</v>
      </c>
      <c r="D499" s="431" t="s">
        <v>1370</v>
      </c>
      <c r="E499" s="431" t="s">
        <v>1371</v>
      </c>
      <c r="F499" s="434">
        <v>56</v>
      </c>
      <c r="G499" s="434">
        <v>1176</v>
      </c>
      <c r="H499" s="434">
        <v>1</v>
      </c>
      <c r="I499" s="434">
        <v>21</v>
      </c>
      <c r="J499" s="434">
        <v>57</v>
      </c>
      <c r="K499" s="434">
        <v>1197</v>
      </c>
      <c r="L499" s="434">
        <v>1.0178571428571428</v>
      </c>
      <c r="M499" s="434">
        <v>21</v>
      </c>
      <c r="N499" s="434">
        <v>43</v>
      </c>
      <c r="O499" s="434">
        <v>903</v>
      </c>
      <c r="P499" s="456">
        <v>0.7678571428571429</v>
      </c>
      <c r="Q499" s="435">
        <v>21</v>
      </c>
    </row>
    <row r="500" spans="1:17" ht="14.4" customHeight="1" x14ac:dyDescent="0.3">
      <c r="A500" s="430" t="s">
        <v>1475</v>
      </c>
      <c r="B500" s="431" t="s">
        <v>1308</v>
      </c>
      <c r="C500" s="431" t="s">
        <v>1309</v>
      </c>
      <c r="D500" s="431" t="s">
        <v>1372</v>
      </c>
      <c r="E500" s="431" t="s">
        <v>1373</v>
      </c>
      <c r="F500" s="434">
        <v>908</v>
      </c>
      <c r="G500" s="434">
        <v>441904</v>
      </c>
      <c r="H500" s="434">
        <v>1</v>
      </c>
      <c r="I500" s="434">
        <v>486.6784140969163</v>
      </c>
      <c r="J500" s="434">
        <v>1085</v>
      </c>
      <c r="K500" s="434">
        <v>528395</v>
      </c>
      <c r="L500" s="434">
        <v>1.1957235055577682</v>
      </c>
      <c r="M500" s="434">
        <v>487</v>
      </c>
      <c r="N500" s="434">
        <v>1339</v>
      </c>
      <c r="O500" s="434">
        <v>653432</v>
      </c>
      <c r="P500" s="456">
        <v>1.4786741011622433</v>
      </c>
      <c r="Q500" s="435">
        <v>488</v>
      </c>
    </row>
    <row r="501" spans="1:17" ht="14.4" customHeight="1" x14ac:dyDescent="0.3">
      <c r="A501" s="430" t="s">
        <v>1475</v>
      </c>
      <c r="B501" s="431" t="s">
        <v>1308</v>
      </c>
      <c r="C501" s="431" t="s">
        <v>1309</v>
      </c>
      <c r="D501" s="431" t="s">
        <v>1380</v>
      </c>
      <c r="E501" s="431" t="s">
        <v>1381</v>
      </c>
      <c r="F501" s="434">
        <v>66</v>
      </c>
      <c r="G501" s="434">
        <v>2678</v>
      </c>
      <c r="H501" s="434">
        <v>1</v>
      </c>
      <c r="I501" s="434">
        <v>40.575757575757578</v>
      </c>
      <c r="J501" s="434">
        <v>81</v>
      </c>
      <c r="K501" s="434">
        <v>3321</v>
      </c>
      <c r="L501" s="434">
        <v>1.2401045556385362</v>
      </c>
      <c r="M501" s="434">
        <v>41</v>
      </c>
      <c r="N501" s="434">
        <v>68</v>
      </c>
      <c r="O501" s="434">
        <v>2788</v>
      </c>
      <c r="P501" s="456">
        <v>1.041075429424944</v>
      </c>
      <c r="Q501" s="435">
        <v>41</v>
      </c>
    </row>
    <row r="502" spans="1:17" ht="14.4" customHeight="1" x14ac:dyDescent="0.3">
      <c r="A502" s="430" t="s">
        <v>1475</v>
      </c>
      <c r="B502" s="431" t="s">
        <v>1308</v>
      </c>
      <c r="C502" s="431" t="s">
        <v>1309</v>
      </c>
      <c r="D502" s="431" t="s">
        <v>1388</v>
      </c>
      <c r="E502" s="431" t="s">
        <v>1389</v>
      </c>
      <c r="F502" s="434">
        <v>1</v>
      </c>
      <c r="G502" s="434">
        <v>218</v>
      </c>
      <c r="H502" s="434">
        <v>1</v>
      </c>
      <c r="I502" s="434">
        <v>218</v>
      </c>
      <c r="J502" s="434">
        <v>2</v>
      </c>
      <c r="K502" s="434">
        <v>438</v>
      </c>
      <c r="L502" s="434">
        <v>2.0091743119266057</v>
      </c>
      <c r="M502" s="434">
        <v>219</v>
      </c>
      <c r="N502" s="434">
        <v>2</v>
      </c>
      <c r="O502" s="434">
        <v>446</v>
      </c>
      <c r="P502" s="456">
        <v>2.0458715596330275</v>
      </c>
      <c r="Q502" s="435">
        <v>223</v>
      </c>
    </row>
    <row r="503" spans="1:17" ht="14.4" customHeight="1" x14ac:dyDescent="0.3">
      <c r="A503" s="430" t="s">
        <v>1475</v>
      </c>
      <c r="B503" s="431" t="s">
        <v>1308</v>
      </c>
      <c r="C503" s="431" t="s">
        <v>1309</v>
      </c>
      <c r="D503" s="431" t="s">
        <v>1390</v>
      </c>
      <c r="E503" s="431" t="s">
        <v>1391</v>
      </c>
      <c r="F503" s="434">
        <v>39</v>
      </c>
      <c r="G503" s="434">
        <v>29708</v>
      </c>
      <c r="H503" s="434">
        <v>1</v>
      </c>
      <c r="I503" s="434">
        <v>761.74358974358972</v>
      </c>
      <c r="J503" s="434">
        <v>56</v>
      </c>
      <c r="K503" s="434">
        <v>42672</v>
      </c>
      <c r="L503" s="434">
        <v>1.4363807728557965</v>
      </c>
      <c r="M503" s="434">
        <v>762</v>
      </c>
      <c r="N503" s="434">
        <v>95</v>
      </c>
      <c r="O503" s="434">
        <v>72485</v>
      </c>
      <c r="P503" s="456">
        <v>2.4399151743638079</v>
      </c>
      <c r="Q503" s="435">
        <v>763</v>
      </c>
    </row>
    <row r="504" spans="1:17" ht="14.4" customHeight="1" x14ac:dyDescent="0.3">
      <c r="A504" s="430" t="s">
        <v>1475</v>
      </c>
      <c r="B504" s="431" t="s">
        <v>1308</v>
      </c>
      <c r="C504" s="431" t="s">
        <v>1309</v>
      </c>
      <c r="D504" s="431" t="s">
        <v>1392</v>
      </c>
      <c r="E504" s="431" t="s">
        <v>1393</v>
      </c>
      <c r="F504" s="434">
        <v>5</v>
      </c>
      <c r="G504" s="434">
        <v>10265</v>
      </c>
      <c r="H504" s="434">
        <v>1</v>
      </c>
      <c r="I504" s="434">
        <v>2053</v>
      </c>
      <c r="J504" s="434">
        <v>8</v>
      </c>
      <c r="K504" s="434">
        <v>16576</v>
      </c>
      <c r="L504" s="434">
        <v>1.6148075986361423</v>
      </c>
      <c r="M504" s="434">
        <v>2072</v>
      </c>
      <c r="N504" s="434">
        <v>3</v>
      </c>
      <c r="O504" s="434">
        <v>6336</v>
      </c>
      <c r="P504" s="456">
        <v>0.61724305893813936</v>
      </c>
      <c r="Q504" s="435">
        <v>2112</v>
      </c>
    </row>
    <row r="505" spans="1:17" ht="14.4" customHeight="1" x14ac:dyDescent="0.3">
      <c r="A505" s="430" t="s">
        <v>1475</v>
      </c>
      <c r="B505" s="431" t="s">
        <v>1308</v>
      </c>
      <c r="C505" s="431" t="s">
        <v>1309</v>
      </c>
      <c r="D505" s="431" t="s">
        <v>1394</v>
      </c>
      <c r="E505" s="431" t="s">
        <v>1395</v>
      </c>
      <c r="F505" s="434"/>
      <c r="G505" s="434"/>
      <c r="H505" s="434"/>
      <c r="I505" s="434"/>
      <c r="J505" s="434"/>
      <c r="K505" s="434"/>
      <c r="L505" s="434"/>
      <c r="M505" s="434"/>
      <c r="N505" s="434">
        <v>1</v>
      </c>
      <c r="O505" s="434">
        <v>614</v>
      </c>
      <c r="P505" s="456"/>
      <c r="Q505" s="435">
        <v>614</v>
      </c>
    </row>
    <row r="506" spans="1:17" ht="14.4" customHeight="1" x14ac:dyDescent="0.3">
      <c r="A506" s="430" t="s">
        <v>1475</v>
      </c>
      <c r="B506" s="431" t="s">
        <v>1308</v>
      </c>
      <c r="C506" s="431" t="s">
        <v>1309</v>
      </c>
      <c r="D506" s="431" t="s">
        <v>1398</v>
      </c>
      <c r="E506" s="431" t="s">
        <v>1399</v>
      </c>
      <c r="F506" s="434">
        <v>3</v>
      </c>
      <c r="G506" s="434">
        <v>1524</v>
      </c>
      <c r="H506" s="434">
        <v>1</v>
      </c>
      <c r="I506" s="434">
        <v>508</v>
      </c>
      <c r="J506" s="434">
        <v>1</v>
      </c>
      <c r="K506" s="434">
        <v>509</v>
      </c>
      <c r="L506" s="434">
        <v>0.33398950131233596</v>
      </c>
      <c r="M506" s="434">
        <v>509</v>
      </c>
      <c r="N506" s="434"/>
      <c r="O506" s="434"/>
      <c r="P506" s="456"/>
      <c r="Q506" s="435"/>
    </row>
    <row r="507" spans="1:17" ht="14.4" customHeight="1" x14ac:dyDescent="0.3">
      <c r="A507" s="430" t="s">
        <v>1475</v>
      </c>
      <c r="B507" s="431" t="s">
        <v>1308</v>
      </c>
      <c r="C507" s="431" t="s">
        <v>1309</v>
      </c>
      <c r="D507" s="431" t="s">
        <v>1402</v>
      </c>
      <c r="E507" s="431" t="s">
        <v>1403</v>
      </c>
      <c r="F507" s="434"/>
      <c r="G507" s="434"/>
      <c r="H507" s="434"/>
      <c r="I507" s="434"/>
      <c r="J507" s="434">
        <v>4</v>
      </c>
      <c r="K507" s="434">
        <v>1960</v>
      </c>
      <c r="L507" s="434"/>
      <c r="M507" s="434">
        <v>490</v>
      </c>
      <c r="N507" s="434"/>
      <c r="O507" s="434"/>
      <c r="P507" s="456"/>
      <c r="Q507" s="435"/>
    </row>
    <row r="508" spans="1:17" ht="14.4" customHeight="1" x14ac:dyDescent="0.3">
      <c r="A508" s="430" t="s">
        <v>1475</v>
      </c>
      <c r="B508" s="431" t="s">
        <v>1308</v>
      </c>
      <c r="C508" s="431" t="s">
        <v>1309</v>
      </c>
      <c r="D508" s="431" t="s">
        <v>1406</v>
      </c>
      <c r="E508" s="431" t="s">
        <v>1407</v>
      </c>
      <c r="F508" s="434"/>
      <c r="G508" s="434"/>
      <c r="H508" s="434"/>
      <c r="I508" s="434"/>
      <c r="J508" s="434"/>
      <c r="K508" s="434"/>
      <c r="L508" s="434"/>
      <c r="M508" s="434"/>
      <c r="N508" s="434">
        <v>5</v>
      </c>
      <c r="O508" s="434">
        <v>1245</v>
      </c>
      <c r="P508" s="456"/>
      <c r="Q508" s="435">
        <v>249</v>
      </c>
    </row>
    <row r="509" spans="1:17" ht="14.4" customHeight="1" x14ac:dyDescent="0.3">
      <c r="A509" s="430" t="s">
        <v>1475</v>
      </c>
      <c r="B509" s="431" t="s">
        <v>1308</v>
      </c>
      <c r="C509" s="431" t="s">
        <v>1309</v>
      </c>
      <c r="D509" s="431" t="s">
        <v>1416</v>
      </c>
      <c r="E509" s="431" t="s">
        <v>1417</v>
      </c>
      <c r="F509" s="434">
        <v>161</v>
      </c>
      <c r="G509" s="434">
        <v>6557</v>
      </c>
      <c r="H509" s="434">
        <v>1</v>
      </c>
      <c r="I509" s="434">
        <v>40.726708074534159</v>
      </c>
      <c r="J509" s="434">
        <v>237</v>
      </c>
      <c r="K509" s="434">
        <v>9717</v>
      </c>
      <c r="L509" s="434">
        <v>1.4819277108433735</v>
      </c>
      <c r="M509" s="434">
        <v>41</v>
      </c>
      <c r="N509" s="434">
        <v>205</v>
      </c>
      <c r="O509" s="434">
        <v>8610</v>
      </c>
      <c r="P509" s="456">
        <v>1.3131005032789385</v>
      </c>
      <c r="Q509" s="435">
        <v>42</v>
      </c>
    </row>
    <row r="510" spans="1:17" ht="14.4" customHeight="1" x14ac:dyDescent="0.3">
      <c r="A510" s="430" t="s">
        <v>1476</v>
      </c>
      <c r="B510" s="431" t="s">
        <v>1308</v>
      </c>
      <c r="C510" s="431" t="s">
        <v>1309</v>
      </c>
      <c r="D510" s="431" t="s">
        <v>1310</v>
      </c>
      <c r="E510" s="431" t="s">
        <v>1311</v>
      </c>
      <c r="F510" s="434">
        <v>116</v>
      </c>
      <c r="G510" s="434">
        <v>18518</v>
      </c>
      <c r="H510" s="434">
        <v>1</v>
      </c>
      <c r="I510" s="434">
        <v>159.63793103448276</v>
      </c>
      <c r="J510" s="434">
        <v>192</v>
      </c>
      <c r="K510" s="434">
        <v>30912</v>
      </c>
      <c r="L510" s="434">
        <v>1.6692947402527272</v>
      </c>
      <c r="M510" s="434">
        <v>161</v>
      </c>
      <c r="N510" s="434">
        <v>332</v>
      </c>
      <c r="O510" s="434">
        <v>57436</v>
      </c>
      <c r="P510" s="456">
        <v>3.1016308456636787</v>
      </c>
      <c r="Q510" s="435">
        <v>173</v>
      </c>
    </row>
    <row r="511" spans="1:17" ht="14.4" customHeight="1" x14ac:dyDescent="0.3">
      <c r="A511" s="430" t="s">
        <v>1476</v>
      </c>
      <c r="B511" s="431" t="s">
        <v>1308</v>
      </c>
      <c r="C511" s="431" t="s">
        <v>1309</v>
      </c>
      <c r="D511" s="431" t="s">
        <v>1324</v>
      </c>
      <c r="E511" s="431" t="s">
        <v>1325</v>
      </c>
      <c r="F511" s="434">
        <v>1</v>
      </c>
      <c r="G511" s="434">
        <v>1165</v>
      </c>
      <c r="H511" s="434">
        <v>1</v>
      </c>
      <c r="I511" s="434">
        <v>1165</v>
      </c>
      <c r="J511" s="434"/>
      <c r="K511" s="434"/>
      <c r="L511" s="434"/>
      <c r="M511" s="434"/>
      <c r="N511" s="434">
        <v>2</v>
      </c>
      <c r="O511" s="434">
        <v>2346</v>
      </c>
      <c r="P511" s="456">
        <v>2.0137339055793992</v>
      </c>
      <c r="Q511" s="435">
        <v>1173</v>
      </c>
    </row>
    <row r="512" spans="1:17" ht="14.4" customHeight="1" x14ac:dyDescent="0.3">
      <c r="A512" s="430" t="s">
        <v>1476</v>
      </c>
      <c r="B512" s="431" t="s">
        <v>1308</v>
      </c>
      <c r="C512" s="431" t="s">
        <v>1309</v>
      </c>
      <c r="D512" s="431" t="s">
        <v>1326</v>
      </c>
      <c r="E512" s="431" t="s">
        <v>1327</v>
      </c>
      <c r="F512" s="434">
        <v>118</v>
      </c>
      <c r="G512" s="434">
        <v>4678</v>
      </c>
      <c r="H512" s="434">
        <v>1</v>
      </c>
      <c r="I512" s="434">
        <v>39.644067796610166</v>
      </c>
      <c r="J512" s="434">
        <v>108</v>
      </c>
      <c r="K512" s="434">
        <v>4320</v>
      </c>
      <c r="L512" s="434">
        <v>0.9234715690466011</v>
      </c>
      <c r="M512" s="434">
        <v>40</v>
      </c>
      <c r="N512" s="434">
        <v>158</v>
      </c>
      <c r="O512" s="434">
        <v>6478</v>
      </c>
      <c r="P512" s="456">
        <v>1.3847798204360837</v>
      </c>
      <c r="Q512" s="435">
        <v>41</v>
      </c>
    </row>
    <row r="513" spans="1:17" ht="14.4" customHeight="1" x14ac:dyDescent="0.3">
      <c r="A513" s="430" t="s">
        <v>1476</v>
      </c>
      <c r="B513" s="431" t="s">
        <v>1308</v>
      </c>
      <c r="C513" s="431" t="s">
        <v>1309</v>
      </c>
      <c r="D513" s="431" t="s">
        <v>1328</v>
      </c>
      <c r="E513" s="431" t="s">
        <v>1329</v>
      </c>
      <c r="F513" s="434">
        <v>25</v>
      </c>
      <c r="G513" s="434">
        <v>9564</v>
      </c>
      <c r="H513" s="434">
        <v>1</v>
      </c>
      <c r="I513" s="434">
        <v>382.56</v>
      </c>
      <c r="J513" s="434">
        <v>13</v>
      </c>
      <c r="K513" s="434">
        <v>4979</v>
      </c>
      <c r="L513" s="434">
        <v>0.52059807611877873</v>
      </c>
      <c r="M513" s="434">
        <v>383</v>
      </c>
      <c r="N513" s="434">
        <v>7</v>
      </c>
      <c r="O513" s="434">
        <v>2688</v>
      </c>
      <c r="P513" s="456">
        <v>0.2810539523212045</v>
      </c>
      <c r="Q513" s="435">
        <v>384</v>
      </c>
    </row>
    <row r="514" spans="1:17" ht="14.4" customHeight="1" x14ac:dyDescent="0.3">
      <c r="A514" s="430" t="s">
        <v>1476</v>
      </c>
      <c r="B514" s="431" t="s">
        <v>1308</v>
      </c>
      <c r="C514" s="431" t="s">
        <v>1309</v>
      </c>
      <c r="D514" s="431" t="s">
        <v>1330</v>
      </c>
      <c r="E514" s="431" t="s">
        <v>1331</v>
      </c>
      <c r="F514" s="434"/>
      <c r="G514" s="434"/>
      <c r="H514" s="434"/>
      <c r="I514" s="434"/>
      <c r="J514" s="434">
        <v>18</v>
      </c>
      <c r="K514" s="434">
        <v>666</v>
      </c>
      <c r="L514" s="434"/>
      <c r="M514" s="434">
        <v>37</v>
      </c>
      <c r="N514" s="434">
        <v>18</v>
      </c>
      <c r="O514" s="434">
        <v>666</v>
      </c>
      <c r="P514" s="456"/>
      <c r="Q514" s="435">
        <v>37</v>
      </c>
    </row>
    <row r="515" spans="1:17" ht="14.4" customHeight="1" x14ac:dyDescent="0.3">
      <c r="A515" s="430" t="s">
        <v>1476</v>
      </c>
      <c r="B515" s="431" t="s">
        <v>1308</v>
      </c>
      <c r="C515" s="431" t="s">
        <v>1309</v>
      </c>
      <c r="D515" s="431" t="s">
        <v>1334</v>
      </c>
      <c r="E515" s="431" t="s">
        <v>1335</v>
      </c>
      <c r="F515" s="434">
        <v>20</v>
      </c>
      <c r="G515" s="434">
        <v>8894</v>
      </c>
      <c r="H515" s="434">
        <v>1</v>
      </c>
      <c r="I515" s="434">
        <v>444.7</v>
      </c>
      <c r="J515" s="434">
        <v>4</v>
      </c>
      <c r="K515" s="434">
        <v>1780</v>
      </c>
      <c r="L515" s="434">
        <v>0.20013492241960873</v>
      </c>
      <c r="M515" s="434">
        <v>445</v>
      </c>
      <c r="N515" s="434">
        <v>7</v>
      </c>
      <c r="O515" s="434">
        <v>3122</v>
      </c>
      <c r="P515" s="456">
        <v>0.35102316168203285</v>
      </c>
      <c r="Q515" s="435">
        <v>446</v>
      </c>
    </row>
    <row r="516" spans="1:17" ht="14.4" customHeight="1" x14ac:dyDescent="0.3">
      <c r="A516" s="430" t="s">
        <v>1476</v>
      </c>
      <c r="B516" s="431" t="s">
        <v>1308</v>
      </c>
      <c r="C516" s="431" t="s">
        <v>1309</v>
      </c>
      <c r="D516" s="431" t="s">
        <v>1338</v>
      </c>
      <c r="E516" s="431" t="s">
        <v>1339</v>
      </c>
      <c r="F516" s="434">
        <v>4</v>
      </c>
      <c r="G516" s="434">
        <v>1964</v>
      </c>
      <c r="H516" s="434">
        <v>1</v>
      </c>
      <c r="I516" s="434">
        <v>491</v>
      </c>
      <c r="J516" s="434">
        <v>20</v>
      </c>
      <c r="K516" s="434">
        <v>9820</v>
      </c>
      <c r="L516" s="434">
        <v>5</v>
      </c>
      <c r="M516" s="434">
        <v>491</v>
      </c>
      <c r="N516" s="434">
        <v>15</v>
      </c>
      <c r="O516" s="434">
        <v>7380</v>
      </c>
      <c r="P516" s="456">
        <v>3.7576374745417516</v>
      </c>
      <c r="Q516" s="435">
        <v>492</v>
      </c>
    </row>
    <row r="517" spans="1:17" ht="14.4" customHeight="1" x14ac:dyDescent="0.3">
      <c r="A517" s="430" t="s">
        <v>1476</v>
      </c>
      <c r="B517" s="431" t="s">
        <v>1308</v>
      </c>
      <c r="C517" s="431" t="s">
        <v>1309</v>
      </c>
      <c r="D517" s="431" t="s">
        <v>1340</v>
      </c>
      <c r="E517" s="431" t="s">
        <v>1341</v>
      </c>
      <c r="F517" s="434">
        <v>14</v>
      </c>
      <c r="G517" s="434">
        <v>434</v>
      </c>
      <c r="H517" s="434">
        <v>1</v>
      </c>
      <c r="I517" s="434">
        <v>31</v>
      </c>
      <c r="J517" s="434">
        <v>7</v>
      </c>
      <c r="K517" s="434">
        <v>217</v>
      </c>
      <c r="L517" s="434">
        <v>0.5</v>
      </c>
      <c r="M517" s="434">
        <v>31</v>
      </c>
      <c r="N517" s="434">
        <v>15</v>
      </c>
      <c r="O517" s="434">
        <v>465</v>
      </c>
      <c r="P517" s="456">
        <v>1.0714285714285714</v>
      </c>
      <c r="Q517" s="435">
        <v>31</v>
      </c>
    </row>
    <row r="518" spans="1:17" ht="14.4" customHeight="1" x14ac:dyDescent="0.3">
      <c r="A518" s="430" t="s">
        <v>1476</v>
      </c>
      <c r="B518" s="431" t="s">
        <v>1308</v>
      </c>
      <c r="C518" s="431" t="s">
        <v>1309</v>
      </c>
      <c r="D518" s="431" t="s">
        <v>1342</v>
      </c>
      <c r="E518" s="431" t="s">
        <v>1343</v>
      </c>
      <c r="F518" s="434">
        <v>1</v>
      </c>
      <c r="G518" s="434">
        <v>205</v>
      </c>
      <c r="H518" s="434">
        <v>1</v>
      </c>
      <c r="I518" s="434">
        <v>205</v>
      </c>
      <c r="J518" s="434">
        <v>1</v>
      </c>
      <c r="K518" s="434">
        <v>207</v>
      </c>
      <c r="L518" s="434">
        <v>1.0097560975609756</v>
      </c>
      <c r="M518" s="434">
        <v>207</v>
      </c>
      <c r="N518" s="434">
        <v>2</v>
      </c>
      <c r="O518" s="434">
        <v>416</v>
      </c>
      <c r="P518" s="456">
        <v>2.0292682926829269</v>
      </c>
      <c r="Q518" s="435">
        <v>208</v>
      </c>
    </row>
    <row r="519" spans="1:17" ht="14.4" customHeight="1" x14ac:dyDescent="0.3">
      <c r="A519" s="430" t="s">
        <v>1476</v>
      </c>
      <c r="B519" s="431" t="s">
        <v>1308</v>
      </c>
      <c r="C519" s="431" t="s">
        <v>1309</v>
      </c>
      <c r="D519" s="431" t="s">
        <v>1344</v>
      </c>
      <c r="E519" s="431" t="s">
        <v>1345</v>
      </c>
      <c r="F519" s="434">
        <v>1</v>
      </c>
      <c r="G519" s="434">
        <v>377</v>
      </c>
      <c r="H519" s="434">
        <v>1</v>
      </c>
      <c r="I519" s="434">
        <v>377</v>
      </c>
      <c r="J519" s="434">
        <v>1</v>
      </c>
      <c r="K519" s="434">
        <v>380</v>
      </c>
      <c r="L519" s="434">
        <v>1.0079575596816976</v>
      </c>
      <c r="M519" s="434">
        <v>380</v>
      </c>
      <c r="N519" s="434">
        <v>2</v>
      </c>
      <c r="O519" s="434">
        <v>768</v>
      </c>
      <c r="P519" s="456">
        <v>2.0371352785145889</v>
      </c>
      <c r="Q519" s="435">
        <v>384</v>
      </c>
    </row>
    <row r="520" spans="1:17" ht="14.4" customHeight="1" x14ac:dyDescent="0.3">
      <c r="A520" s="430" t="s">
        <v>1476</v>
      </c>
      <c r="B520" s="431" t="s">
        <v>1308</v>
      </c>
      <c r="C520" s="431" t="s">
        <v>1309</v>
      </c>
      <c r="D520" s="431" t="s">
        <v>1346</v>
      </c>
      <c r="E520" s="431" t="s">
        <v>1347</v>
      </c>
      <c r="F520" s="434"/>
      <c r="G520" s="434"/>
      <c r="H520" s="434"/>
      <c r="I520" s="434"/>
      <c r="J520" s="434"/>
      <c r="K520" s="434"/>
      <c r="L520" s="434"/>
      <c r="M520" s="434"/>
      <c r="N520" s="434">
        <v>1</v>
      </c>
      <c r="O520" s="434">
        <v>236</v>
      </c>
      <c r="P520" s="456"/>
      <c r="Q520" s="435">
        <v>236</v>
      </c>
    </row>
    <row r="521" spans="1:17" ht="14.4" customHeight="1" x14ac:dyDescent="0.3">
      <c r="A521" s="430" t="s">
        <v>1476</v>
      </c>
      <c r="B521" s="431" t="s">
        <v>1308</v>
      </c>
      <c r="C521" s="431" t="s">
        <v>1309</v>
      </c>
      <c r="D521" s="431" t="s">
        <v>1354</v>
      </c>
      <c r="E521" s="431" t="s">
        <v>1355</v>
      </c>
      <c r="F521" s="434">
        <v>70</v>
      </c>
      <c r="G521" s="434">
        <v>1120</v>
      </c>
      <c r="H521" s="434">
        <v>1</v>
      </c>
      <c r="I521" s="434">
        <v>16</v>
      </c>
      <c r="J521" s="434">
        <v>50</v>
      </c>
      <c r="K521" s="434">
        <v>800</v>
      </c>
      <c r="L521" s="434">
        <v>0.7142857142857143</v>
      </c>
      <c r="M521" s="434">
        <v>16</v>
      </c>
      <c r="N521" s="434">
        <v>62</v>
      </c>
      <c r="O521" s="434">
        <v>1054</v>
      </c>
      <c r="P521" s="456">
        <v>0.94107142857142856</v>
      </c>
      <c r="Q521" s="435">
        <v>17</v>
      </c>
    </row>
    <row r="522" spans="1:17" ht="14.4" customHeight="1" x14ac:dyDescent="0.3">
      <c r="A522" s="430" t="s">
        <v>1476</v>
      </c>
      <c r="B522" s="431" t="s">
        <v>1308</v>
      </c>
      <c r="C522" s="431" t="s">
        <v>1309</v>
      </c>
      <c r="D522" s="431" t="s">
        <v>1356</v>
      </c>
      <c r="E522" s="431" t="s">
        <v>1357</v>
      </c>
      <c r="F522" s="434">
        <v>1</v>
      </c>
      <c r="G522" s="434">
        <v>133</v>
      </c>
      <c r="H522" s="434">
        <v>1</v>
      </c>
      <c r="I522" s="434">
        <v>133</v>
      </c>
      <c r="J522" s="434">
        <v>4</v>
      </c>
      <c r="K522" s="434">
        <v>544</v>
      </c>
      <c r="L522" s="434">
        <v>4.0902255639097742</v>
      </c>
      <c r="M522" s="434">
        <v>136</v>
      </c>
      <c r="N522" s="434">
        <v>8</v>
      </c>
      <c r="O522" s="434">
        <v>1112</v>
      </c>
      <c r="P522" s="456">
        <v>8.3609022556390986</v>
      </c>
      <c r="Q522" s="435">
        <v>139</v>
      </c>
    </row>
    <row r="523" spans="1:17" ht="14.4" customHeight="1" x14ac:dyDescent="0.3">
      <c r="A523" s="430" t="s">
        <v>1476</v>
      </c>
      <c r="B523" s="431" t="s">
        <v>1308</v>
      </c>
      <c r="C523" s="431" t="s">
        <v>1309</v>
      </c>
      <c r="D523" s="431" t="s">
        <v>1358</v>
      </c>
      <c r="E523" s="431" t="s">
        <v>1359</v>
      </c>
      <c r="F523" s="434">
        <v>18</v>
      </c>
      <c r="G523" s="434">
        <v>1845</v>
      </c>
      <c r="H523" s="434">
        <v>1</v>
      </c>
      <c r="I523" s="434">
        <v>102.5</v>
      </c>
      <c r="J523" s="434">
        <v>9</v>
      </c>
      <c r="K523" s="434">
        <v>927</v>
      </c>
      <c r="L523" s="434">
        <v>0.5024390243902439</v>
      </c>
      <c r="M523" s="434">
        <v>103</v>
      </c>
      <c r="N523" s="434">
        <v>31</v>
      </c>
      <c r="O523" s="434">
        <v>3193</v>
      </c>
      <c r="P523" s="456">
        <v>1.7306233062330623</v>
      </c>
      <c r="Q523" s="435">
        <v>103</v>
      </c>
    </row>
    <row r="524" spans="1:17" ht="14.4" customHeight="1" x14ac:dyDescent="0.3">
      <c r="A524" s="430" t="s">
        <v>1476</v>
      </c>
      <c r="B524" s="431" t="s">
        <v>1308</v>
      </c>
      <c r="C524" s="431" t="s">
        <v>1309</v>
      </c>
      <c r="D524" s="431" t="s">
        <v>1364</v>
      </c>
      <c r="E524" s="431" t="s">
        <v>1365</v>
      </c>
      <c r="F524" s="434">
        <v>281</v>
      </c>
      <c r="G524" s="434">
        <v>32139</v>
      </c>
      <c r="H524" s="434">
        <v>1</v>
      </c>
      <c r="I524" s="434">
        <v>114.37366548042705</v>
      </c>
      <c r="J524" s="434">
        <v>313</v>
      </c>
      <c r="K524" s="434">
        <v>36308</v>
      </c>
      <c r="L524" s="434">
        <v>1.129717788356825</v>
      </c>
      <c r="M524" s="434">
        <v>116</v>
      </c>
      <c r="N524" s="434">
        <v>456</v>
      </c>
      <c r="O524" s="434">
        <v>53352</v>
      </c>
      <c r="P524" s="456">
        <v>1.6600392047045645</v>
      </c>
      <c r="Q524" s="435">
        <v>117</v>
      </c>
    </row>
    <row r="525" spans="1:17" ht="14.4" customHeight="1" x14ac:dyDescent="0.3">
      <c r="A525" s="430" t="s">
        <v>1476</v>
      </c>
      <c r="B525" s="431" t="s">
        <v>1308</v>
      </c>
      <c r="C525" s="431" t="s">
        <v>1309</v>
      </c>
      <c r="D525" s="431" t="s">
        <v>1366</v>
      </c>
      <c r="E525" s="431" t="s">
        <v>1367</v>
      </c>
      <c r="F525" s="434">
        <v>41</v>
      </c>
      <c r="G525" s="434">
        <v>3473</v>
      </c>
      <c r="H525" s="434">
        <v>1</v>
      </c>
      <c r="I525" s="434">
        <v>84.707317073170728</v>
      </c>
      <c r="J525" s="434">
        <v>76</v>
      </c>
      <c r="K525" s="434">
        <v>6460</v>
      </c>
      <c r="L525" s="434">
        <v>1.8600633458105384</v>
      </c>
      <c r="M525" s="434">
        <v>85</v>
      </c>
      <c r="N525" s="434">
        <v>111</v>
      </c>
      <c r="O525" s="434">
        <v>10101</v>
      </c>
      <c r="P525" s="456">
        <v>2.9084365102217102</v>
      </c>
      <c r="Q525" s="435">
        <v>91</v>
      </c>
    </row>
    <row r="526" spans="1:17" ht="14.4" customHeight="1" x14ac:dyDescent="0.3">
      <c r="A526" s="430" t="s">
        <v>1476</v>
      </c>
      <c r="B526" s="431" t="s">
        <v>1308</v>
      </c>
      <c r="C526" s="431" t="s">
        <v>1309</v>
      </c>
      <c r="D526" s="431" t="s">
        <v>1368</v>
      </c>
      <c r="E526" s="431" t="s">
        <v>1369</v>
      </c>
      <c r="F526" s="434">
        <v>1</v>
      </c>
      <c r="G526" s="434">
        <v>96</v>
      </c>
      <c r="H526" s="434">
        <v>1</v>
      </c>
      <c r="I526" s="434">
        <v>96</v>
      </c>
      <c r="J526" s="434">
        <v>5</v>
      </c>
      <c r="K526" s="434">
        <v>490</v>
      </c>
      <c r="L526" s="434">
        <v>5.104166666666667</v>
      </c>
      <c r="M526" s="434">
        <v>98</v>
      </c>
      <c r="N526" s="434">
        <v>7</v>
      </c>
      <c r="O526" s="434">
        <v>693</v>
      </c>
      <c r="P526" s="456">
        <v>7.21875</v>
      </c>
      <c r="Q526" s="435">
        <v>99</v>
      </c>
    </row>
    <row r="527" spans="1:17" ht="14.4" customHeight="1" x14ac:dyDescent="0.3">
      <c r="A527" s="430" t="s">
        <v>1476</v>
      </c>
      <c r="B527" s="431" t="s">
        <v>1308</v>
      </c>
      <c r="C527" s="431" t="s">
        <v>1309</v>
      </c>
      <c r="D527" s="431" t="s">
        <v>1370</v>
      </c>
      <c r="E527" s="431" t="s">
        <v>1371</v>
      </c>
      <c r="F527" s="434">
        <v>19</v>
      </c>
      <c r="G527" s="434">
        <v>399</v>
      </c>
      <c r="H527" s="434">
        <v>1</v>
      </c>
      <c r="I527" s="434">
        <v>21</v>
      </c>
      <c r="J527" s="434">
        <v>23</v>
      </c>
      <c r="K527" s="434">
        <v>483</v>
      </c>
      <c r="L527" s="434">
        <v>1.2105263157894737</v>
      </c>
      <c r="M527" s="434">
        <v>21</v>
      </c>
      <c r="N527" s="434">
        <v>26</v>
      </c>
      <c r="O527" s="434">
        <v>546</v>
      </c>
      <c r="P527" s="456">
        <v>1.368421052631579</v>
      </c>
      <c r="Q527" s="435">
        <v>21</v>
      </c>
    </row>
    <row r="528" spans="1:17" ht="14.4" customHeight="1" x14ac:dyDescent="0.3">
      <c r="A528" s="430" t="s">
        <v>1476</v>
      </c>
      <c r="B528" s="431" t="s">
        <v>1308</v>
      </c>
      <c r="C528" s="431" t="s">
        <v>1309</v>
      </c>
      <c r="D528" s="431" t="s">
        <v>1372</v>
      </c>
      <c r="E528" s="431" t="s">
        <v>1373</v>
      </c>
      <c r="F528" s="434">
        <v>101</v>
      </c>
      <c r="G528" s="434">
        <v>49162</v>
      </c>
      <c r="H528" s="434">
        <v>1</v>
      </c>
      <c r="I528" s="434">
        <v>486.75247524752473</v>
      </c>
      <c r="J528" s="434">
        <v>72</v>
      </c>
      <c r="K528" s="434">
        <v>35064</v>
      </c>
      <c r="L528" s="434">
        <v>0.7132337984622269</v>
      </c>
      <c r="M528" s="434">
        <v>487</v>
      </c>
      <c r="N528" s="434">
        <v>114</v>
      </c>
      <c r="O528" s="434">
        <v>55632</v>
      </c>
      <c r="P528" s="456">
        <v>1.1316057117285709</v>
      </c>
      <c r="Q528" s="435">
        <v>488</v>
      </c>
    </row>
    <row r="529" spans="1:17" ht="14.4" customHeight="1" x14ac:dyDescent="0.3">
      <c r="A529" s="430" t="s">
        <v>1476</v>
      </c>
      <c r="B529" s="431" t="s">
        <v>1308</v>
      </c>
      <c r="C529" s="431" t="s">
        <v>1309</v>
      </c>
      <c r="D529" s="431" t="s">
        <v>1380</v>
      </c>
      <c r="E529" s="431" t="s">
        <v>1381</v>
      </c>
      <c r="F529" s="434">
        <v>40</v>
      </c>
      <c r="G529" s="434">
        <v>1624</v>
      </c>
      <c r="H529" s="434">
        <v>1</v>
      </c>
      <c r="I529" s="434">
        <v>40.6</v>
      </c>
      <c r="J529" s="434">
        <v>53</v>
      </c>
      <c r="K529" s="434">
        <v>2173</v>
      </c>
      <c r="L529" s="434">
        <v>1.3380541871921183</v>
      </c>
      <c r="M529" s="434">
        <v>41</v>
      </c>
      <c r="N529" s="434">
        <v>93</v>
      </c>
      <c r="O529" s="434">
        <v>3813</v>
      </c>
      <c r="P529" s="456">
        <v>2.3479064039408866</v>
      </c>
      <c r="Q529" s="435">
        <v>41</v>
      </c>
    </row>
    <row r="530" spans="1:17" ht="14.4" customHeight="1" x14ac:dyDescent="0.3">
      <c r="A530" s="430" t="s">
        <v>1476</v>
      </c>
      <c r="B530" s="431" t="s">
        <v>1308</v>
      </c>
      <c r="C530" s="431" t="s">
        <v>1309</v>
      </c>
      <c r="D530" s="431" t="s">
        <v>1390</v>
      </c>
      <c r="E530" s="431" t="s">
        <v>1391</v>
      </c>
      <c r="F530" s="434">
        <v>1</v>
      </c>
      <c r="G530" s="434">
        <v>762</v>
      </c>
      <c r="H530" s="434">
        <v>1</v>
      </c>
      <c r="I530" s="434">
        <v>762</v>
      </c>
      <c r="J530" s="434"/>
      <c r="K530" s="434"/>
      <c r="L530" s="434"/>
      <c r="M530" s="434"/>
      <c r="N530" s="434"/>
      <c r="O530" s="434"/>
      <c r="P530" s="456"/>
      <c r="Q530" s="435"/>
    </row>
    <row r="531" spans="1:17" ht="14.4" customHeight="1" x14ac:dyDescent="0.3">
      <c r="A531" s="430" t="s">
        <v>1476</v>
      </c>
      <c r="B531" s="431" t="s">
        <v>1308</v>
      </c>
      <c r="C531" s="431" t="s">
        <v>1309</v>
      </c>
      <c r="D531" s="431" t="s">
        <v>1392</v>
      </c>
      <c r="E531" s="431" t="s">
        <v>1393</v>
      </c>
      <c r="F531" s="434"/>
      <c r="G531" s="434"/>
      <c r="H531" s="434"/>
      <c r="I531" s="434"/>
      <c r="J531" s="434"/>
      <c r="K531" s="434"/>
      <c r="L531" s="434"/>
      <c r="M531" s="434"/>
      <c r="N531" s="434">
        <v>1</v>
      </c>
      <c r="O531" s="434">
        <v>2112</v>
      </c>
      <c r="P531" s="456"/>
      <c r="Q531" s="435">
        <v>2112</v>
      </c>
    </row>
    <row r="532" spans="1:17" ht="14.4" customHeight="1" x14ac:dyDescent="0.3">
      <c r="A532" s="430" t="s">
        <v>1476</v>
      </c>
      <c r="B532" s="431" t="s">
        <v>1308</v>
      </c>
      <c r="C532" s="431" t="s">
        <v>1309</v>
      </c>
      <c r="D532" s="431" t="s">
        <v>1394</v>
      </c>
      <c r="E532" s="431" t="s">
        <v>1395</v>
      </c>
      <c r="F532" s="434">
        <v>9</v>
      </c>
      <c r="G532" s="434">
        <v>5460</v>
      </c>
      <c r="H532" s="434">
        <v>1</v>
      </c>
      <c r="I532" s="434">
        <v>606.66666666666663</v>
      </c>
      <c r="J532" s="434">
        <v>17</v>
      </c>
      <c r="K532" s="434">
        <v>10336</v>
      </c>
      <c r="L532" s="434">
        <v>1.893040293040293</v>
      </c>
      <c r="M532" s="434">
        <v>608</v>
      </c>
      <c r="N532" s="434">
        <v>13</v>
      </c>
      <c r="O532" s="434">
        <v>7982</v>
      </c>
      <c r="P532" s="456">
        <v>1.4619047619047618</v>
      </c>
      <c r="Q532" s="435">
        <v>614</v>
      </c>
    </row>
    <row r="533" spans="1:17" ht="14.4" customHeight="1" x14ac:dyDescent="0.3">
      <c r="A533" s="430" t="s">
        <v>1476</v>
      </c>
      <c r="B533" s="431" t="s">
        <v>1308</v>
      </c>
      <c r="C533" s="431" t="s">
        <v>1309</v>
      </c>
      <c r="D533" s="431" t="s">
        <v>1398</v>
      </c>
      <c r="E533" s="431" t="s">
        <v>1399</v>
      </c>
      <c r="F533" s="434">
        <v>14</v>
      </c>
      <c r="G533" s="434">
        <v>7096</v>
      </c>
      <c r="H533" s="434">
        <v>1</v>
      </c>
      <c r="I533" s="434">
        <v>506.85714285714283</v>
      </c>
      <c r="J533" s="434"/>
      <c r="K533" s="434"/>
      <c r="L533" s="434"/>
      <c r="M533" s="434"/>
      <c r="N533" s="434">
        <v>1</v>
      </c>
      <c r="O533" s="434">
        <v>512</v>
      </c>
      <c r="P533" s="456">
        <v>7.2153325817361891E-2</v>
      </c>
      <c r="Q533" s="435">
        <v>512</v>
      </c>
    </row>
    <row r="534" spans="1:17" ht="14.4" customHeight="1" x14ac:dyDescent="0.3">
      <c r="A534" s="430" t="s">
        <v>1476</v>
      </c>
      <c r="B534" s="431" t="s">
        <v>1308</v>
      </c>
      <c r="C534" s="431" t="s">
        <v>1309</v>
      </c>
      <c r="D534" s="431" t="s">
        <v>1406</v>
      </c>
      <c r="E534" s="431" t="s">
        <v>1407</v>
      </c>
      <c r="F534" s="434"/>
      <c r="G534" s="434"/>
      <c r="H534" s="434"/>
      <c r="I534" s="434"/>
      <c r="J534" s="434"/>
      <c r="K534" s="434"/>
      <c r="L534" s="434"/>
      <c r="M534" s="434"/>
      <c r="N534" s="434">
        <v>1</v>
      </c>
      <c r="O534" s="434">
        <v>249</v>
      </c>
      <c r="P534" s="456"/>
      <c r="Q534" s="435">
        <v>249</v>
      </c>
    </row>
    <row r="535" spans="1:17" ht="14.4" customHeight="1" x14ac:dyDescent="0.3">
      <c r="A535" s="430" t="s">
        <v>1476</v>
      </c>
      <c r="B535" s="431" t="s">
        <v>1308</v>
      </c>
      <c r="C535" s="431" t="s">
        <v>1309</v>
      </c>
      <c r="D535" s="431" t="s">
        <v>1412</v>
      </c>
      <c r="E535" s="431" t="s">
        <v>1413</v>
      </c>
      <c r="F535" s="434">
        <v>2</v>
      </c>
      <c r="G535" s="434">
        <v>304</v>
      </c>
      <c r="H535" s="434">
        <v>1</v>
      </c>
      <c r="I535" s="434">
        <v>152</v>
      </c>
      <c r="J535" s="434"/>
      <c r="K535" s="434"/>
      <c r="L535" s="434"/>
      <c r="M535" s="434"/>
      <c r="N535" s="434"/>
      <c r="O535" s="434"/>
      <c r="P535" s="456"/>
      <c r="Q535" s="435"/>
    </row>
    <row r="536" spans="1:17" ht="14.4" customHeight="1" x14ac:dyDescent="0.3">
      <c r="A536" s="430" t="s">
        <v>1477</v>
      </c>
      <c r="B536" s="431" t="s">
        <v>1308</v>
      </c>
      <c r="C536" s="431" t="s">
        <v>1309</v>
      </c>
      <c r="D536" s="431" t="s">
        <v>1326</v>
      </c>
      <c r="E536" s="431" t="s">
        <v>1327</v>
      </c>
      <c r="F536" s="434"/>
      <c r="G536" s="434"/>
      <c r="H536" s="434"/>
      <c r="I536" s="434"/>
      <c r="J536" s="434">
        <v>3</v>
      </c>
      <c r="K536" s="434">
        <v>120</v>
      </c>
      <c r="L536" s="434"/>
      <c r="M536" s="434">
        <v>40</v>
      </c>
      <c r="N536" s="434"/>
      <c r="O536" s="434"/>
      <c r="P536" s="456"/>
      <c r="Q536" s="435"/>
    </row>
    <row r="537" spans="1:17" ht="14.4" customHeight="1" x14ac:dyDescent="0.3">
      <c r="A537" s="430" t="s">
        <v>1477</v>
      </c>
      <c r="B537" s="431" t="s">
        <v>1308</v>
      </c>
      <c r="C537" s="431" t="s">
        <v>1309</v>
      </c>
      <c r="D537" s="431" t="s">
        <v>1354</v>
      </c>
      <c r="E537" s="431" t="s">
        <v>1355</v>
      </c>
      <c r="F537" s="434">
        <v>1</v>
      </c>
      <c r="G537" s="434">
        <v>16</v>
      </c>
      <c r="H537" s="434">
        <v>1</v>
      </c>
      <c r="I537" s="434">
        <v>16</v>
      </c>
      <c r="J537" s="434"/>
      <c r="K537" s="434"/>
      <c r="L537" s="434"/>
      <c r="M537" s="434"/>
      <c r="N537" s="434"/>
      <c r="O537" s="434"/>
      <c r="P537" s="456"/>
      <c r="Q537" s="435"/>
    </row>
    <row r="538" spans="1:17" ht="14.4" customHeight="1" x14ac:dyDescent="0.3">
      <c r="A538" s="430" t="s">
        <v>1477</v>
      </c>
      <c r="B538" s="431" t="s">
        <v>1308</v>
      </c>
      <c r="C538" s="431" t="s">
        <v>1309</v>
      </c>
      <c r="D538" s="431" t="s">
        <v>1364</v>
      </c>
      <c r="E538" s="431" t="s">
        <v>1365</v>
      </c>
      <c r="F538" s="434"/>
      <c r="G538" s="434"/>
      <c r="H538" s="434"/>
      <c r="I538" s="434"/>
      <c r="J538" s="434"/>
      <c r="K538" s="434"/>
      <c r="L538" s="434"/>
      <c r="M538" s="434"/>
      <c r="N538" s="434">
        <v>4</v>
      </c>
      <c r="O538" s="434">
        <v>468</v>
      </c>
      <c r="P538" s="456"/>
      <c r="Q538" s="435">
        <v>117</v>
      </c>
    </row>
    <row r="539" spans="1:17" ht="14.4" customHeight="1" x14ac:dyDescent="0.3">
      <c r="A539" s="430" t="s">
        <v>1477</v>
      </c>
      <c r="B539" s="431" t="s">
        <v>1308</v>
      </c>
      <c r="C539" s="431" t="s">
        <v>1309</v>
      </c>
      <c r="D539" s="431" t="s">
        <v>1372</v>
      </c>
      <c r="E539" s="431" t="s">
        <v>1373</v>
      </c>
      <c r="F539" s="434">
        <v>3</v>
      </c>
      <c r="G539" s="434">
        <v>1461</v>
      </c>
      <c r="H539" s="434">
        <v>1</v>
      </c>
      <c r="I539" s="434">
        <v>487</v>
      </c>
      <c r="J539" s="434"/>
      <c r="K539" s="434"/>
      <c r="L539" s="434"/>
      <c r="M539" s="434"/>
      <c r="N539" s="434"/>
      <c r="O539" s="434"/>
      <c r="P539" s="456"/>
      <c r="Q539" s="435"/>
    </row>
    <row r="540" spans="1:17" ht="14.4" customHeight="1" x14ac:dyDescent="0.3">
      <c r="A540" s="430" t="s">
        <v>1478</v>
      </c>
      <c r="B540" s="431" t="s">
        <v>1308</v>
      </c>
      <c r="C540" s="431" t="s">
        <v>1309</v>
      </c>
      <c r="D540" s="431" t="s">
        <v>1310</v>
      </c>
      <c r="E540" s="431" t="s">
        <v>1311</v>
      </c>
      <c r="F540" s="434">
        <v>158</v>
      </c>
      <c r="G540" s="434">
        <v>25235</v>
      </c>
      <c r="H540" s="434">
        <v>1</v>
      </c>
      <c r="I540" s="434">
        <v>159.71518987341773</v>
      </c>
      <c r="J540" s="434">
        <v>191</v>
      </c>
      <c r="K540" s="434">
        <v>30751</v>
      </c>
      <c r="L540" s="434">
        <v>1.2185852981969487</v>
      </c>
      <c r="M540" s="434">
        <v>161</v>
      </c>
      <c r="N540" s="434">
        <v>253</v>
      </c>
      <c r="O540" s="434">
        <v>43769</v>
      </c>
      <c r="P540" s="456">
        <v>1.7344561125421043</v>
      </c>
      <c r="Q540" s="435">
        <v>173</v>
      </c>
    </row>
    <row r="541" spans="1:17" ht="14.4" customHeight="1" x14ac:dyDescent="0.3">
      <c r="A541" s="430" t="s">
        <v>1478</v>
      </c>
      <c r="B541" s="431" t="s">
        <v>1308</v>
      </c>
      <c r="C541" s="431" t="s">
        <v>1309</v>
      </c>
      <c r="D541" s="431" t="s">
        <v>1324</v>
      </c>
      <c r="E541" s="431" t="s">
        <v>1325</v>
      </c>
      <c r="F541" s="434">
        <v>1</v>
      </c>
      <c r="G541" s="434">
        <v>1165</v>
      </c>
      <c r="H541" s="434">
        <v>1</v>
      </c>
      <c r="I541" s="434">
        <v>1165</v>
      </c>
      <c r="J541" s="434">
        <v>2</v>
      </c>
      <c r="K541" s="434">
        <v>2338</v>
      </c>
      <c r="L541" s="434">
        <v>2.0068669527896996</v>
      </c>
      <c r="M541" s="434">
        <v>1169</v>
      </c>
      <c r="N541" s="434"/>
      <c r="O541" s="434"/>
      <c r="P541" s="456"/>
      <c r="Q541" s="435"/>
    </row>
    <row r="542" spans="1:17" ht="14.4" customHeight="1" x14ac:dyDescent="0.3">
      <c r="A542" s="430" t="s">
        <v>1478</v>
      </c>
      <c r="B542" s="431" t="s">
        <v>1308</v>
      </c>
      <c r="C542" s="431" t="s">
        <v>1309</v>
      </c>
      <c r="D542" s="431" t="s">
        <v>1326</v>
      </c>
      <c r="E542" s="431" t="s">
        <v>1327</v>
      </c>
      <c r="F542" s="434">
        <v>66</v>
      </c>
      <c r="G542" s="434">
        <v>2626</v>
      </c>
      <c r="H542" s="434">
        <v>1</v>
      </c>
      <c r="I542" s="434">
        <v>39.787878787878789</v>
      </c>
      <c r="J542" s="434">
        <v>24</v>
      </c>
      <c r="K542" s="434">
        <v>960</v>
      </c>
      <c r="L542" s="434">
        <v>0.3655750190403656</v>
      </c>
      <c r="M542" s="434">
        <v>40</v>
      </c>
      <c r="N542" s="434">
        <v>14</v>
      </c>
      <c r="O542" s="434">
        <v>574</v>
      </c>
      <c r="P542" s="456">
        <v>0.21858339680121858</v>
      </c>
      <c r="Q542" s="435">
        <v>41</v>
      </c>
    </row>
    <row r="543" spans="1:17" ht="14.4" customHeight="1" x14ac:dyDescent="0.3">
      <c r="A543" s="430" t="s">
        <v>1478</v>
      </c>
      <c r="B543" s="431" t="s">
        <v>1308</v>
      </c>
      <c r="C543" s="431" t="s">
        <v>1309</v>
      </c>
      <c r="D543" s="431" t="s">
        <v>1328</v>
      </c>
      <c r="E543" s="431" t="s">
        <v>1329</v>
      </c>
      <c r="F543" s="434">
        <v>1</v>
      </c>
      <c r="G543" s="434">
        <v>383</v>
      </c>
      <c r="H543" s="434">
        <v>1</v>
      </c>
      <c r="I543" s="434">
        <v>383</v>
      </c>
      <c r="J543" s="434"/>
      <c r="K543" s="434"/>
      <c r="L543" s="434"/>
      <c r="M543" s="434"/>
      <c r="N543" s="434"/>
      <c r="O543" s="434"/>
      <c r="P543" s="456"/>
      <c r="Q543" s="435"/>
    </row>
    <row r="544" spans="1:17" ht="14.4" customHeight="1" x14ac:dyDescent="0.3">
      <c r="A544" s="430" t="s">
        <v>1478</v>
      </c>
      <c r="B544" s="431" t="s">
        <v>1308</v>
      </c>
      <c r="C544" s="431" t="s">
        <v>1309</v>
      </c>
      <c r="D544" s="431" t="s">
        <v>1334</v>
      </c>
      <c r="E544" s="431" t="s">
        <v>1335</v>
      </c>
      <c r="F544" s="434">
        <v>6</v>
      </c>
      <c r="G544" s="434">
        <v>2667</v>
      </c>
      <c r="H544" s="434">
        <v>1</v>
      </c>
      <c r="I544" s="434">
        <v>444.5</v>
      </c>
      <c r="J544" s="434">
        <v>3</v>
      </c>
      <c r="K544" s="434">
        <v>1335</v>
      </c>
      <c r="L544" s="434">
        <v>0.50056242969628795</v>
      </c>
      <c r="M544" s="434">
        <v>445</v>
      </c>
      <c r="N544" s="434"/>
      <c r="O544" s="434"/>
      <c r="P544" s="456"/>
      <c r="Q544" s="435"/>
    </row>
    <row r="545" spans="1:17" ht="14.4" customHeight="1" x14ac:dyDescent="0.3">
      <c r="A545" s="430" t="s">
        <v>1478</v>
      </c>
      <c r="B545" s="431" t="s">
        <v>1308</v>
      </c>
      <c r="C545" s="431" t="s">
        <v>1309</v>
      </c>
      <c r="D545" s="431" t="s">
        <v>1338</v>
      </c>
      <c r="E545" s="431" t="s">
        <v>1339</v>
      </c>
      <c r="F545" s="434">
        <v>1</v>
      </c>
      <c r="G545" s="434">
        <v>491</v>
      </c>
      <c r="H545" s="434">
        <v>1</v>
      </c>
      <c r="I545" s="434">
        <v>491</v>
      </c>
      <c r="J545" s="434"/>
      <c r="K545" s="434"/>
      <c r="L545" s="434"/>
      <c r="M545" s="434"/>
      <c r="N545" s="434"/>
      <c r="O545" s="434"/>
      <c r="P545" s="456"/>
      <c r="Q545" s="435"/>
    </row>
    <row r="546" spans="1:17" ht="14.4" customHeight="1" x14ac:dyDescent="0.3">
      <c r="A546" s="430" t="s">
        <v>1478</v>
      </c>
      <c r="B546" s="431" t="s">
        <v>1308</v>
      </c>
      <c r="C546" s="431" t="s">
        <v>1309</v>
      </c>
      <c r="D546" s="431" t="s">
        <v>1340</v>
      </c>
      <c r="E546" s="431" t="s">
        <v>1341</v>
      </c>
      <c r="F546" s="434">
        <v>5</v>
      </c>
      <c r="G546" s="434">
        <v>155</v>
      </c>
      <c r="H546" s="434">
        <v>1</v>
      </c>
      <c r="I546" s="434">
        <v>31</v>
      </c>
      <c r="J546" s="434">
        <v>8</v>
      </c>
      <c r="K546" s="434">
        <v>248</v>
      </c>
      <c r="L546" s="434">
        <v>1.6</v>
      </c>
      <c r="M546" s="434">
        <v>31</v>
      </c>
      <c r="N546" s="434">
        <v>9</v>
      </c>
      <c r="O546" s="434">
        <v>279</v>
      </c>
      <c r="P546" s="456">
        <v>1.8</v>
      </c>
      <c r="Q546" s="435">
        <v>31</v>
      </c>
    </row>
    <row r="547" spans="1:17" ht="14.4" customHeight="1" x14ac:dyDescent="0.3">
      <c r="A547" s="430" t="s">
        <v>1478</v>
      </c>
      <c r="B547" s="431" t="s">
        <v>1308</v>
      </c>
      <c r="C547" s="431" t="s">
        <v>1309</v>
      </c>
      <c r="D547" s="431" t="s">
        <v>1342</v>
      </c>
      <c r="E547" s="431" t="s">
        <v>1343</v>
      </c>
      <c r="F547" s="434"/>
      <c r="G547" s="434"/>
      <c r="H547" s="434"/>
      <c r="I547" s="434"/>
      <c r="J547" s="434">
        <v>2</v>
      </c>
      <c r="K547" s="434">
        <v>414</v>
      </c>
      <c r="L547" s="434"/>
      <c r="M547" s="434">
        <v>207</v>
      </c>
      <c r="N547" s="434"/>
      <c r="O547" s="434"/>
      <c r="P547" s="456"/>
      <c r="Q547" s="435"/>
    </row>
    <row r="548" spans="1:17" ht="14.4" customHeight="1" x14ac:dyDescent="0.3">
      <c r="A548" s="430" t="s">
        <v>1478</v>
      </c>
      <c r="B548" s="431" t="s">
        <v>1308</v>
      </c>
      <c r="C548" s="431" t="s">
        <v>1309</v>
      </c>
      <c r="D548" s="431" t="s">
        <v>1344</v>
      </c>
      <c r="E548" s="431" t="s">
        <v>1345</v>
      </c>
      <c r="F548" s="434"/>
      <c r="G548" s="434"/>
      <c r="H548" s="434"/>
      <c r="I548" s="434"/>
      <c r="J548" s="434">
        <v>2</v>
      </c>
      <c r="K548" s="434">
        <v>760</v>
      </c>
      <c r="L548" s="434"/>
      <c r="M548" s="434">
        <v>380</v>
      </c>
      <c r="N548" s="434"/>
      <c r="O548" s="434"/>
      <c r="P548" s="456"/>
      <c r="Q548" s="435"/>
    </row>
    <row r="549" spans="1:17" ht="14.4" customHeight="1" x14ac:dyDescent="0.3">
      <c r="A549" s="430" t="s">
        <v>1478</v>
      </c>
      <c r="B549" s="431" t="s">
        <v>1308</v>
      </c>
      <c r="C549" s="431" t="s">
        <v>1309</v>
      </c>
      <c r="D549" s="431" t="s">
        <v>1354</v>
      </c>
      <c r="E549" s="431" t="s">
        <v>1355</v>
      </c>
      <c r="F549" s="434">
        <v>17</v>
      </c>
      <c r="G549" s="434">
        <v>272</v>
      </c>
      <c r="H549" s="434">
        <v>1</v>
      </c>
      <c r="I549" s="434">
        <v>16</v>
      </c>
      <c r="J549" s="434">
        <v>9</v>
      </c>
      <c r="K549" s="434">
        <v>144</v>
      </c>
      <c r="L549" s="434">
        <v>0.52941176470588236</v>
      </c>
      <c r="M549" s="434">
        <v>16</v>
      </c>
      <c r="N549" s="434">
        <v>1</v>
      </c>
      <c r="O549" s="434">
        <v>17</v>
      </c>
      <c r="P549" s="456">
        <v>6.25E-2</v>
      </c>
      <c r="Q549" s="435">
        <v>17</v>
      </c>
    </row>
    <row r="550" spans="1:17" ht="14.4" customHeight="1" x14ac:dyDescent="0.3">
      <c r="A550" s="430" t="s">
        <v>1478</v>
      </c>
      <c r="B550" s="431" t="s">
        <v>1308</v>
      </c>
      <c r="C550" s="431" t="s">
        <v>1309</v>
      </c>
      <c r="D550" s="431" t="s">
        <v>1356</v>
      </c>
      <c r="E550" s="431" t="s">
        <v>1357</v>
      </c>
      <c r="F550" s="434">
        <v>2</v>
      </c>
      <c r="G550" s="434">
        <v>268</v>
      </c>
      <c r="H550" s="434">
        <v>1</v>
      </c>
      <c r="I550" s="434">
        <v>134</v>
      </c>
      <c r="J550" s="434">
        <v>6</v>
      </c>
      <c r="K550" s="434">
        <v>816</v>
      </c>
      <c r="L550" s="434">
        <v>3.044776119402985</v>
      </c>
      <c r="M550" s="434">
        <v>136</v>
      </c>
      <c r="N550" s="434">
        <v>3</v>
      </c>
      <c r="O550" s="434">
        <v>417</v>
      </c>
      <c r="P550" s="456">
        <v>1.5559701492537314</v>
      </c>
      <c r="Q550" s="435">
        <v>139</v>
      </c>
    </row>
    <row r="551" spans="1:17" ht="14.4" customHeight="1" x14ac:dyDescent="0.3">
      <c r="A551" s="430" t="s">
        <v>1478</v>
      </c>
      <c r="B551" s="431" t="s">
        <v>1308</v>
      </c>
      <c r="C551" s="431" t="s">
        <v>1309</v>
      </c>
      <c r="D551" s="431" t="s">
        <v>1358</v>
      </c>
      <c r="E551" s="431" t="s">
        <v>1359</v>
      </c>
      <c r="F551" s="434">
        <v>2</v>
      </c>
      <c r="G551" s="434">
        <v>205</v>
      </c>
      <c r="H551" s="434">
        <v>1</v>
      </c>
      <c r="I551" s="434">
        <v>102.5</v>
      </c>
      <c r="J551" s="434">
        <v>11</v>
      </c>
      <c r="K551" s="434">
        <v>1133</v>
      </c>
      <c r="L551" s="434">
        <v>5.5268292682926825</v>
      </c>
      <c r="M551" s="434">
        <v>103</v>
      </c>
      <c r="N551" s="434">
        <v>13</v>
      </c>
      <c r="O551" s="434">
        <v>1339</v>
      </c>
      <c r="P551" s="456">
        <v>6.5317073170731703</v>
      </c>
      <c r="Q551" s="435">
        <v>103</v>
      </c>
    </row>
    <row r="552" spans="1:17" ht="14.4" customHeight="1" x14ac:dyDescent="0.3">
      <c r="A552" s="430" t="s">
        <v>1478</v>
      </c>
      <c r="B552" s="431" t="s">
        <v>1308</v>
      </c>
      <c r="C552" s="431" t="s">
        <v>1309</v>
      </c>
      <c r="D552" s="431" t="s">
        <v>1364</v>
      </c>
      <c r="E552" s="431" t="s">
        <v>1365</v>
      </c>
      <c r="F552" s="434">
        <v>73</v>
      </c>
      <c r="G552" s="434">
        <v>8359</v>
      </c>
      <c r="H552" s="434">
        <v>1</v>
      </c>
      <c r="I552" s="434">
        <v>114.50684931506849</v>
      </c>
      <c r="J552" s="434">
        <v>93</v>
      </c>
      <c r="K552" s="434">
        <v>10788</v>
      </c>
      <c r="L552" s="434">
        <v>1.2905849982055271</v>
      </c>
      <c r="M552" s="434">
        <v>116</v>
      </c>
      <c r="N552" s="434">
        <v>127</v>
      </c>
      <c r="O552" s="434">
        <v>14859</v>
      </c>
      <c r="P552" s="456">
        <v>1.7776049766718507</v>
      </c>
      <c r="Q552" s="435">
        <v>117</v>
      </c>
    </row>
    <row r="553" spans="1:17" ht="14.4" customHeight="1" x14ac:dyDescent="0.3">
      <c r="A553" s="430" t="s">
        <v>1478</v>
      </c>
      <c r="B553" s="431" t="s">
        <v>1308</v>
      </c>
      <c r="C553" s="431" t="s">
        <v>1309</v>
      </c>
      <c r="D553" s="431" t="s">
        <v>1366</v>
      </c>
      <c r="E553" s="431" t="s">
        <v>1367</v>
      </c>
      <c r="F553" s="434">
        <v>24</v>
      </c>
      <c r="G553" s="434">
        <v>2036</v>
      </c>
      <c r="H553" s="434">
        <v>1</v>
      </c>
      <c r="I553" s="434">
        <v>84.833333333333329</v>
      </c>
      <c r="J553" s="434">
        <v>40</v>
      </c>
      <c r="K553" s="434">
        <v>3400</v>
      </c>
      <c r="L553" s="434">
        <v>1.6699410609037328</v>
      </c>
      <c r="M553" s="434">
        <v>85</v>
      </c>
      <c r="N553" s="434">
        <v>72</v>
      </c>
      <c r="O553" s="434">
        <v>6552</v>
      </c>
      <c r="P553" s="456">
        <v>3.2180746561886049</v>
      </c>
      <c r="Q553" s="435">
        <v>91</v>
      </c>
    </row>
    <row r="554" spans="1:17" ht="14.4" customHeight="1" x14ac:dyDescent="0.3">
      <c r="A554" s="430" t="s">
        <v>1478</v>
      </c>
      <c r="B554" s="431" t="s">
        <v>1308</v>
      </c>
      <c r="C554" s="431" t="s">
        <v>1309</v>
      </c>
      <c r="D554" s="431" t="s">
        <v>1370</v>
      </c>
      <c r="E554" s="431" t="s">
        <v>1371</v>
      </c>
      <c r="F554" s="434">
        <v>4</v>
      </c>
      <c r="G554" s="434">
        <v>84</v>
      </c>
      <c r="H554" s="434">
        <v>1</v>
      </c>
      <c r="I554" s="434">
        <v>21</v>
      </c>
      <c r="J554" s="434">
        <v>27</v>
      </c>
      <c r="K554" s="434">
        <v>567</v>
      </c>
      <c r="L554" s="434">
        <v>6.75</v>
      </c>
      <c r="M554" s="434">
        <v>21</v>
      </c>
      <c r="N554" s="434">
        <v>15</v>
      </c>
      <c r="O554" s="434">
        <v>315</v>
      </c>
      <c r="P554" s="456">
        <v>3.75</v>
      </c>
      <c r="Q554" s="435">
        <v>21</v>
      </c>
    </row>
    <row r="555" spans="1:17" ht="14.4" customHeight="1" x14ac:dyDescent="0.3">
      <c r="A555" s="430" t="s">
        <v>1478</v>
      </c>
      <c r="B555" s="431" t="s">
        <v>1308</v>
      </c>
      <c r="C555" s="431" t="s">
        <v>1309</v>
      </c>
      <c r="D555" s="431" t="s">
        <v>1372</v>
      </c>
      <c r="E555" s="431" t="s">
        <v>1373</v>
      </c>
      <c r="F555" s="434">
        <v>20</v>
      </c>
      <c r="G555" s="434">
        <v>9729</v>
      </c>
      <c r="H555" s="434">
        <v>1</v>
      </c>
      <c r="I555" s="434">
        <v>486.45</v>
      </c>
      <c r="J555" s="434">
        <v>15</v>
      </c>
      <c r="K555" s="434">
        <v>7305</v>
      </c>
      <c r="L555" s="434">
        <v>0.75084798026518651</v>
      </c>
      <c r="M555" s="434">
        <v>487</v>
      </c>
      <c r="N555" s="434">
        <v>2</v>
      </c>
      <c r="O555" s="434">
        <v>976</v>
      </c>
      <c r="P555" s="456">
        <v>0.10031863500873676</v>
      </c>
      <c r="Q555" s="435">
        <v>488</v>
      </c>
    </row>
    <row r="556" spans="1:17" ht="14.4" customHeight="1" x14ac:dyDescent="0.3">
      <c r="A556" s="430" t="s">
        <v>1478</v>
      </c>
      <c r="B556" s="431" t="s">
        <v>1308</v>
      </c>
      <c r="C556" s="431" t="s">
        <v>1309</v>
      </c>
      <c r="D556" s="431" t="s">
        <v>1380</v>
      </c>
      <c r="E556" s="431" t="s">
        <v>1381</v>
      </c>
      <c r="F556" s="434">
        <v>16</v>
      </c>
      <c r="G556" s="434">
        <v>652</v>
      </c>
      <c r="H556" s="434">
        <v>1</v>
      </c>
      <c r="I556" s="434">
        <v>40.75</v>
      </c>
      <c r="J556" s="434">
        <v>50</v>
      </c>
      <c r="K556" s="434">
        <v>2050</v>
      </c>
      <c r="L556" s="434">
        <v>3.1441717791411041</v>
      </c>
      <c r="M556" s="434">
        <v>41</v>
      </c>
      <c r="N556" s="434">
        <v>50</v>
      </c>
      <c r="O556" s="434">
        <v>2050</v>
      </c>
      <c r="P556" s="456">
        <v>3.1441717791411041</v>
      </c>
      <c r="Q556" s="435">
        <v>41</v>
      </c>
    </row>
    <row r="557" spans="1:17" ht="14.4" customHeight="1" x14ac:dyDescent="0.3">
      <c r="A557" s="430" t="s">
        <v>1478</v>
      </c>
      <c r="B557" s="431" t="s">
        <v>1308</v>
      </c>
      <c r="C557" s="431" t="s">
        <v>1309</v>
      </c>
      <c r="D557" s="431" t="s">
        <v>1392</v>
      </c>
      <c r="E557" s="431" t="s">
        <v>1393</v>
      </c>
      <c r="F557" s="434"/>
      <c r="G557" s="434"/>
      <c r="H557" s="434"/>
      <c r="I557" s="434"/>
      <c r="J557" s="434">
        <v>1</v>
      </c>
      <c r="K557" s="434">
        <v>2072</v>
      </c>
      <c r="L557" s="434"/>
      <c r="M557" s="434">
        <v>2072</v>
      </c>
      <c r="N557" s="434"/>
      <c r="O557" s="434"/>
      <c r="P557" s="456"/>
      <c r="Q557" s="435"/>
    </row>
    <row r="558" spans="1:17" ht="14.4" customHeight="1" x14ac:dyDescent="0.3">
      <c r="A558" s="430" t="s">
        <v>1478</v>
      </c>
      <c r="B558" s="431" t="s">
        <v>1308</v>
      </c>
      <c r="C558" s="431" t="s">
        <v>1309</v>
      </c>
      <c r="D558" s="431" t="s">
        <v>1398</v>
      </c>
      <c r="E558" s="431" t="s">
        <v>1399</v>
      </c>
      <c r="F558" s="434">
        <v>1</v>
      </c>
      <c r="G558" s="434">
        <v>508</v>
      </c>
      <c r="H558" s="434">
        <v>1</v>
      </c>
      <c r="I558" s="434">
        <v>508</v>
      </c>
      <c r="J558" s="434"/>
      <c r="K558" s="434"/>
      <c r="L558" s="434"/>
      <c r="M558" s="434"/>
      <c r="N558" s="434"/>
      <c r="O558" s="434"/>
      <c r="P558" s="456"/>
      <c r="Q558" s="435"/>
    </row>
    <row r="559" spans="1:17" ht="14.4" customHeight="1" x14ac:dyDescent="0.3">
      <c r="A559" s="430" t="s">
        <v>1478</v>
      </c>
      <c r="B559" s="431" t="s">
        <v>1308</v>
      </c>
      <c r="C559" s="431" t="s">
        <v>1309</v>
      </c>
      <c r="D559" s="431" t="s">
        <v>1400</v>
      </c>
      <c r="E559" s="431" t="s">
        <v>1401</v>
      </c>
      <c r="F559" s="434">
        <v>1</v>
      </c>
      <c r="G559" s="434">
        <v>1731</v>
      </c>
      <c r="H559" s="434">
        <v>1</v>
      </c>
      <c r="I559" s="434">
        <v>1731</v>
      </c>
      <c r="J559" s="434"/>
      <c r="K559" s="434"/>
      <c r="L559" s="434"/>
      <c r="M559" s="434"/>
      <c r="N559" s="434"/>
      <c r="O559" s="434"/>
      <c r="P559" s="456"/>
      <c r="Q559" s="435"/>
    </row>
    <row r="560" spans="1:17" ht="14.4" customHeight="1" x14ac:dyDescent="0.3">
      <c r="A560" s="430" t="s">
        <v>1478</v>
      </c>
      <c r="B560" s="431" t="s">
        <v>1308</v>
      </c>
      <c r="C560" s="431" t="s">
        <v>1309</v>
      </c>
      <c r="D560" s="431" t="s">
        <v>1420</v>
      </c>
      <c r="E560" s="431" t="s">
        <v>1421</v>
      </c>
      <c r="F560" s="434"/>
      <c r="G560" s="434"/>
      <c r="H560" s="434"/>
      <c r="I560" s="434"/>
      <c r="J560" s="434"/>
      <c r="K560" s="434"/>
      <c r="L560" s="434"/>
      <c r="M560" s="434"/>
      <c r="N560" s="434">
        <v>1</v>
      </c>
      <c r="O560" s="434">
        <v>30</v>
      </c>
      <c r="P560" s="456"/>
      <c r="Q560" s="435">
        <v>30</v>
      </c>
    </row>
    <row r="561" spans="1:17" ht="14.4" customHeight="1" x14ac:dyDescent="0.3">
      <c r="A561" s="430" t="s">
        <v>1479</v>
      </c>
      <c r="B561" s="431" t="s">
        <v>1308</v>
      </c>
      <c r="C561" s="431" t="s">
        <v>1309</v>
      </c>
      <c r="D561" s="431" t="s">
        <v>1310</v>
      </c>
      <c r="E561" s="431" t="s">
        <v>1311</v>
      </c>
      <c r="F561" s="434">
        <v>27</v>
      </c>
      <c r="G561" s="434">
        <v>4308</v>
      </c>
      <c r="H561" s="434">
        <v>1</v>
      </c>
      <c r="I561" s="434">
        <v>159.55555555555554</v>
      </c>
      <c r="J561" s="434">
        <v>37</v>
      </c>
      <c r="K561" s="434">
        <v>5957</v>
      </c>
      <c r="L561" s="434">
        <v>1.3827762302692665</v>
      </c>
      <c r="M561" s="434">
        <v>161</v>
      </c>
      <c r="N561" s="434">
        <v>27</v>
      </c>
      <c r="O561" s="434">
        <v>4671</v>
      </c>
      <c r="P561" s="456">
        <v>1.0842618384401115</v>
      </c>
      <c r="Q561" s="435">
        <v>173</v>
      </c>
    </row>
    <row r="562" spans="1:17" ht="14.4" customHeight="1" x14ac:dyDescent="0.3">
      <c r="A562" s="430" t="s">
        <v>1479</v>
      </c>
      <c r="B562" s="431" t="s">
        <v>1308</v>
      </c>
      <c r="C562" s="431" t="s">
        <v>1309</v>
      </c>
      <c r="D562" s="431" t="s">
        <v>1324</v>
      </c>
      <c r="E562" s="431" t="s">
        <v>1325</v>
      </c>
      <c r="F562" s="434">
        <v>1</v>
      </c>
      <c r="G562" s="434">
        <v>1168</v>
      </c>
      <c r="H562" s="434">
        <v>1</v>
      </c>
      <c r="I562" s="434">
        <v>1168</v>
      </c>
      <c r="J562" s="434"/>
      <c r="K562" s="434"/>
      <c r="L562" s="434"/>
      <c r="M562" s="434"/>
      <c r="N562" s="434"/>
      <c r="O562" s="434"/>
      <c r="P562" s="456"/>
      <c r="Q562" s="435"/>
    </row>
    <row r="563" spans="1:17" ht="14.4" customHeight="1" x14ac:dyDescent="0.3">
      <c r="A563" s="430" t="s">
        <v>1479</v>
      </c>
      <c r="B563" s="431" t="s">
        <v>1308</v>
      </c>
      <c r="C563" s="431" t="s">
        <v>1309</v>
      </c>
      <c r="D563" s="431" t="s">
        <v>1326</v>
      </c>
      <c r="E563" s="431" t="s">
        <v>1327</v>
      </c>
      <c r="F563" s="434">
        <v>13</v>
      </c>
      <c r="G563" s="434">
        <v>517</v>
      </c>
      <c r="H563" s="434">
        <v>1</v>
      </c>
      <c r="I563" s="434">
        <v>39.769230769230766</v>
      </c>
      <c r="J563" s="434">
        <v>25</v>
      </c>
      <c r="K563" s="434">
        <v>1000</v>
      </c>
      <c r="L563" s="434">
        <v>1.9342359767891684</v>
      </c>
      <c r="M563" s="434">
        <v>40</v>
      </c>
      <c r="N563" s="434">
        <v>9</v>
      </c>
      <c r="O563" s="434">
        <v>369</v>
      </c>
      <c r="P563" s="456">
        <v>0.71373307543520315</v>
      </c>
      <c r="Q563" s="435">
        <v>41</v>
      </c>
    </row>
    <row r="564" spans="1:17" ht="14.4" customHeight="1" x14ac:dyDescent="0.3">
      <c r="A564" s="430" t="s">
        <v>1479</v>
      </c>
      <c r="B564" s="431" t="s">
        <v>1308</v>
      </c>
      <c r="C564" s="431" t="s">
        <v>1309</v>
      </c>
      <c r="D564" s="431" t="s">
        <v>1328</v>
      </c>
      <c r="E564" s="431" t="s">
        <v>1329</v>
      </c>
      <c r="F564" s="434">
        <v>1</v>
      </c>
      <c r="G564" s="434">
        <v>382</v>
      </c>
      <c r="H564" s="434">
        <v>1</v>
      </c>
      <c r="I564" s="434">
        <v>382</v>
      </c>
      <c r="J564" s="434"/>
      <c r="K564" s="434"/>
      <c r="L564" s="434"/>
      <c r="M564" s="434"/>
      <c r="N564" s="434"/>
      <c r="O564" s="434"/>
      <c r="P564" s="456"/>
      <c r="Q564" s="435"/>
    </row>
    <row r="565" spans="1:17" ht="14.4" customHeight="1" x14ac:dyDescent="0.3">
      <c r="A565" s="430" t="s">
        <v>1479</v>
      </c>
      <c r="B565" s="431" t="s">
        <v>1308</v>
      </c>
      <c r="C565" s="431" t="s">
        <v>1309</v>
      </c>
      <c r="D565" s="431" t="s">
        <v>1336</v>
      </c>
      <c r="E565" s="431" t="s">
        <v>1337</v>
      </c>
      <c r="F565" s="434"/>
      <c r="G565" s="434"/>
      <c r="H565" s="434"/>
      <c r="I565" s="434"/>
      <c r="J565" s="434">
        <v>1</v>
      </c>
      <c r="K565" s="434">
        <v>41</v>
      </c>
      <c r="L565" s="434"/>
      <c r="M565" s="434">
        <v>41</v>
      </c>
      <c r="N565" s="434"/>
      <c r="O565" s="434"/>
      <c r="P565" s="456"/>
      <c r="Q565" s="435"/>
    </row>
    <row r="566" spans="1:17" ht="14.4" customHeight="1" x14ac:dyDescent="0.3">
      <c r="A566" s="430" t="s">
        <v>1479</v>
      </c>
      <c r="B566" s="431" t="s">
        <v>1308</v>
      </c>
      <c r="C566" s="431" t="s">
        <v>1309</v>
      </c>
      <c r="D566" s="431" t="s">
        <v>1338</v>
      </c>
      <c r="E566" s="431" t="s">
        <v>1339</v>
      </c>
      <c r="F566" s="434">
        <v>1</v>
      </c>
      <c r="G566" s="434">
        <v>490</v>
      </c>
      <c r="H566" s="434">
        <v>1</v>
      </c>
      <c r="I566" s="434">
        <v>490</v>
      </c>
      <c r="J566" s="434">
        <v>1</v>
      </c>
      <c r="K566" s="434">
        <v>491</v>
      </c>
      <c r="L566" s="434">
        <v>1.0020408163265306</v>
      </c>
      <c r="M566" s="434">
        <v>491</v>
      </c>
      <c r="N566" s="434">
        <v>4</v>
      </c>
      <c r="O566" s="434">
        <v>1968</v>
      </c>
      <c r="P566" s="456">
        <v>4.0163265306122451</v>
      </c>
      <c r="Q566" s="435">
        <v>492</v>
      </c>
    </row>
    <row r="567" spans="1:17" ht="14.4" customHeight="1" x14ac:dyDescent="0.3">
      <c r="A567" s="430" t="s">
        <v>1479</v>
      </c>
      <c r="B567" s="431" t="s">
        <v>1308</v>
      </c>
      <c r="C567" s="431" t="s">
        <v>1309</v>
      </c>
      <c r="D567" s="431" t="s">
        <v>1340</v>
      </c>
      <c r="E567" s="431" t="s">
        <v>1341</v>
      </c>
      <c r="F567" s="434"/>
      <c r="G567" s="434"/>
      <c r="H567" s="434"/>
      <c r="I567" s="434"/>
      <c r="J567" s="434">
        <v>1</v>
      </c>
      <c r="K567" s="434">
        <v>31</v>
      </c>
      <c r="L567" s="434"/>
      <c r="M567" s="434">
        <v>31</v>
      </c>
      <c r="N567" s="434"/>
      <c r="O567" s="434"/>
      <c r="P567" s="456"/>
      <c r="Q567" s="435"/>
    </row>
    <row r="568" spans="1:17" ht="14.4" customHeight="1" x14ac:dyDescent="0.3">
      <c r="A568" s="430" t="s">
        <v>1479</v>
      </c>
      <c r="B568" s="431" t="s">
        <v>1308</v>
      </c>
      <c r="C568" s="431" t="s">
        <v>1309</v>
      </c>
      <c r="D568" s="431" t="s">
        <v>1342</v>
      </c>
      <c r="E568" s="431" t="s">
        <v>1343</v>
      </c>
      <c r="F568" s="434">
        <v>1</v>
      </c>
      <c r="G568" s="434">
        <v>206</v>
      </c>
      <c r="H568" s="434">
        <v>1</v>
      </c>
      <c r="I568" s="434">
        <v>206</v>
      </c>
      <c r="J568" s="434"/>
      <c r="K568" s="434"/>
      <c r="L568" s="434"/>
      <c r="M568" s="434"/>
      <c r="N568" s="434"/>
      <c r="O568" s="434"/>
      <c r="P568" s="456"/>
      <c r="Q568" s="435"/>
    </row>
    <row r="569" spans="1:17" ht="14.4" customHeight="1" x14ac:dyDescent="0.3">
      <c r="A569" s="430" t="s">
        <v>1479</v>
      </c>
      <c r="B569" s="431" t="s">
        <v>1308</v>
      </c>
      <c r="C569" s="431" t="s">
        <v>1309</v>
      </c>
      <c r="D569" s="431" t="s">
        <v>1344</v>
      </c>
      <c r="E569" s="431" t="s">
        <v>1345</v>
      </c>
      <c r="F569" s="434">
        <v>1</v>
      </c>
      <c r="G569" s="434">
        <v>379</v>
      </c>
      <c r="H569" s="434">
        <v>1</v>
      </c>
      <c r="I569" s="434">
        <v>379</v>
      </c>
      <c r="J569" s="434"/>
      <c r="K569" s="434"/>
      <c r="L569" s="434"/>
      <c r="M569" s="434"/>
      <c r="N569" s="434"/>
      <c r="O569" s="434"/>
      <c r="P569" s="456"/>
      <c r="Q569" s="435"/>
    </row>
    <row r="570" spans="1:17" ht="14.4" customHeight="1" x14ac:dyDescent="0.3">
      <c r="A570" s="430" t="s">
        <v>1479</v>
      </c>
      <c r="B570" s="431" t="s">
        <v>1308</v>
      </c>
      <c r="C570" s="431" t="s">
        <v>1309</v>
      </c>
      <c r="D570" s="431" t="s">
        <v>1354</v>
      </c>
      <c r="E570" s="431" t="s">
        <v>1355</v>
      </c>
      <c r="F570" s="434">
        <v>7</v>
      </c>
      <c r="G570" s="434">
        <v>112</v>
      </c>
      <c r="H570" s="434">
        <v>1</v>
      </c>
      <c r="I570" s="434">
        <v>16</v>
      </c>
      <c r="J570" s="434">
        <v>2</v>
      </c>
      <c r="K570" s="434">
        <v>32</v>
      </c>
      <c r="L570" s="434">
        <v>0.2857142857142857</v>
      </c>
      <c r="M570" s="434">
        <v>16</v>
      </c>
      <c r="N570" s="434"/>
      <c r="O570" s="434"/>
      <c r="P570" s="456"/>
      <c r="Q570" s="435"/>
    </row>
    <row r="571" spans="1:17" ht="14.4" customHeight="1" x14ac:dyDescent="0.3">
      <c r="A571" s="430" t="s">
        <v>1479</v>
      </c>
      <c r="B571" s="431" t="s">
        <v>1308</v>
      </c>
      <c r="C571" s="431" t="s">
        <v>1309</v>
      </c>
      <c r="D571" s="431" t="s">
        <v>1356</v>
      </c>
      <c r="E571" s="431" t="s">
        <v>1357</v>
      </c>
      <c r="F571" s="434">
        <v>1</v>
      </c>
      <c r="G571" s="434">
        <v>135</v>
      </c>
      <c r="H571" s="434">
        <v>1</v>
      </c>
      <c r="I571" s="434">
        <v>135</v>
      </c>
      <c r="J571" s="434"/>
      <c r="K571" s="434"/>
      <c r="L571" s="434"/>
      <c r="M571" s="434"/>
      <c r="N571" s="434"/>
      <c r="O571" s="434"/>
      <c r="P571" s="456"/>
      <c r="Q571" s="435"/>
    </row>
    <row r="572" spans="1:17" ht="14.4" customHeight="1" x14ac:dyDescent="0.3">
      <c r="A572" s="430" t="s">
        <v>1479</v>
      </c>
      <c r="B572" s="431" t="s">
        <v>1308</v>
      </c>
      <c r="C572" s="431" t="s">
        <v>1309</v>
      </c>
      <c r="D572" s="431" t="s">
        <v>1358</v>
      </c>
      <c r="E572" s="431" t="s">
        <v>1359</v>
      </c>
      <c r="F572" s="434"/>
      <c r="G572" s="434"/>
      <c r="H572" s="434"/>
      <c r="I572" s="434"/>
      <c r="J572" s="434">
        <v>1</v>
      </c>
      <c r="K572" s="434">
        <v>103</v>
      </c>
      <c r="L572" s="434"/>
      <c r="M572" s="434">
        <v>103</v>
      </c>
      <c r="N572" s="434"/>
      <c r="O572" s="434"/>
      <c r="P572" s="456"/>
      <c r="Q572" s="435"/>
    </row>
    <row r="573" spans="1:17" ht="14.4" customHeight="1" x14ac:dyDescent="0.3">
      <c r="A573" s="430" t="s">
        <v>1479</v>
      </c>
      <c r="B573" s="431" t="s">
        <v>1308</v>
      </c>
      <c r="C573" s="431" t="s">
        <v>1309</v>
      </c>
      <c r="D573" s="431" t="s">
        <v>1364</v>
      </c>
      <c r="E573" s="431" t="s">
        <v>1365</v>
      </c>
      <c r="F573" s="434">
        <v>73</v>
      </c>
      <c r="G573" s="434">
        <v>8309</v>
      </c>
      <c r="H573" s="434">
        <v>1</v>
      </c>
      <c r="I573" s="434">
        <v>113.82191780821918</v>
      </c>
      <c r="J573" s="434">
        <v>62</v>
      </c>
      <c r="K573" s="434">
        <v>7192</v>
      </c>
      <c r="L573" s="434">
        <v>0.8655674569743651</v>
      </c>
      <c r="M573" s="434">
        <v>116</v>
      </c>
      <c r="N573" s="434">
        <v>84</v>
      </c>
      <c r="O573" s="434">
        <v>9828</v>
      </c>
      <c r="P573" s="456">
        <v>1.1828138163437236</v>
      </c>
      <c r="Q573" s="435">
        <v>117</v>
      </c>
    </row>
    <row r="574" spans="1:17" ht="14.4" customHeight="1" x14ac:dyDescent="0.3">
      <c r="A574" s="430" t="s">
        <v>1479</v>
      </c>
      <c r="B574" s="431" t="s">
        <v>1308</v>
      </c>
      <c r="C574" s="431" t="s">
        <v>1309</v>
      </c>
      <c r="D574" s="431" t="s">
        <v>1366</v>
      </c>
      <c r="E574" s="431" t="s">
        <v>1367</v>
      </c>
      <c r="F574" s="434">
        <v>12</v>
      </c>
      <c r="G574" s="434">
        <v>1015</v>
      </c>
      <c r="H574" s="434">
        <v>1</v>
      </c>
      <c r="I574" s="434">
        <v>84.583333333333329</v>
      </c>
      <c r="J574" s="434">
        <v>18</v>
      </c>
      <c r="K574" s="434">
        <v>1530</v>
      </c>
      <c r="L574" s="434">
        <v>1.5073891625615763</v>
      </c>
      <c r="M574" s="434">
        <v>85</v>
      </c>
      <c r="N574" s="434">
        <v>12</v>
      </c>
      <c r="O574" s="434">
        <v>1092</v>
      </c>
      <c r="P574" s="456">
        <v>1.0758620689655172</v>
      </c>
      <c r="Q574" s="435">
        <v>91</v>
      </c>
    </row>
    <row r="575" spans="1:17" ht="14.4" customHeight="1" x14ac:dyDescent="0.3">
      <c r="A575" s="430" t="s">
        <v>1479</v>
      </c>
      <c r="B575" s="431" t="s">
        <v>1308</v>
      </c>
      <c r="C575" s="431" t="s">
        <v>1309</v>
      </c>
      <c r="D575" s="431" t="s">
        <v>1368</v>
      </c>
      <c r="E575" s="431" t="s">
        <v>1369</v>
      </c>
      <c r="F575" s="434"/>
      <c r="G575" s="434"/>
      <c r="H575" s="434"/>
      <c r="I575" s="434"/>
      <c r="J575" s="434">
        <v>1</v>
      </c>
      <c r="K575" s="434">
        <v>98</v>
      </c>
      <c r="L575" s="434"/>
      <c r="M575" s="434">
        <v>98</v>
      </c>
      <c r="N575" s="434">
        <v>1</v>
      </c>
      <c r="O575" s="434">
        <v>99</v>
      </c>
      <c r="P575" s="456"/>
      <c r="Q575" s="435">
        <v>99</v>
      </c>
    </row>
    <row r="576" spans="1:17" ht="14.4" customHeight="1" x14ac:dyDescent="0.3">
      <c r="A576" s="430" t="s">
        <v>1479</v>
      </c>
      <c r="B576" s="431" t="s">
        <v>1308</v>
      </c>
      <c r="C576" s="431" t="s">
        <v>1309</v>
      </c>
      <c r="D576" s="431" t="s">
        <v>1370</v>
      </c>
      <c r="E576" s="431" t="s">
        <v>1371</v>
      </c>
      <c r="F576" s="434">
        <v>5</v>
      </c>
      <c r="G576" s="434">
        <v>105</v>
      </c>
      <c r="H576" s="434">
        <v>1</v>
      </c>
      <c r="I576" s="434">
        <v>21</v>
      </c>
      <c r="J576" s="434">
        <v>1</v>
      </c>
      <c r="K576" s="434">
        <v>21</v>
      </c>
      <c r="L576" s="434">
        <v>0.2</v>
      </c>
      <c r="M576" s="434">
        <v>21</v>
      </c>
      <c r="N576" s="434">
        <v>1</v>
      </c>
      <c r="O576" s="434">
        <v>21</v>
      </c>
      <c r="P576" s="456">
        <v>0.2</v>
      </c>
      <c r="Q576" s="435">
        <v>21</v>
      </c>
    </row>
    <row r="577" spans="1:17" ht="14.4" customHeight="1" x14ac:dyDescent="0.3">
      <c r="A577" s="430" t="s">
        <v>1479</v>
      </c>
      <c r="B577" s="431" t="s">
        <v>1308</v>
      </c>
      <c r="C577" s="431" t="s">
        <v>1309</v>
      </c>
      <c r="D577" s="431" t="s">
        <v>1372</v>
      </c>
      <c r="E577" s="431" t="s">
        <v>1373</v>
      </c>
      <c r="F577" s="434">
        <v>10</v>
      </c>
      <c r="G577" s="434">
        <v>4863</v>
      </c>
      <c r="H577" s="434">
        <v>1</v>
      </c>
      <c r="I577" s="434">
        <v>486.3</v>
      </c>
      <c r="J577" s="434"/>
      <c r="K577" s="434"/>
      <c r="L577" s="434"/>
      <c r="M577" s="434"/>
      <c r="N577" s="434"/>
      <c r="O577" s="434"/>
      <c r="P577" s="456"/>
      <c r="Q577" s="435"/>
    </row>
    <row r="578" spans="1:17" ht="14.4" customHeight="1" x14ac:dyDescent="0.3">
      <c r="A578" s="430" t="s">
        <v>1479</v>
      </c>
      <c r="B578" s="431" t="s">
        <v>1308</v>
      </c>
      <c r="C578" s="431" t="s">
        <v>1309</v>
      </c>
      <c r="D578" s="431" t="s">
        <v>1380</v>
      </c>
      <c r="E578" s="431" t="s">
        <v>1381</v>
      </c>
      <c r="F578" s="434">
        <v>4</v>
      </c>
      <c r="G578" s="434">
        <v>163</v>
      </c>
      <c r="H578" s="434">
        <v>1</v>
      </c>
      <c r="I578" s="434">
        <v>40.75</v>
      </c>
      <c r="J578" s="434">
        <v>4</v>
      </c>
      <c r="K578" s="434">
        <v>164</v>
      </c>
      <c r="L578" s="434">
        <v>1.0061349693251533</v>
      </c>
      <c r="M578" s="434">
        <v>41</v>
      </c>
      <c r="N578" s="434">
        <v>6</v>
      </c>
      <c r="O578" s="434">
        <v>246</v>
      </c>
      <c r="P578" s="456">
        <v>1.50920245398773</v>
      </c>
      <c r="Q578" s="435">
        <v>41</v>
      </c>
    </row>
    <row r="579" spans="1:17" ht="14.4" customHeight="1" x14ac:dyDescent="0.3">
      <c r="A579" s="430" t="s">
        <v>1479</v>
      </c>
      <c r="B579" s="431" t="s">
        <v>1308</v>
      </c>
      <c r="C579" s="431" t="s">
        <v>1309</v>
      </c>
      <c r="D579" s="431" t="s">
        <v>1394</v>
      </c>
      <c r="E579" s="431" t="s">
        <v>1395</v>
      </c>
      <c r="F579" s="434"/>
      <c r="G579" s="434"/>
      <c r="H579" s="434"/>
      <c r="I579" s="434"/>
      <c r="J579" s="434"/>
      <c r="K579" s="434"/>
      <c r="L579" s="434"/>
      <c r="M579" s="434"/>
      <c r="N579" s="434">
        <v>6</v>
      </c>
      <c r="O579" s="434">
        <v>3684</v>
      </c>
      <c r="P579" s="456"/>
      <c r="Q579" s="435">
        <v>614</v>
      </c>
    </row>
    <row r="580" spans="1:17" ht="14.4" customHeight="1" x14ac:dyDescent="0.3">
      <c r="A580" s="430" t="s">
        <v>1479</v>
      </c>
      <c r="B580" s="431" t="s">
        <v>1308</v>
      </c>
      <c r="C580" s="431" t="s">
        <v>1309</v>
      </c>
      <c r="D580" s="431" t="s">
        <v>1414</v>
      </c>
      <c r="E580" s="431" t="s">
        <v>1415</v>
      </c>
      <c r="F580" s="434"/>
      <c r="G580" s="434"/>
      <c r="H580" s="434"/>
      <c r="I580" s="434"/>
      <c r="J580" s="434">
        <v>5</v>
      </c>
      <c r="K580" s="434">
        <v>135</v>
      </c>
      <c r="L580" s="434"/>
      <c r="M580" s="434">
        <v>27</v>
      </c>
      <c r="N580" s="434"/>
      <c r="O580" s="434"/>
      <c r="P580" s="456"/>
      <c r="Q580" s="435"/>
    </row>
    <row r="581" spans="1:17" ht="14.4" customHeight="1" x14ac:dyDescent="0.3">
      <c r="A581" s="430" t="s">
        <v>1480</v>
      </c>
      <c r="B581" s="431" t="s">
        <v>1308</v>
      </c>
      <c r="C581" s="431" t="s">
        <v>1309</v>
      </c>
      <c r="D581" s="431" t="s">
        <v>1310</v>
      </c>
      <c r="E581" s="431" t="s">
        <v>1311</v>
      </c>
      <c r="F581" s="434">
        <v>198</v>
      </c>
      <c r="G581" s="434">
        <v>31631</v>
      </c>
      <c r="H581" s="434">
        <v>1</v>
      </c>
      <c r="I581" s="434">
        <v>159.75252525252526</v>
      </c>
      <c r="J581" s="434">
        <v>173</v>
      </c>
      <c r="K581" s="434">
        <v>27853</v>
      </c>
      <c r="L581" s="434">
        <v>0.88056020992064743</v>
      </c>
      <c r="M581" s="434">
        <v>161</v>
      </c>
      <c r="N581" s="434">
        <v>316</v>
      </c>
      <c r="O581" s="434">
        <v>54668</v>
      </c>
      <c r="P581" s="456">
        <v>1.7283045113970472</v>
      </c>
      <c r="Q581" s="435">
        <v>173</v>
      </c>
    </row>
    <row r="582" spans="1:17" ht="14.4" customHeight="1" x14ac:dyDescent="0.3">
      <c r="A582" s="430" t="s">
        <v>1480</v>
      </c>
      <c r="B582" s="431" t="s">
        <v>1308</v>
      </c>
      <c r="C582" s="431" t="s">
        <v>1309</v>
      </c>
      <c r="D582" s="431" t="s">
        <v>1324</v>
      </c>
      <c r="E582" s="431" t="s">
        <v>1325</v>
      </c>
      <c r="F582" s="434"/>
      <c r="G582" s="434"/>
      <c r="H582" s="434"/>
      <c r="I582" s="434"/>
      <c r="J582" s="434">
        <v>5</v>
      </c>
      <c r="K582" s="434">
        <v>5845</v>
      </c>
      <c r="L582" s="434"/>
      <c r="M582" s="434">
        <v>1169</v>
      </c>
      <c r="N582" s="434">
        <v>6</v>
      </c>
      <c r="O582" s="434">
        <v>7038</v>
      </c>
      <c r="P582" s="456"/>
      <c r="Q582" s="435">
        <v>1173</v>
      </c>
    </row>
    <row r="583" spans="1:17" ht="14.4" customHeight="1" x14ac:dyDescent="0.3">
      <c r="A583" s="430" t="s">
        <v>1480</v>
      </c>
      <c r="B583" s="431" t="s">
        <v>1308</v>
      </c>
      <c r="C583" s="431" t="s">
        <v>1309</v>
      </c>
      <c r="D583" s="431" t="s">
        <v>1326</v>
      </c>
      <c r="E583" s="431" t="s">
        <v>1327</v>
      </c>
      <c r="F583" s="434">
        <v>245</v>
      </c>
      <c r="G583" s="434">
        <v>9725</v>
      </c>
      <c r="H583" s="434">
        <v>1</v>
      </c>
      <c r="I583" s="434">
        <v>39.693877551020407</v>
      </c>
      <c r="J583" s="434">
        <v>168</v>
      </c>
      <c r="K583" s="434">
        <v>6720</v>
      </c>
      <c r="L583" s="434">
        <v>0.69100257069408744</v>
      </c>
      <c r="M583" s="434">
        <v>40</v>
      </c>
      <c r="N583" s="434">
        <v>251</v>
      </c>
      <c r="O583" s="434">
        <v>10291</v>
      </c>
      <c r="P583" s="456">
        <v>1.0582005141388175</v>
      </c>
      <c r="Q583" s="435">
        <v>41</v>
      </c>
    </row>
    <row r="584" spans="1:17" ht="14.4" customHeight="1" x14ac:dyDescent="0.3">
      <c r="A584" s="430" t="s">
        <v>1480</v>
      </c>
      <c r="B584" s="431" t="s">
        <v>1308</v>
      </c>
      <c r="C584" s="431" t="s">
        <v>1309</v>
      </c>
      <c r="D584" s="431" t="s">
        <v>1328</v>
      </c>
      <c r="E584" s="431" t="s">
        <v>1329</v>
      </c>
      <c r="F584" s="434">
        <v>7</v>
      </c>
      <c r="G584" s="434">
        <v>2681</v>
      </c>
      <c r="H584" s="434">
        <v>1</v>
      </c>
      <c r="I584" s="434">
        <v>383</v>
      </c>
      <c r="J584" s="434">
        <v>2</v>
      </c>
      <c r="K584" s="434">
        <v>766</v>
      </c>
      <c r="L584" s="434">
        <v>0.2857142857142857</v>
      </c>
      <c r="M584" s="434">
        <v>383</v>
      </c>
      <c r="N584" s="434">
        <v>18</v>
      </c>
      <c r="O584" s="434">
        <v>6912</v>
      </c>
      <c r="P584" s="456">
        <v>2.5781424841477061</v>
      </c>
      <c r="Q584" s="435">
        <v>384</v>
      </c>
    </row>
    <row r="585" spans="1:17" ht="14.4" customHeight="1" x14ac:dyDescent="0.3">
      <c r="A585" s="430" t="s">
        <v>1480</v>
      </c>
      <c r="B585" s="431" t="s">
        <v>1308</v>
      </c>
      <c r="C585" s="431" t="s">
        <v>1309</v>
      </c>
      <c r="D585" s="431" t="s">
        <v>1330</v>
      </c>
      <c r="E585" s="431" t="s">
        <v>1331</v>
      </c>
      <c r="F585" s="434">
        <v>2</v>
      </c>
      <c r="G585" s="434">
        <v>74</v>
      </c>
      <c r="H585" s="434">
        <v>1</v>
      </c>
      <c r="I585" s="434">
        <v>37</v>
      </c>
      <c r="J585" s="434">
        <v>11</v>
      </c>
      <c r="K585" s="434">
        <v>407</v>
      </c>
      <c r="L585" s="434">
        <v>5.5</v>
      </c>
      <c r="M585" s="434">
        <v>37</v>
      </c>
      <c r="N585" s="434">
        <v>11</v>
      </c>
      <c r="O585" s="434">
        <v>407</v>
      </c>
      <c r="P585" s="456">
        <v>5.5</v>
      </c>
      <c r="Q585" s="435">
        <v>37</v>
      </c>
    </row>
    <row r="586" spans="1:17" ht="14.4" customHeight="1" x14ac:dyDescent="0.3">
      <c r="A586" s="430" t="s">
        <v>1480</v>
      </c>
      <c r="B586" s="431" t="s">
        <v>1308</v>
      </c>
      <c r="C586" s="431" t="s">
        <v>1309</v>
      </c>
      <c r="D586" s="431" t="s">
        <v>1334</v>
      </c>
      <c r="E586" s="431" t="s">
        <v>1335</v>
      </c>
      <c r="F586" s="434">
        <v>6</v>
      </c>
      <c r="G586" s="434">
        <v>2667</v>
      </c>
      <c r="H586" s="434">
        <v>1</v>
      </c>
      <c r="I586" s="434">
        <v>444.5</v>
      </c>
      <c r="J586" s="434"/>
      <c r="K586" s="434"/>
      <c r="L586" s="434"/>
      <c r="M586" s="434"/>
      <c r="N586" s="434">
        <v>3</v>
      </c>
      <c r="O586" s="434">
        <v>1338</v>
      </c>
      <c r="P586" s="456">
        <v>0.50168728908886384</v>
      </c>
      <c r="Q586" s="435">
        <v>446</v>
      </c>
    </row>
    <row r="587" spans="1:17" ht="14.4" customHeight="1" x14ac:dyDescent="0.3">
      <c r="A587" s="430" t="s">
        <v>1480</v>
      </c>
      <c r="B587" s="431" t="s">
        <v>1308</v>
      </c>
      <c r="C587" s="431" t="s">
        <v>1309</v>
      </c>
      <c r="D587" s="431" t="s">
        <v>1336</v>
      </c>
      <c r="E587" s="431" t="s">
        <v>1337</v>
      </c>
      <c r="F587" s="434">
        <v>2</v>
      </c>
      <c r="G587" s="434">
        <v>82</v>
      </c>
      <c r="H587" s="434">
        <v>1</v>
      </c>
      <c r="I587" s="434">
        <v>41</v>
      </c>
      <c r="J587" s="434"/>
      <c r="K587" s="434"/>
      <c r="L587" s="434"/>
      <c r="M587" s="434"/>
      <c r="N587" s="434">
        <v>1</v>
      </c>
      <c r="O587" s="434">
        <v>42</v>
      </c>
      <c r="P587" s="456">
        <v>0.51219512195121952</v>
      </c>
      <c r="Q587" s="435">
        <v>42</v>
      </c>
    </row>
    <row r="588" spans="1:17" ht="14.4" customHeight="1" x14ac:dyDescent="0.3">
      <c r="A588" s="430" t="s">
        <v>1480</v>
      </c>
      <c r="B588" s="431" t="s">
        <v>1308</v>
      </c>
      <c r="C588" s="431" t="s">
        <v>1309</v>
      </c>
      <c r="D588" s="431" t="s">
        <v>1338</v>
      </c>
      <c r="E588" s="431" t="s">
        <v>1339</v>
      </c>
      <c r="F588" s="434">
        <v>37</v>
      </c>
      <c r="G588" s="434">
        <v>18162</v>
      </c>
      <c r="H588" s="434">
        <v>1</v>
      </c>
      <c r="I588" s="434">
        <v>490.86486486486484</v>
      </c>
      <c r="J588" s="434">
        <v>55</v>
      </c>
      <c r="K588" s="434">
        <v>27005</v>
      </c>
      <c r="L588" s="434">
        <v>1.4868957163308005</v>
      </c>
      <c r="M588" s="434">
        <v>491</v>
      </c>
      <c r="N588" s="434">
        <v>51</v>
      </c>
      <c r="O588" s="434">
        <v>25092</v>
      </c>
      <c r="P588" s="456">
        <v>1.3815659068384538</v>
      </c>
      <c r="Q588" s="435">
        <v>492</v>
      </c>
    </row>
    <row r="589" spans="1:17" ht="14.4" customHeight="1" x14ac:dyDescent="0.3">
      <c r="A589" s="430" t="s">
        <v>1480</v>
      </c>
      <c r="B589" s="431" t="s">
        <v>1308</v>
      </c>
      <c r="C589" s="431" t="s">
        <v>1309</v>
      </c>
      <c r="D589" s="431" t="s">
        <v>1340</v>
      </c>
      <c r="E589" s="431" t="s">
        <v>1341</v>
      </c>
      <c r="F589" s="434">
        <v>9</v>
      </c>
      <c r="G589" s="434">
        <v>279</v>
      </c>
      <c r="H589" s="434">
        <v>1</v>
      </c>
      <c r="I589" s="434">
        <v>31</v>
      </c>
      <c r="J589" s="434">
        <v>4</v>
      </c>
      <c r="K589" s="434">
        <v>124</v>
      </c>
      <c r="L589" s="434">
        <v>0.44444444444444442</v>
      </c>
      <c r="M589" s="434">
        <v>31</v>
      </c>
      <c r="N589" s="434">
        <v>23</v>
      </c>
      <c r="O589" s="434">
        <v>713</v>
      </c>
      <c r="P589" s="456">
        <v>2.5555555555555554</v>
      </c>
      <c r="Q589" s="435">
        <v>31</v>
      </c>
    </row>
    <row r="590" spans="1:17" ht="14.4" customHeight="1" x14ac:dyDescent="0.3">
      <c r="A590" s="430" t="s">
        <v>1480</v>
      </c>
      <c r="B590" s="431" t="s">
        <v>1308</v>
      </c>
      <c r="C590" s="431" t="s">
        <v>1309</v>
      </c>
      <c r="D590" s="431" t="s">
        <v>1342</v>
      </c>
      <c r="E590" s="431" t="s">
        <v>1343</v>
      </c>
      <c r="F590" s="434"/>
      <c r="G590" s="434"/>
      <c r="H590" s="434"/>
      <c r="I590" s="434"/>
      <c r="J590" s="434">
        <v>2</v>
      </c>
      <c r="K590" s="434">
        <v>414</v>
      </c>
      <c r="L590" s="434"/>
      <c r="M590" s="434">
        <v>207</v>
      </c>
      <c r="N590" s="434">
        <v>1</v>
      </c>
      <c r="O590" s="434">
        <v>208</v>
      </c>
      <c r="P590" s="456"/>
      <c r="Q590" s="435">
        <v>208</v>
      </c>
    </row>
    <row r="591" spans="1:17" ht="14.4" customHeight="1" x14ac:dyDescent="0.3">
      <c r="A591" s="430" t="s">
        <v>1480</v>
      </c>
      <c r="B591" s="431" t="s">
        <v>1308</v>
      </c>
      <c r="C591" s="431" t="s">
        <v>1309</v>
      </c>
      <c r="D591" s="431" t="s">
        <v>1344</v>
      </c>
      <c r="E591" s="431" t="s">
        <v>1345</v>
      </c>
      <c r="F591" s="434"/>
      <c r="G591" s="434"/>
      <c r="H591" s="434"/>
      <c r="I591" s="434"/>
      <c r="J591" s="434">
        <v>2</v>
      </c>
      <c r="K591" s="434">
        <v>760</v>
      </c>
      <c r="L591" s="434"/>
      <c r="M591" s="434">
        <v>380</v>
      </c>
      <c r="N591" s="434">
        <v>1</v>
      </c>
      <c r="O591" s="434">
        <v>384</v>
      </c>
      <c r="P591" s="456"/>
      <c r="Q591" s="435">
        <v>384</v>
      </c>
    </row>
    <row r="592" spans="1:17" ht="14.4" customHeight="1" x14ac:dyDescent="0.3">
      <c r="A592" s="430" t="s">
        <v>1480</v>
      </c>
      <c r="B592" s="431" t="s">
        <v>1308</v>
      </c>
      <c r="C592" s="431" t="s">
        <v>1309</v>
      </c>
      <c r="D592" s="431" t="s">
        <v>1348</v>
      </c>
      <c r="E592" s="431" t="s">
        <v>1349</v>
      </c>
      <c r="F592" s="434">
        <v>2</v>
      </c>
      <c r="G592" s="434">
        <v>258</v>
      </c>
      <c r="H592" s="434">
        <v>1</v>
      </c>
      <c r="I592" s="434">
        <v>129</v>
      </c>
      <c r="J592" s="434"/>
      <c r="K592" s="434"/>
      <c r="L592" s="434"/>
      <c r="M592" s="434"/>
      <c r="N592" s="434"/>
      <c r="O592" s="434"/>
      <c r="P592" s="456"/>
      <c r="Q592" s="435"/>
    </row>
    <row r="593" spans="1:17" ht="14.4" customHeight="1" x14ac:dyDescent="0.3">
      <c r="A593" s="430" t="s">
        <v>1480</v>
      </c>
      <c r="B593" s="431" t="s">
        <v>1308</v>
      </c>
      <c r="C593" s="431" t="s">
        <v>1309</v>
      </c>
      <c r="D593" s="431" t="s">
        <v>1354</v>
      </c>
      <c r="E593" s="431" t="s">
        <v>1355</v>
      </c>
      <c r="F593" s="434">
        <v>66</v>
      </c>
      <c r="G593" s="434">
        <v>1056</v>
      </c>
      <c r="H593" s="434">
        <v>1</v>
      </c>
      <c r="I593" s="434">
        <v>16</v>
      </c>
      <c r="J593" s="434">
        <v>41</v>
      </c>
      <c r="K593" s="434">
        <v>656</v>
      </c>
      <c r="L593" s="434">
        <v>0.62121212121212122</v>
      </c>
      <c r="M593" s="434">
        <v>16</v>
      </c>
      <c r="N593" s="434">
        <v>91</v>
      </c>
      <c r="O593" s="434">
        <v>1547</v>
      </c>
      <c r="P593" s="456">
        <v>1.4649621212121211</v>
      </c>
      <c r="Q593" s="435">
        <v>17</v>
      </c>
    </row>
    <row r="594" spans="1:17" ht="14.4" customHeight="1" x14ac:dyDescent="0.3">
      <c r="A594" s="430" t="s">
        <v>1480</v>
      </c>
      <c r="B594" s="431" t="s">
        <v>1308</v>
      </c>
      <c r="C594" s="431" t="s">
        <v>1309</v>
      </c>
      <c r="D594" s="431" t="s">
        <v>1356</v>
      </c>
      <c r="E594" s="431" t="s">
        <v>1357</v>
      </c>
      <c r="F594" s="434">
        <v>2</v>
      </c>
      <c r="G594" s="434">
        <v>266</v>
      </c>
      <c r="H594" s="434">
        <v>1</v>
      </c>
      <c r="I594" s="434">
        <v>133</v>
      </c>
      <c r="J594" s="434"/>
      <c r="K594" s="434"/>
      <c r="L594" s="434"/>
      <c r="M594" s="434"/>
      <c r="N594" s="434"/>
      <c r="O594" s="434"/>
      <c r="P594" s="456"/>
      <c r="Q594" s="435"/>
    </row>
    <row r="595" spans="1:17" ht="14.4" customHeight="1" x14ac:dyDescent="0.3">
      <c r="A595" s="430" t="s">
        <v>1480</v>
      </c>
      <c r="B595" s="431" t="s">
        <v>1308</v>
      </c>
      <c r="C595" s="431" t="s">
        <v>1309</v>
      </c>
      <c r="D595" s="431" t="s">
        <v>1358</v>
      </c>
      <c r="E595" s="431" t="s">
        <v>1359</v>
      </c>
      <c r="F595" s="434">
        <v>15</v>
      </c>
      <c r="G595" s="434">
        <v>1534</v>
      </c>
      <c r="H595" s="434">
        <v>1</v>
      </c>
      <c r="I595" s="434">
        <v>102.26666666666667</v>
      </c>
      <c r="J595" s="434">
        <v>16</v>
      </c>
      <c r="K595" s="434">
        <v>1648</v>
      </c>
      <c r="L595" s="434">
        <v>1.0743155149934811</v>
      </c>
      <c r="M595" s="434">
        <v>103</v>
      </c>
      <c r="N595" s="434">
        <v>15</v>
      </c>
      <c r="O595" s="434">
        <v>1545</v>
      </c>
      <c r="P595" s="456">
        <v>1.0071707953063884</v>
      </c>
      <c r="Q595" s="435">
        <v>103</v>
      </c>
    </row>
    <row r="596" spans="1:17" ht="14.4" customHeight="1" x14ac:dyDescent="0.3">
      <c r="A596" s="430" t="s">
        <v>1480</v>
      </c>
      <c r="B596" s="431" t="s">
        <v>1308</v>
      </c>
      <c r="C596" s="431" t="s">
        <v>1309</v>
      </c>
      <c r="D596" s="431" t="s">
        <v>1364</v>
      </c>
      <c r="E596" s="431" t="s">
        <v>1365</v>
      </c>
      <c r="F596" s="434">
        <v>502</v>
      </c>
      <c r="G596" s="434">
        <v>57432</v>
      </c>
      <c r="H596" s="434">
        <v>1</v>
      </c>
      <c r="I596" s="434">
        <v>114.40637450199203</v>
      </c>
      <c r="J596" s="434">
        <v>481</v>
      </c>
      <c r="K596" s="434">
        <v>55796</v>
      </c>
      <c r="L596" s="434">
        <v>0.97151413845939549</v>
      </c>
      <c r="M596" s="434">
        <v>116</v>
      </c>
      <c r="N596" s="434">
        <v>631</v>
      </c>
      <c r="O596" s="434">
        <v>73827</v>
      </c>
      <c r="P596" s="456">
        <v>1.2854680317592979</v>
      </c>
      <c r="Q596" s="435">
        <v>117</v>
      </c>
    </row>
    <row r="597" spans="1:17" ht="14.4" customHeight="1" x14ac:dyDescent="0.3">
      <c r="A597" s="430" t="s">
        <v>1480</v>
      </c>
      <c r="B597" s="431" t="s">
        <v>1308</v>
      </c>
      <c r="C597" s="431" t="s">
        <v>1309</v>
      </c>
      <c r="D597" s="431" t="s">
        <v>1366</v>
      </c>
      <c r="E597" s="431" t="s">
        <v>1367</v>
      </c>
      <c r="F597" s="434">
        <v>98</v>
      </c>
      <c r="G597" s="434">
        <v>8310</v>
      </c>
      <c r="H597" s="434">
        <v>1</v>
      </c>
      <c r="I597" s="434">
        <v>84.795918367346943</v>
      </c>
      <c r="J597" s="434">
        <v>67</v>
      </c>
      <c r="K597" s="434">
        <v>5695</v>
      </c>
      <c r="L597" s="434">
        <v>0.68531889290012038</v>
      </c>
      <c r="M597" s="434">
        <v>85</v>
      </c>
      <c r="N597" s="434">
        <v>123</v>
      </c>
      <c r="O597" s="434">
        <v>11193</v>
      </c>
      <c r="P597" s="456">
        <v>1.3469314079422383</v>
      </c>
      <c r="Q597" s="435">
        <v>91</v>
      </c>
    </row>
    <row r="598" spans="1:17" ht="14.4" customHeight="1" x14ac:dyDescent="0.3">
      <c r="A598" s="430" t="s">
        <v>1480</v>
      </c>
      <c r="B598" s="431" t="s">
        <v>1308</v>
      </c>
      <c r="C598" s="431" t="s">
        <v>1309</v>
      </c>
      <c r="D598" s="431" t="s">
        <v>1368</v>
      </c>
      <c r="E598" s="431" t="s">
        <v>1369</v>
      </c>
      <c r="F598" s="434">
        <v>2</v>
      </c>
      <c r="G598" s="434">
        <v>194</v>
      </c>
      <c r="H598" s="434">
        <v>1</v>
      </c>
      <c r="I598" s="434">
        <v>97</v>
      </c>
      <c r="J598" s="434"/>
      <c r="K598" s="434"/>
      <c r="L598" s="434"/>
      <c r="M598" s="434"/>
      <c r="N598" s="434"/>
      <c r="O598" s="434"/>
      <c r="P598" s="456"/>
      <c r="Q598" s="435"/>
    </row>
    <row r="599" spans="1:17" ht="14.4" customHeight="1" x14ac:dyDescent="0.3">
      <c r="A599" s="430" t="s">
        <v>1480</v>
      </c>
      <c r="B599" s="431" t="s">
        <v>1308</v>
      </c>
      <c r="C599" s="431" t="s">
        <v>1309</v>
      </c>
      <c r="D599" s="431" t="s">
        <v>1370</v>
      </c>
      <c r="E599" s="431" t="s">
        <v>1371</v>
      </c>
      <c r="F599" s="434">
        <v>63</v>
      </c>
      <c r="G599" s="434">
        <v>1323</v>
      </c>
      <c r="H599" s="434">
        <v>1</v>
      </c>
      <c r="I599" s="434">
        <v>21</v>
      </c>
      <c r="J599" s="434">
        <v>22</v>
      </c>
      <c r="K599" s="434">
        <v>462</v>
      </c>
      <c r="L599" s="434">
        <v>0.34920634920634919</v>
      </c>
      <c r="M599" s="434">
        <v>21</v>
      </c>
      <c r="N599" s="434">
        <v>28</v>
      </c>
      <c r="O599" s="434">
        <v>588</v>
      </c>
      <c r="P599" s="456">
        <v>0.44444444444444442</v>
      </c>
      <c r="Q599" s="435">
        <v>21</v>
      </c>
    </row>
    <row r="600" spans="1:17" ht="14.4" customHeight="1" x14ac:dyDescent="0.3">
      <c r="A600" s="430" t="s">
        <v>1480</v>
      </c>
      <c r="B600" s="431" t="s">
        <v>1308</v>
      </c>
      <c r="C600" s="431" t="s">
        <v>1309</v>
      </c>
      <c r="D600" s="431" t="s">
        <v>1372</v>
      </c>
      <c r="E600" s="431" t="s">
        <v>1373</v>
      </c>
      <c r="F600" s="434">
        <v>122</v>
      </c>
      <c r="G600" s="434">
        <v>59359</v>
      </c>
      <c r="H600" s="434">
        <v>1</v>
      </c>
      <c r="I600" s="434">
        <v>486.54918032786884</v>
      </c>
      <c r="J600" s="434">
        <v>85</v>
      </c>
      <c r="K600" s="434">
        <v>41395</v>
      </c>
      <c r="L600" s="434">
        <v>0.69736686938796144</v>
      </c>
      <c r="M600" s="434">
        <v>487</v>
      </c>
      <c r="N600" s="434">
        <v>158</v>
      </c>
      <c r="O600" s="434">
        <v>77104</v>
      </c>
      <c r="P600" s="456">
        <v>1.2989437153590861</v>
      </c>
      <c r="Q600" s="435">
        <v>488</v>
      </c>
    </row>
    <row r="601" spans="1:17" ht="14.4" customHeight="1" x14ac:dyDescent="0.3">
      <c r="A601" s="430" t="s">
        <v>1480</v>
      </c>
      <c r="B601" s="431" t="s">
        <v>1308</v>
      </c>
      <c r="C601" s="431" t="s">
        <v>1309</v>
      </c>
      <c r="D601" s="431" t="s">
        <v>1380</v>
      </c>
      <c r="E601" s="431" t="s">
        <v>1381</v>
      </c>
      <c r="F601" s="434">
        <v>40</v>
      </c>
      <c r="G601" s="434">
        <v>1632</v>
      </c>
      <c r="H601" s="434">
        <v>1</v>
      </c>
      <c r="I601" s="434">
        <v>40.799999999999997</v>
      </c>
      <c r="J601" s="434">
        <v>16</v>
      </c>
      <c r="K601" s="434">
        <v>656</v>
      </c>
      <c r="L601" s="434">
        <v>0.40196078431372551</v>
      </c>
      <c r="M601" s="434">
        <v>41</v>
      </c>
      <c r="N601" s="434">
        <v>47</v>
      </c>
      <c r="O601" s="434">
        <v>1927</v>
      </c>
      <c r="P601" s="456">
        <v>1.1807598039215685</v>
      </c>
      <c r="Q601" s="435">
        <v>41</v>
      </c>
    </row>
    <row r="602" spans="1:17" ht="14.4" customHeight="1" x14ac:dyDescent="0.3">
      <c r="A602" s="430" t="s">
        <v>1480</v>
      </c>
      <c r="B602" s="431" t="s">
        <v>1308</v>
      </c>
      <c r="C602" s="431" t="s">
        <v>1309</v>
      </c>
      <c r="D602" s="431" t="s">
        <v>1390</v>
      </c>
      <c r="E602" s="431" t="s">
        <v>1391</v>
      </c>
      <c r="F602" s="434">
        <v>1</v>
      </c>
      <c r="G602" s="434">
        <v>762</v>
      </c>
      <c r="H602" s="434">
        <v>1</v>
      </c>
      <c r="I602" s="434">
        <v>762</v>
      </c>
      <c r="J602" s="434">
        <v>2</v>
      </c>
      <c r="K602" s="434">
        <v>1524</v>
      </c>
      <c r="L602" s="434">
        <v>2</v>
      </c>
      <c r="M602" s="434">
        <v>762</v>
      </c>
      <c r="N602" s="434">
        <v>2</v>
      </c>
      <c r="O602" s="434">
        <v>1526</v>
      </c>
      <c r="P602" s="456">
        <v>2.0026246719160103</v>
      </c>
      <c r="Q602" s="435">
        <v>763</v>
      </c>
    </row>
    <row r="603" spans="1:17" ht="14.4" customHeight="1" x14ac:dyDescent="0.3">
      <c r="A603" s="430" t="s">
        <v>1480</v>
      </c>
      <c r="B603" s="431" t="s">
        <v>1308</v>
      </c>
      <c r="C603" s="431" t="s">
        <v>1309</v>
      </c>
      <c r="D603" s="431" t="s">
        <v>1392</v>
      </c>
      <c r="E603" s="431" t="s">
        <v>1393</v>
      </c>
      <c r="F603" s="434">
        <v>1</v>
      </c>
      <c r="G603" s="434">
        <v>2059</v>
      </c>
      <c r="H603" s="434">
        <v>1</v>
      </c>
      <c r="I603" s="434">
        <v>2059</v>
      </c>
      <c r="J603" s="434">
        <v>1</v>
      </c>
      <c r="K603" s="434">
        <v>2072</v>
      </c>
      <c r="L603" s="434">
        <v>1.0063137445361827</v>
      </c>
      <c r="M603" s="434">
        <v>2072</v>
      </c>
      <c r="N603" s="434">
        <v>2</v>
      </c>
      <c r="O603" s="434">
        <v>4224</v>
      </c>
      <c r="P603" s="456">
        <v>2.0514813016027196</v>
      </c>
      <c r="Q603" s="435">
        <v>2112</v>
      </c>
    </row>
    <row r="604" spans="1:17" ht="14.4" customHeight="1" x14ac:dyDescent="0.3">
      <c r="A604" s="430" t="s">
        <v>1480</v>
      </c>
      <c r="B604" s="431" t="s">
        <v>1308</v>
      </c>
      <c r="C604" s="431" t="s">
        <v>1309</v>
      </c>
      <c r="D604" s="431" t="s">
        <v>1394</v>
      </c>
      <c r="E604" s="431" t="s">
        <v>1395</v>
      </c>
      <c r="F604" s="434">
        <v>107</v>
      </c>
      <c r="G604" s="434">
        <v>64874</v>
      </c>
      <c r="H604" s="434">
        <v>1</v>
      </c>
      <c r="I604" s="434">
        <v>606.29906542056074</v>
      </c>
      <c r="J604" s="434">
        <v>61</v>
      </c>
      <c r="K604" s="434">
        <v>37088</v>
      </c>
      <c r="L604" s="434">
        <v>0.57169281992786014</v>
      </c>
      <c r="M604" s="434">
        <v>608</v>
      </c>
      <c r="N604" s="434">
        <v>71</v>
      </c>
      <c r="O604" s="434">
        <v>43594</v>
      </c>
      <c r="P604" s="456">
        <v>0.67197952954958839</v>
      </c>
      <c r="Q604" s="435">
        <v>614</v>
      </c>
    </row>
    <row r="605" spans="1:17" ht="14.4" customHeight="1" x14ac:dyDescent="0.3">
      <c r="A605" s="430" t="s">
        <v>1480</v>
      </c>
      <c r="B605" s="431" t="s">
        <v>1308</v>
      </c>
      <c r="C605" s="431" t="s">
        <v>1309</v>
      </c>
      <c r="D605" s="431" t="s">
        <v>1398</v>
      </c>
      <c r="E605" s="431" t="s">
        <v>1399</v>
      </c>
      <c r="F605" s="434">
        <v>9</v>
      </c>
      <c r="G605" s="434">
        <v>4560</v>
      </c>
      <c r="H605" s="434">
        <v>1</v>
      </c>
      <c r="I605" s="434">
        <v>506.66666666666669</v>
      </c>
      <c r="J605" s="434"/>
      <c r="K605" s="434"/>
      <c r="L605" s="434"/>
      <c r="M605" s="434"/>
      <c r="N605" s="434"/>
      <c r="O605" s="434"/>
      <c r="P605" s="456"/>
      <c r="Q605" s="435"/>
    </row>
    <row r="606" spans="1:17" ht="14.4" customHeight="1" x14ac:dyDescent="0.3">
      <c r="A606" s="430" t="s">
        <v>1480</v>
      </c>
      <c r="B606" s="431" t="s">
        <v>1308</v>
      </c>
      <c r="C606" s="431" t="s">
        <v>1309</v>
      </c>
      <c r="D606" s="431" t="s">
        <v>1412</v>
      </c>
      <c r="E606" s="431" t="s">
        <v>1413</v>
      </c>
      <c r="F606" s="434">
        <v>12</v>
      </c>
      <c r="G606" s="434">
        <v>1824</v>
      </c>
      <c r="H606" s="434">
        <v>1</v>
      </c>
      <c r="I606" s="434">
        <v>152</v>
      </c>
      <c r="J606" s="434"/>
      <c r="K606" s="434"/>
      <c r="L606" s="434"/>
      <c r="M606" s="434"/>
      <c r="N606" s="434"/>
      <c r="O606" s="434"/>
      <c r="P606" s="456"/>
      <c r="Q606" s="435"/>
    </row>
    <row r="607" spans="1:17" ht="14.4" customHeight="1" x14ac:dyDescent="0.3">
      <c r="A607" s="430" t="s">
        <v>1481</v>
      </c>
      <c r="B607" s="431" t="s">
        <v>1308</v>
      </c>
      <c r="C607" s="431" t="s">
        <v>1309</v>
      </c>
      <c r="D607" s="431" t="s">
        <v>1310</v>
      </c>
      <c r="E607" s="431" t="s">
        <v>1311</v>
      </c>
      <c r="F607" s="434">
        <v>830</v>
      </c>
      <c r="G607" s="434">
        <v>132505</v>
      </c>
      <c r="H607" s="434">
        <v>1</v>
      </c>
      <c r="I607" s="434">
        <v>159.64457831325302</v>
      </c>
      <c r="J607" s="434">
        <v>795</v>
      </c>
      <c r="K607" s="434">
        <v>127995</v>
      </c>
      <c r="L607" s="434">
        <v>0.96596354854533795</v>
      </c>
      <c r="M607" s="434">
        <v>161</v>
      </c>
      <c r="N607" s="434">
        <v>816</v>
      </c>
      <c r="O607" s="434">
        <v>141168</v>
      </c>
      <c r="P607" s="456">
        <v>1.0653786649560395</v>
      </c>
      <c r="Q607" s="435">
        <v>173</v>
      </c>
    </row>
    <row r="608" spans="1:17" ht="14.4" customHeight="1" x14ac:dyDescent="0.3">
      <c r="A608" s="430" t="s">
        <v>1481</v>
      </c>
      <c r="B608" s="431" t="s">
        <v>1308</v>
      </c>
      <c r="C608" s="431" t="s">
        <v>1309</v>
      </c>
      <c r="D608" s="431" t="s">
        <v>1324</v>
      </c>
      <c r="E608" s="431" t="s">
        <v>1325</v>
      </c>
      <c r="F608" s="434"/>
      <c r="G608" s="434"/>
      <c r="H608" s="434"/>
      <c r="I608" s="434"/>
      <c r="J608" s="434">
        <v>1</v>
      </c>
      <c r="K608" s="434">
        <v>1169</v>
      </c>
      <c r="L608" s="434"/>
      <c r="M608" s="434">
        <v>1169</v>
      </c>
      <c r="N608" s="434">
        <v>1</v>
      </c>
      <c r="O608" s="434">
        <v>1173</v>
      </c>
      <c r="P608" s="456"/>
      <c r="Q608" s="435">
        <v>1173</v>
      </c>
    </row>
    <row r="609" spans="1:17" ht="14.4" customHeight="1" x14ac:dyDescent="0.3">
      <c r="A609" s="430" t="s">
        <v>1481</v>
      </c>
      <c r="B609" s="431" t="s">
        <v>1308</v>
      </c>
      <c r="C609" s="431" t="s">
        <v>1309</v>
      </c>
      <c r="D609" s="431" t="s">
        <v>1326</v>
      </c>
      <c r="E609" s="431" t="s">
        <v>1327</v>
      </c>
      <c r="F609" s="434">
        <v>92</v>
      </c>
      <c r="G609" s="434">
        <v>3646</v>
      </c>
      <c r="H609" s="434">
        <v>1</v>
      </c>
      <c r="I609" s="434">
        <v>39.630434782608695</v>
      </c>
      <c r="J609" s="434">
        <v>67</v>
      </c>
      <c r="K609" s="434">
        <v>2680</v>
      </c>
      <c r="L609" s="434">
        <v>0.73505211190345587</v>
      </c>
      <c r="M609" s="434">
        <v>40</v>
      </c>
      <c r="N609" s="434">
        <v>24</v>
      </c>
      <c r="O609" s="434">
        <v>984</v>
      </c>
      <c r="P609" s="456">
        <v>0.26988480526604497</v>
      </c>
      <c r="Q609" s="435">
        <v>41</v>
      </c>
    </row>
    <row r="610" spans="1:17" ht="14.4" customHeight="1" x14ac:dyDescent="0.3">
      <c r="A610" s="430" t="s">
        <v>1481</v>
      </c>
      <c r="B610" s="431" t="s">
        <v>1308</v>
      </c>
      <c r="C610" s="431" t="s">
        <v>1309</v>
      </c>
      <c r="D610" s="431" t="s">
        <v>1328</v>
      </c>
      <c r="E610" s="431" t="s">
        <v>1329</v>
      </c>
      <c r="F610" s="434">
        <v>11</v>
      </c>
      <c r="G610" s="434">
        <v>4210</v>
      </c>
      <c r="H610" s="434">
        <v>1</v>
      </c>
      <c r="I610" s="434">
        <v>382.72727272727275</v>
      </c>
      <c r="J610" s="434">
        <v>7</v>
      </c>
      <c r="K610" s="434">
        <v>2681</v>
      </c>
      <c r="L610" s="434">
        <v>0.63681710213776721</v>
      </c>
      <c r="M610" s="434">
        <v>383</v>
      </c>
      <c r="N610" s="434">
        <v>2</v>
      </c>
      <c r="O610" s="434">
        <v>768</v>
      </c>
      <c r="P610" s="456">
        <v>0.18242280285035631</v>
      </c>
      <c r="Q610" s="435">
        <v>384</v>
      </c>
    </row>
    <row r="611" spans="1:17" ht="14.4" customHeight="1" x14ac:dyDescent="0.3">
      <c r="A611" s="430" t="s">
        <v>1481</v>
      </c>
      <c r="B611" s="431" t="s">
        <v>1308</v>
      </c>
      <c r="C611" s="431" t="s">
        <v>1309</v>
      </c>
      <c r="D611" s="431" t="s">
        <v>1330</v>
      </c>
      <c r="E611" s="431" t="s">
        <v>1331</v>
      </c>
      <c r="F611" s="434">
        <v>11</v>
      </c>
      <c r="G611" s="434">
        <v>407</v>
      </c>
      <c r="H611" s="434">
        <v>1</v>
      </c>
      <c r="I611" s="434">
        <v>37</v>
      </c>
      <c r="J611" s="434"/>
      <c r="K611" s="434"/>
      <c r="L611" s="434"/>
      <c r="M611" s="434"/>
      <c r="N611" s="434">
        <v>11</v>
      </c>
      <c r="O611" s="434">
        <v>407</v>
      </c>
      <c r="P611" s="456">
        <v>1</v>
      </c>
      <c r="Q611" s="435">
        <v>37</v>
      </c>
    </row>
    <row r="612" spans="1:17" ht="14.4" customHeight="1" x14ac:dyDescent="0.3">
      <c r="A612" s="430" t="s">
        <v>1481</v>
      </c>
      <c r="B612" s="431" t="s">
        <v>1308</v>
      </c>
      <c r="C612" s="431" t="s">
        <v>1309</v>
      </c>
      <c r="D612" s="431" t="s">
        <v>1334</v>
      </c>
      <c r="E612" s="431" t="s">
        <v>1335</v>
      </c>
      <c r="F612" s="434">
        <v>3</v>
      </c>
      <c r="G612" s="434">
        <v>1335</v>
      </c>
      <c r="H612" s="434">
        <v>1</v>
      </c>
      <c r="I612" s="434">
        <v>445</v>
      </c>
      <c r="J612" s="434">
        <v>3</v>
      </c>
      <c r="K612" s="434">
        <v>1335</v>
      </c>
      <c r="L612" s="434">
        <v>1</v>
      </c>
      <c r="M612" s="434">
        <v>445</v>
      </c>
      <c r="N612" s="434">
        <v>6</v>
      </c>
      <c r="O612" s="434">
        <v>2676</v>
      </c>
      <c r="P612" s="456">
        <v>2.0044943820224721</v>
      </c>
      <c r="Q612" s="435">
        <v>446</v>
      </c>
    </row>
    <row r="613" spans="1:17" ht="14.4" customHeight="1" x14ac:dyDescent="0.3">
      <c r="A613" s="430" t="s">
        <v>1481</v>
      </c>
      <c r="B613" s="431" t="s">
        <v>1308</v>
      </c>
      <c r="C613" s="431" t="s">
        <v>1309</v>
      </c>
      <c r="D613" s="431" t="s">
        <v>1336</v>
      </c>
      <c r="E613" s="431" t="s">
        <v>1337</v>
      </c>
      <c r="F613" s="434">
        <v>1</v>
      </c>
      <c r="G613" s="434">
        <v>41</v>
      </c>
      <c r="H613" s="434">
        <v>1</v>
      </c>
      <c r="I613" s="434">
        <v>41</v>
      </c>
      <c r="J613" s="434"/>
      <c r="K613" s="434"/>
      <c r="L613" s="434"/>
      <c r="M613" s="434"/>
      <c r="N613" s="434">
        <v>1</v>
      </c>
      <c r="O613" s="434">
        <v>42</v>
      </c>
      <c r="P613" s="456">
        <v>1.024390243902439</v>
      </c>
      <c r="Q613" s="435">
        <v>42</v>
      </c>
    </row>
    <row r="614" spans="1:17" ht="14.4" customHeight="1" x14ac:dyDescent="0.3">
      <c r="A614" s="430" t="s">
        <v>1481</v>
      </c>
      <c r="B614" s="431" t="s">
        <v>1308</v>
      </c>
      <c r="C614" s="431" t="s">
        <v>1309</v>
      </c>
      <c r="D614" s="431" t="s">
        <v>1338</v>
      </c>
      <c r="E614" s="431" t="s">
        <v>1339</v>
      </c>
      <c r="F614" s="434">
        <v>6</v>
      </c>
      <c r="G614" s="434">
        <v>2944</v>
      </c>
      <c r="H614" s="434">
        <v>1</v>
      </c>
      <c r="I614" s="434">
        <v>490.66666666666669</v>
      </c>
      <c r="J614" s="434">
        <v>4</v>
      </c>
      <c r="K614" s="434">
        <v>1964</v>
      </c>
      <c r="L614" s="434">
        <v>0.66711956521739135</v>
      </c>
      <c r="M614" s="434">
        <v>491</v>
      </c>
      <c r="N614" s="434">
        <v>3</v>
      </c>
      <c r="O614" s="434">
        <v>1476</v>
      </c>
      <c r="P614" s="456">
        <v>0.50135869565217395</v>
      </c>
      <c r="Q614" s="435">
        <v>492</v>
      </c>
    </row>
    <row r="615" spans="1:17" ht="14.4" customHeight="1" x14ac:dyDescent="0.3">
      <c r="A615" s="430" t="s">
        <v>1481</v>
      </c>
      <c r="B615" s="431" t="s">
        <v>1308</v>
      </c>
      <c r="C615" s="431" t="s">
        <v>1309</v>
      </c>
      <c r="D615" s="431" t="s">
        <v>1340</v>
      </c>
      <c r="E615" s="431" t="s">
        <v>1341</v>
      </c>
      <c r="F615" s="434">
        <v>18</v>
      </c>
      <c r="G615" s="434">
        <v>558</v>
      </c>
      <c r="H615" s="434">
        <v>1</v>
      </c>
      <c r="I615" s="434">
        <v>31</v>
      </c>
      <c r="J615" s="434">
        <v>29</v>
      </c>
      <c r="K615" s="434">
        <v>899</v>
      </c>
      <c r="L615" s="434">
        <v>1.6111111111111112</v>
      </c>
      <c r="M615" s="434">
        <v>31</v>
      </c>
      <c r="N615" s="434">
        <v>5</v>
      </c>
      <c r="O615" s="434">
        <v>155</v>
      </c>
      <c r="P615" s="456">
        <v>0.27777777777777779</v>
      </c>
      <c r="Q615" s="435">
        <v>31</v>
      </c>
    </row>
    <row r="616" spans="1:17" ht="14.4" customHeight="1" x14ac:dyDescent="0.3">
      <c r="A616" s="430" t="s">
        <v>1481</v>
      </c>
      <c r="B616" s="431" t="s">
        <v>1308</v>
      </c>
      <c r="C616" s="431" t="s">
        <v>1309</v>
      </c>
      <c r="D616" s="431" t="s">
        <v>1342</v>
      </c>
      <c r="E616" s="431" t="s">
        <v>1343</v>
      </c>
      <c r="F616" s="434">
        <v>1</v>
      </c>
      <c r="G616" s="434">
        <v>206</v>
      </c>
      <c r="H616" s="434">
        <v>1</v>
      </c>
      <c r="I616" s="434">
        <v>206</v>
      </c>
      <c r="J616" s="434">
        <v>3</v>
      </c>
      <c r="K616" s="434">
        <v>621</v>
      </c>
      <c r="L616" s="434">
        <v>3.0145631067961167</v>
      </c>
      <c r="M616" s="434">
        <v>207</v>
      </c>
      <c r="N616" s="434">
        <v>5</v>
      </c>
      <c r="O616" s="434">
        <v>1040</v>
      </c>
      <c r="P616" s="456">
        <v>5.0485436893203888</v>
      </c>
      <c r="Q616" s="435">
        <v>208</v>
      </c>
    </row>
    <row r="617" spans="1:17" ht="14.4" customHeight="1" x14ac:dyDescent="0.3">
      <c r="A617" s="430" t="s">
        <v>1481</v>
      </c>
      <c r="B617" s="431" t="s">
        <v>1308</v>
      </c>
      <c r="C617" s="431" t="s">
        <v>1309</v>
      </c>
      <c r="D617" s="431" t="s">
        <v>1344</v>
      </c>
      <c r="E617" s="431" t="s">
        <v>1345</v>
      </c>
      <c r="F617" s="434">
        <v>1</v>
      </c>
      <c r="G617" s="434">
        <v>379</v>
      </c>
      <c r="H617" s="434">
        <v>1</v>
      </c>
      <c r="I617" s="434">
        <v>379</v>
      </c>
      <c r="J617" s="434">
        <v>4</v>
      </c>
      <c r="K617" s="434">
        <v>1520</v>
      </c>
      <c r="L617" s="434">
        <v>4.0105540897097622</v>
      </c>
      <c r="M617" s="434">
        <v>380</v>
      </c>
      <c r="N617" s="434">
        <v>5</v>
      </c>
      <c r="O617" s="434">
        <v>1920</v>
      </c>
      <c r="P617" s="456">
        <v>5.0659630606860162</v>
      </c>
      <c r="Q617" s="435">
        <v>384</v>
      </c>
    </row>
    <row r="618" spans="1:17" ht="14.4" customHeight="1" x14ac:dyDescent="0.3">
      <c r="A618" s="430" t="s">
        <v>1481</v>
      </c>
      <c r="B618" s="431" t="s">
        <v>1308</v>
      </c>
      <c r="C618" s="431" t="s">
        <v>1309</v>
      </c>
      <c r="D618" s="431" t="s">
        <v>1354</v>
      </c>
      <c r="E618" s="431" t="s">
        <v>1355</v>
      </c>
      <c r="F618" s="434">
        <v>27</v>
      </c>
      <c r="G618" s="434">
        <v>432</v>
      </c>
      <c r="H618" s="434">
        <v>1</v>
      </c>
      <c r="I618" s="434">
        <v>16</v>
      </c>
      <c r="J618" s="434">
        <v>18</v>
      </c>
      <c r="K618" s="434">
        <v>288</v>
      </c>
      <c r="L618" s="434">
        <v>0.66666666666666663</v>
      </c>
      <c r="M618" s="434">
        <v>16</v>
      </c>
      <c r="N618" s="434">
        <v>23</v>
      </c>
      <c r="O618" s="434">
        <v>391</v>
      </c>
      <c r="P618" s="456">
        <v>0.90509259259259256</v>
      </c>
      <c r="Q618" s="435">
        <v>17</v>
      </c>
    </row>
    <row r="619" spans="1:17" ht="14.4" customHeight="1" x14ac:dyDescent="0.3">
      <c r="A619" s="430" t="s">
        <v>1481</v>
      </c>
      <c r="B619" s="431" t="s">
        <v>1308</v>
      </c>
      <c r="C619" s="431" t="s">
        <v>1309</v>
      </c>
      <c r="D619" s="431" t="s">
        <v>1356</v>
      </c>
      <c r="E619" s="431" t="s">
        <v>1357</v>
      </c>
      <c r="F619" s="434">
        <v>1</v>
      </c>
      <c r="G619" s="434">
        <v>135</v>
      </c>
      <c r="H619" s="434">
        <v>1</v>
      </c>
      <c r="I619" s="434">
        <v>135</v>
      </c>
      <c r="J619" s="434">
        <v>8</v>
      </c>
      <c r="K619" s="434">
        <v>1088</v>
      </c>
      <c r="L619" s="434">
        <v>8.0592592592592585</v>
      </c>
      <c r="M619" s="434">
        <v>136</v>
      </c>
      <c r="N619" s="434">
        <v>6</v>
      </c>
      <c r="O619" s="434">
        <v>834</v>
      </c>
      <c r="P619" s="456">
        <v>6.177777777777778</v>
      </c>
      <c r="Q619" s="435">
        <v>139</v>
      </c>
    </row>
    <row r="620" spans="1:17" ht="14.4" customHeight="1" x14ac:dyDescent="0.3">
      <c r="A620" s="430" t="s">
        <v>1481</v>
      </c>
      <c r="B620" s="431" t="s">
        <v>1308</v>
      </c>
      <c r="C620" s="431" t="s">
        <v>1309</v>
      </c>
      <c r="D620" s="431" t="s">
        <v>1358</v>
      </c>
      <c r="E620" s="431" t="s">
        <v>1359</v>
      </c>
      <c r="F620" s="434">
        <v>6</v>
      </c>
      <c r="G620" s="434">
        <v>615</v>
      </c>
      <c r="H620" s="434">
        <v>1</v>
      </c>
      <c r="I620" s="434">
        <v>102.5</v>
      </c>
      <c r="J620" s="434">
        <v>2</v>
      </c>
      <c r="K620" s="434">
        <v>206</v>
      </c>
      <c r="L620" s="434">
        <v>0.33495934959349594</v>
      </c>
      <c r="M620" s="434">
        <v>103</v>
      </c>
      <c r="N620" s="434">
        <v>1</v>
      </c>
      <c r="O620" s="434">
        <v>103</v>
      </c>
      <c r="P620" s="456">
        <v>0.16747967479674797</v>
      </c>
      <c r="Q620" s="435">
        <v>103</v>
      </c>
    </row>
    <row r="621" spans="1:17" ht="14.4" customHeight="1" x14ac:dyDescent="0.3">
      <c r="A621" s="430" t="s">
        <v>1481</v>
      </c>
      <c r="B621" s="431" t="s">
        <v>1308</v>
      </c>
      <c r="C621" s="431" t="s">
        <v>1309</v>
      </c>
      <c r="D621" s="431" t="s">
        <v>1364</v>
      </c>
      <c r="E621" s="431" t="s">
        <v>1365</v>
      </c>
      <c r="F621" s="434">
        <v>294</v>
      </c>
      <c r="G621" s="434">
        <v>33582</v>
      </c>
      <c r="H621" s="434">
        <v>1</v>
      </c>
      <c r="I621" s="434">
        <v>114.22448979591837</v>
      </c>
      <c r="J621" s="434">
        <v>412</v>
      </c>
      <c r="K621" s="434">
        <v>47792</v>
      </c>
      <c r="L621" s="434">
        <v>1.4231433506044906</v>
      </c>
      <c r="M621" s="434">
        <v>116</v>
      </c>
      <c r="N621" s="434">
        <v>251</v>
      </c>
      <c r="O621" s="434">
        <v>29367</v>
      </c>
      <c r="P621" s="456">
        <v>0.87448633196355186</v>
      </c>
      <c r="Q621" s="435">
        <v>117</v>
      </c>
    </row>
    <row r="622" spans="1:17" ht="14.4" customHeight="1" x14ac:dyDescent="0.3">
      <c r="A622" s="430" t="s">
        <v>1481</v>
      </c>
      <c r="B622" s="431" t="s">
        <v>1308</v>
      </c>
      <c r="C622" s="431" t="s">
        <v>1309</v>
      </c>
      <c r="D622" s="431" t="s">
        <v>1366</v>
      </c>
      <c r="E622" s="431" t="s">
        <v>1367</v>
      </c>
      <c r="F622" s="434">
        <v>112</v>
      </c>
      <c r="G622" s="434">
        <v>9463</v>
      </c>
      <c r="H622" s="434">
        <v>1</v>
      </c>
      <c r="I622" s="434">
        <v>84.491071428571431</v>
      </c>
      <c r="J622" s="434">
        <v>100</v>
      </c>
      <c r="K622" s="434">
        <v>8500</v>
      </c>
      <c r="L622" s="434">
        <v>0.89823523195603927</v>
      </c>
      <c r="M622" s="434">
        <v>85</v>
      </c>
      <c r="N622" s="434">
        <v>64</v>
      </c>
      <c r="O622" s="434">
        <v>5824</v>
      </c>
      <c r="P622" s="456">
        <v>0.61544964598964391</v>
      </c>
      <c r="Q622" s="435">
        <v>91</v>
      </c>
    </row>
    <row r="623" spans="1:17" ht="14.4" customHeight="1" x14ac:dyDescent="0.3">
      <c r="A623" s="430" t="s">
        <v>1481</v>
      </c>
      <c r="B623" s="431" t="s">
        <v>1308</v>
      </c>
      <c r="C623" s="431" t="s">
        <v>1309</v>
      </c>
      <c r="D623" s="431" t="s">
        <v>1368</v>
      </c>
      <c r="E623" s="431" t="s">
        <v>1369</v>
      </c>
      <c r="F623" s="434"/>
      <c r="G623" s="434"/>
      <c r="H623" s="434"/>
      <c r="I623" s="434"/>
      <c r="J623" s="434">
        <v>2</v>
      </c>
      <c r="K623" s="434">
        <v>196</v>
      </c>
      <c r="L623" s="434"/>
      <c r="M623" s="434">
        <v>98</v>
      </c>
      <c r="N623" s="434"/>
      <c r="O623" s="434"/>
      <c r="P623" s="456"/>
      <c r="Q623" s="435"/>
    </row>
    <row r="624" spans="1:17" ht="14.4" customHeight="1" x14ac:dyDescent="0.3">
      <c r="A624" s="430" t="s">
        <v>1481</v>
      </c>
      <c r="B624" s="431" t="s">
        <v>1308</v>
      </c>
      <c r="C624" s="431" t="s">
        <v>1309</v>
      </c>
      <c r="D624" s="431" t="s">
        <v>1370</v>
      </c>
      <c r="E624" s="431" t="s">
        <v>1371</v>
      </c>
      <c r="F624" s="434">
        <v>49</v>
      </c>
      <c r="G624" s="434">
        <v>1029</v>
      </c>
      <c r="H624" s="434">
        <v>1</v>
      </c>
      <c r="I624" s="434">
        <v>21</v>
      </c>
      <c r="J624" s="434">
        <v>30</v>
      </c>
      <c r="K624" s="434">
        <v>630</v>
      </c>
      <c r="L624" s="434">
        <v>0.61224489795918369</v>
      </c>
      <c r="M624" s="434">
        <v>21</v>
      </c>
      <c r="N624" s="434">
        <v>7</v>
      </c>
      <c r="O624" s="434">
        <v>147</v>
      </c>
      <c r="P624" s="456">
        <v>0.14285714285714285</v>
      </c>
      <c r="Q624" s="435">
        <v>21</v>
      </c>
    </row>
    <row r="625" spans="1:17" ht="14.4" customHeight="1" x14ac:dyDescent="0.3">
      <c r="A625" s="430" t="s">
        <v>1481</v>
      </c>
      <c r="B625" s="431" t="s">
        <v>1308</v>
      </c>
      <c r="C625" s="431" t="s">
        <v>1309</v>
      </c>
      <c r="D625" s="431" t="s">
        <v>1372</v>
      </c>
      <c r="E625" s="431" t="s">
        <v>1373</v>
      </c>
      <c r="F625" s="434">
        <v>7</v>
      </c>
      <c r="G625" s="434">
        <v>3404</v>
      </c>
      <c r="H625" s="434">
        <v>1</v>
      </c>
      <c r="I625" s="434">
        <v>486.28571428571428</v>
      </c>
      <c r="J625" s="434">
        <v>7</v>
      </c>
      <c r="K625" s="434">
        <v>3409</v>
      </c>
      <c r="L625" s="434">
        <v>1.0014688601645123</v>
      </c>
      <c r="M625" s="434">
        <v>487</v>
      </c>
      <c r="N625" s="434">
        <v>27</v>
      </c>
      <c r="O625" s="434">
        <v>13176</v>
      </c>
      <c r="P625" s="456">
        <v>3.8707403055229141</v>
      </c>
      <c r="Q625" s="435">
        <v>488</v>
      </c>
    </row>
    <row r="626" spans="1:17" ht="14.4" customHeight="1" x14ac:dyDescent="0.3">
      <c r="A626" s="430" t="s">
        <v>1481</v>
      </c>
      <c r="B626" s="431" t="s">
        <v>1308</v>
      </c>
      <c r="C626" s="431" t="s">
        <v>1309</v>
      </c>
      <c r="D626" s="431" t="s">
        <v>1380</v>
      </c>
      <c r="E626" s="431" t="s">
        <v>1381</v>
      </c>
      <c r="F626" s="434">
        <v>71</v>
      </c>
      <c r="G626" s="434">
        <v>2888</v>
      </c>
      <c r="H626" s="434">
        <v>1</v>
      </c>
      <c r="I626" s="434">
        <v>40.676056338028168</v>
      </c>
      <c r="J626" s="434">
        <v>41</v>
      </c>
      <c r="K626" s="434">
        <v>1681</v>
      </c>
      <c r="L626" s="434">
        <v>0.58206371191135731</v>
      </c>
      <c r="M626" s="434">
        <v>41</v>
      </c>
      <c r="N626" s="434">
        <v>47</v>
      </c>
      <c r="O626" s="434">
        <v>1927</v>
      </c>
      <c r="P626" s="456">
        <v>0.66724376731301938</v>
      </c>
      <c r="Q626" s="435">
        <v>41</v>
      </c>
    </row>
    <row r="627" spans="1:17" ht="14.4" customHeight="1" x14ac:dyDescent="0.3">
      <c r="A627" s="430" t="s">
        <v>1481</v>
      </c>
      <c r="B627" s="431" t="s">
        <v>1308</v>
      </c>
      <c r="C627" s="431" t="s">
        <v>1309</v>
      </c>
      <c r="D627" s="431" t="s">
        <v>1388</v>
      </c>
      <c r="E627" s="431" t="s">
        <v>1389</v>
      </c>
      <c r="F627" s="434">
        <v>2</v>
      </c>
      <c r="G627" s="434">
        <v>436</v>
      </c>
      <c r="H627" s="434">
        <v>1</v>
      </c>
      <c r="I627" s="434">
        <v>218</v>
      </c>
      <c r="J627" s="434">
        <v>2</v>
      </c>
      <c r="K627" s="434">
        <v>438</v>
      </c>
      <c r="L627" s="434">
        <v>1.0045871559633028</v>
      </c>
      <c r="M627" s="434">
        <v>219</v>
      </c>
      <c r="N627" s="434"/>
      <c r="O627" s="434"/>
      <c r="P627" s="456"/>
      <c r="Q627" s="435"/>
    </row>
    <row r="628" spans="1:17" ht="14.4" customHeight="1" x14ac:dyDescent="0.3">
      <c r="A628" s="430" t="s">
        <v>1481</v>
      </c>
      <c r="B628" s="431" t="s">
        <v>1308</v>
      </c>
      <c r="C628" s="431" t="s">
        <v>1309</v>
      </c>
      <c r="D628" s="431" t="s">
        <v>1394</v>
      </c>
      <c r="E628" s="431" t="s">
        <v>1395</v>
      </c>
      <c r="F628" s="434">
        <v>5</v>
      </c>
      <c r="G628" s="434">
        <v>3032</v>
      </c>
      <c r="H628" s="434">
        <v>1</v>
      </c>
      <c r="I628" s="434">
        <v>606.4</v>
      </c>
      <c r="J628" s="434">
        <v>2</v>
      </c>
      <c r="K628" s="434">
        <v>1216</v>
      </c>
      <c r="L628" s="434">
        <v>0.40105540897097625</v>
      </c>
      <c r="M628" s="434">
        <v>608</v>
      </c>
      <c r="N628" s="434">
        <v>1</v>
      </c>
      <c r="O628" s="434">
        <v>614</v>
      </c>
      <c r="P628" s="456">
        <v>0.2025065963060686</v>
      </c>
      <c r="Q628" s="435">
        <v>614</v>
      </c>
    </row>
    <row r="629" spans="1:17" ht="14.4" customHeight="1" x14ac:dyDescent="0.3">
      <c r="A629" s="430" t="s">
        <v>1481</v>
      </c>
      <c r="B629" s="431" t="s">
        <v>1308</v>
      </c>
      <c r="C629" s="431" t="s">
        <v>1309</v>
      </c>
      <c r="D629" s="431" t="s">
        <v>1398</v>
      </c>
      <c r="E629" s="431" t="s">
        <v>1399</v>
      </c>
      <c r="F629" s="434">
        <v>3</v>
      </c>
      <c r="G629" s="434">
        <v>1520</v>
      </c>
      <c r="H629" s="434">
        <v>1</v>
      </c>
      <c r="I629" s="434">
        <v>506.66666666666669</v>
      </c>
      <c r="J629" s="434"/>
      <c r="K629" s="434"/>
      <c r="L629" s="434"/>
      <c r="M629" s="434"/>
      <c r="N629" s="434"/>
      <c r="O629" s="434"/>
      <c r="P629" s="456"/>
      <c r="Q629" s="435"/>
    </row>
    <row r="630" spans="1:17" ht="14.4" customHeight="1" x14ac:dyDescent="0.3">
      <c r="A630" s="430" t="s">
        <v>1481</v>
      </c>
      <c r="B630" s="431" t="s">
        <v>1308</v>
      </c>
      <c r="C630" s="431" t="s">
        <v>1309</v>
      </c>
      <c r="D630" s="431" t="s">
        <v>1420</v>
      </c>
      <c r="E630" s="431" t="s">
        <v>1421</v>
      </c>
      <c r="F630" s="434"/>
      <c r="G630" s="434"/>
      <c r="H630" s="434"/>
      <c r="I630" s="434"/>
      <c r="J630" s="434"/>
      <c r="K630" s="434"/>
      <c r="L630" s="434"/>
      <c r="M630" s="434"/>
      <c r="N630" s="434">
        <v>1</v>
      </c>
      <c r="O630" s="434">
        <v>30</v>
      </c>
      <c r="P630" s="456"/>
      <c r="Q630" s="435">
        <v>30</v>
      </c>
    </row>
    <row r="631" spans="1:17" ht="14.4" customHeight="1" x14ac:dyDescent="0.3">
      <c r="A631" s="430" t="s">
        <v>1482</v>
      </c>
      <c r="B631" s="431" t="s">
        <v>1308</v>
      </c>
      <c r="C631" s="431" t="s">
        <v>1309</v>
      </c>
      <c r="D631" s="431" t="s">
        <v>1310</v>
      </c>
      <c r="E631" s="431" t="s">
        <v>1311</v>
      </c>
      <c r="F631" s="434">
        <v>935</v>
      </c>
      <c r="G631" s="434">
        <v>149311</v>
      </c>
      <c r="H631" s="434">
        <v>1</v>
      </c>
      <c r="I631" s="434">
        <v>159.69090909090909</v>
      </c>
      <c r="J631" s="434">
        <v>1052</v>
      </c>
      <c r="K631" s="434">
        <v>169372</v>
      </c>
      <c r="L631" s="434">
        <v>1.1343571471626337</v>
      </c>
      <c r="M631" s="434">
        <v>161</v>
      </c>
      <c r="N631" s="434">
        <v>936</v>
      </c>
      <c r="O631" s="434">
        <v>161928</v>
      </c>
      <c r="P631" s="456">
        <v>1.0845014767833583</v>
      </c>
      <c r="Q631" s="435">
        <v>173</v>
      </c>
    </row>
    <row r="632" spans="1:17" ht="14.4" customHeight="1" x14ac:dyDescent="0.3">
      <c r="A632" s="430" t="s">
        <v>1482</v>
      </c>
      <c r="B632" s="431" t="s">
        <v>1308</v>
      </c>
      <c r="C632" s="431" t="s">
        <v>1309</v>
      </c>
      <c r="D632" s="431" t="s">
        <v>1324</v>
      </c>
      <c r="E632" s="431" t="s">
        <v>1325</v>
      </c>
      <c r="F632" s="434">
        <v>48</v>
      </c>
      <c r="G632" s="434">
        <v>55980</v>
      </c>
      <c r="H632" s="434">
        <v>1</v>
      </c>
      <c r="I632" s="434">
        <v>1166.25</v>
      </c>
      <c r="J632" s="434">
        <v>61</v>
      </c>
      <c r="K632" s="434">
        <v>71309</v>
      </c>
      <c r="L632" s="434">
        <v>1.2738299392640229</v>
      </c>
      <c r="M632" s="434">
        <v>1169</v>
      </c>
      <c r="N632" s="434">
        <v>274</v>
      </c>
      <c r="O632" s="434">
        <v>321402</v>
      </c>
      <c r="P632" s="456">
        <v>5.7413719185423364</v>
      </c>
      <c r="Q632" s="435">
        <v>1173</v>
      </c>
    </row>
    <row r="633" spans="1:17" ht="14.4" customHeight="1" x14ac:dyDescent="0.3">
      <c r="A633" s="430" t="s">
        <v>1482</v>
      </c>
      <c r="B633" s="431" t="s">
        <v>1308</v>
      </c>
      <c r="C633" s="431" t="s">
        <v>1309</v>
      </c>
      <c r="D633" s="431" t="s">
        <v>1326</v>
      </c>
      <c r="E633" s="431" t="s">
        <v>1327</v>
      </c>
      <c r="F633" s="434">
        <v>3972</v>
      </c>
      <c r="G633" s="434">
        <v>157623</v>
      </c>
      <c r="H633" s="434">
        <v>1</v>
      </c>
      <c r="I633" s="434">
        <v>39.683534743202415</v>
      </c>
      <c r="J633" s="434">
        <v>3704</v>
      </c>
      <c r="K633" s="434">
        <v>148160</v>
      </c>
      <c r="L633" s="434">
        <v>0.93996434530493644</v>
      </c>
      <c r="M633" s="434">
        <v>40</v>
      </c>
      <c r="N633" s="434">
        <v>3313</v>
      </c>
      <c r="O633" s="434">
        <v>135833</v>
      </c>
      <c r="P633" s="456">
        <v>0.86175875348140818</v>
      </c>
      <c r="Q633" s="435">
        <v>41</v>
      </c>
    </row>
    <row r="634" spans="1:17" ht="14.4" customHeight="1" x14ac:dyDescent="0.3">
      <c r="A634" s="430" t="s">
        <v>1482</v>
      </c>
      <c r="B634" s="431" t="s">
        <v>1308</v>
      </c>
      <c r="C634" s="431" t="s">
        <v>1309</v>
      </c>
      <c r="D634" s="431" t="s">
        <v>1328</v>
      </c>
      <c r="E634" s="431" t="s">
        <v>1329</v>
      </c>
      <c r="F634" s="434">
        <v>234</v>
      </c>
      <c r="G634" s="434">
        <v>89530</v>
      </c>
      <c r="H634" s="434">
        <v>1</v>
      </c>
      <c r="I634" s="434">
        <v>382.60683760683759</v>
      </c>
      <c r="J634" s="434">
        <v>279</v>
      </c>
      <c r="K634" s="434">
        <v>106857</v>
      </c>
      <c r="L634" s="434">
        <v>1.1935328940020105</v>
      </c>
      <c r="M634" s="434">
        <v>383</v>
      </c>
      <c r="N634" s="434">
        <v>286</v>
      </c>
      <c r="O634" s="434">
        <v>109824</v>
      </c>
      <c r="P634" s="456">
        <v>1.2266726237015526</v>
      </c>
      <c r="Q634" s="435">
        <v>384</v>
      </c>
    </row>
    <row r="635" spans="1:17" ht="14.4" customHeight="1" x14ac:dyDescent="0.3">
      <c r="A635" s="430" t="s">
        <v>1482</v>
      </c>
      <c r="B635" s="431" t="s">
        <v>1308</v>
      </c>
      <c r="C635" s="431" t="s">
        <v>1309</v>
      </c>
      <c r="D635" s="431" t="s">
        <v>1330</v>
      </c>
      <c r="E635" s="431" t="s">
        <v>1331</v>
      </c>
      <c r="F635" s="434">
        <v>2</v>
      </c>
      <c r="G635" s="434">
        <v>74</v>
      </c>
      <c r="H635" s="434">
        <v>1</v>
      </c>
      <c r="I635" s="434">
        <v>37</v>
      </c>
      <c r="J635" s="434">
        <v>11</v>
      </c>
      <c r="K635" s="434">
        <v>407</v>
      </c>
      <c r="L635" s="434">
        <v>5.5</v>
      </c>
      <c r="M635" s="434">
        <v>37</v>
      </c>
      <c r="N635" s="434">
        <v>19</v>
      </c>
      <c r="O635" s="434">
        <v>703</v>
      </c>
      <c r="P635" s="456">
        <v>9.5</v>
      </c>
      <c r="Q635" s="435">
        <v>37</v>
      </c>
    </row>
    <row r="636" spans="1:17" ht="14.4" customHeight="1" x14ac:dyDescent="0.3">
      <c r="A636" s="430" t="s">
        <v>1482</v>
      </c>
      <c r="B636" s="431" t="s">
        <v>1308</v>
      </c>
      <c r="C636" s="431" t="s">
        <v>1309</v>
      </c>
      <c r="D636" s="431" t="s">
        <v>1334</v>
      </c>
      <c r="E636" s="431" t="s">
        <v>1335</v>
      </c>
      <c r="F636" s="434">
        <v>384</v>
      </c>
      <c r="G636" s="434">
        <v>170737</v>
      </c>
      <c r="H636" s="434">
        <v>1</v>
      </c>
      <c r="I636" s="434">
        <v>444.62760416666669</v>
      </c>
      <c r="J636" s="434">
        <v>431</v>
      </c>
      <c r="K636" s="434">
        <v>191795</v>
      </c>
      <c r="L636" s="434">
        <v>1.1233358908730973</v>
      </c>
      <c r="M636" s="434">
        <v>445</v>
      </c>
      <c r="N636" s="434">
        <v>300</v>
      </c>
      <c r="O636" s="434">
        <v>133800</v>
      </c>
      <c r="P636" s="456">
        <v>0.78366142078167</v>
      </c>
      <c r="Q636" s="435">
        <v>446</v>
      </c>
    </row>
    <row r="637" spans="1:17" ht="14.4" customHeight="1" x14ac:dyDescent="0.3">
      <c r="A637" s="430" t="s">
        <v>1482</v>
      </c>
      <c r="B637" s="431" t="s">
        <v>1308</v>
      </c>
      <c r="C637" s="431" t="s">
        <v>1309</v>
      </c>
      <c r="D637" s="431" t="s">
        <v>1336</v>
      </c>
      <c r="E637" s="431" t="s">
        <v>1337</v>
      </c>
      <c r="F637" s="434">
        <v>66</v>
      </c>
      <c r="G637" s="434">
        <v>2706</v>
      </c>
      <c r="H637" s="434">
        <v>1</v>
      </c>
      <c r="I637" s="434">
        <v>41</v>
      </c>
      <c r="J637" s="434">
        <v>70</v>
      </c>
      <c r="K637" s="434">
        <v>2870</v>
      </c>
      <c r="L637" s="434">
        <v>1.0606060606060606</v>
      </c>
      <c r="M637" s="434">
        <v>41</v>
      </c>
      <c r="N637" s="434">
        <v>51</v>
      </c>
      <c r="O637" s="434">
        <v>2142</v>
      </c>
      <c r="P637" s="456">
        <v>0.79157427937915747</v>
      </c>
      <c r="Q637" s="435">
        <v>42</v>
      </c>
    </row>
    <row r="638" spans="1:17" ht="14.4" customHeight="1" x14ac:dyDescent="0.3">
      <c r="A638" s="430" t="s">
        <v>1482</v>
      </c>
      <c r="B638" s="431" t="s">
        <v>1308</v>
      </c>
      <c r="C638" s="431" t="s">
        <v>1309</v>
      </c>
      <c r="D638" s="431" t="s">
        <v>1338</v>
      </c>
      <c r="E638" s="431" t="s">
        <v>1339</v>
      </c>
      <c r="F638" s="434">
        <v>186</v>
      </c>
      <c r="G638" s="434">
        <v>91271</v>
      </c>
      <c r="H638" s="434">
        <v>1</v>
      </c>
      <c r="I638" s="434">
        <v>490.7043010752688</v>
      </c>
      <c r="J638" s="434">
        <v>475</v>
      </c>
      <c r="K638" s="434">
        <v>233225</v>
      </c>
      <c r="L638" s="434">
        <v>2.5553023413789702</v>
      </c>
      <c r="M638" s="434">
        <v>491</v>
      </c>
      <c r="N638" s="434">
        <v>461</v>
      </c>
      <c r="O638" s="434">
        <v>226812</v>
      </c>
      <c r="P638" s="456">
        <v>2.4850390595041141</v>
      </c>
      <c r="Q638" s="435">
        <v>492</v>
      </c>
    </row>
    <row r="639" spans="1:17" ht="14.4" customHeight="1" x14ac:dyDescent="0.3">
      <c r="A639" s="430" t="s">
        <v>1482</v>
      </c>
      <c r="B639" s="431" t="s">
        <v>1308</v>
      </c>
      <c r="C639" s="431" t="s">
        <v>1309</v>
      </c>
      <c r="D639" s="431" t="s">
        <v>1340</v>
      </c>
      <c r="E639" s="431" t="s">
        <v>1341</v>
      </c>
      <c r="F639" s="434">
        <v>432</v>
      </c>
      <c r="G639" s="434">
        <v>13392</v>
      </c>
      <c r="H639" s="434">
        <v>1</v>
      </c>
      <c r="I639" s="434">
        <v>31</v>
      </c>
      <c r="J639" s="434">
        <v>505</v>
      </c>
      <c r="K639" s="434">
        <v>15655</v>
      </c>
      <c r="L639" s="434">
        <v>1.1689814814814814</v>
      </c>
      <c r="M639" s="434">
        <v>31</v>
      </c>
      <c r="N639" s="434">
        <v>641</v>
      </c>
      <c r="O639" s="434">
        <v>19871</v>
      </c>
      <c r="P639" s="456">
        <v>1.4837962962962963</v>
      </c>
      <c r="Q639" s="435">
        <v>31</v>
      </c>
    </row>
    <row r="640" spans="1:17" ht="14.4" customHeight="1" x14ac:dyDescent="0.3">
      <c r="A640" s="430" t="s">
        <v>1482</v>
      </c>
      <c r="B640" s="431" t="s">
        <v>1308</v>
      </c>
      <c r="C640" s="431" t="s">
        <v>1309</v>
      </c>
      <c r="D640" s="431" t="s">
        <v>1342</v>
      </c>
      <c r="E640" s="431" t="s">
        <v>1343</v>
      </c>
      <c r="F640" s="434">
        <v>9</v>
      </c>
      <c r="G640" s="434">
        <v>1849</v>
      </c>
      <c r="H640" s="434">
        <v>1</v>
      </c>
      <c r="I640" s="434">
        <v>205.44444444444446</v>
      </c>
      <c r="J640" s="434">
        <v>5</v>
      </c>
      <c r="K640" s="434">
        <v>1035</v>
      </c>
      <c r="L640" s="434">
        <v>0.55976203353163867</v>
      </c>
      <c r="M640" s="434">
        <v>207</v>
      </c>
      <c r="N640" s="434">
        <v>12</v>
      </c>
      <c r="O640" s="434">
        <v>2496</v>
      </c>
      <c r="P640" s="456">
        <v>1.3499188750676041</v>
      </c>
      <c r="Q640" s="435">
        <v>208</v>
      </c>
    </row>
    <row r="641" spans="1:17" ht="14.4" customHeight="1" x14ac:dyDescent="0.3">
      <c r="A641" s="430" t="s">
        <v>1482</v>
      </c>
      <c r="B641" s="431" t="s">
        <v>1308</v>
      </c>
      <c r="C641" s="431" t="s">
        <v>1309</v>
      </c>
      <c r="D641" s="431" t="s">
        <v>1344</v>
      </c>
      <c r="E641" s="431" t="s">
        <v>1345</v>
      </c>
      <c r="F641" s="434">
        <v>9</v>
      </c>
      <c r="G641" s="434">
        <v>3401</v>
      </c>
      <c r="H641" s="434">
        <v>1</v>
      </c>
      <c r="I641" s="434">
        <v>377.88888888888891</v>
      </c>
      <c r="J641" s="434">
        <v>5</v>
      </c>
      <c r="K641" s="434">
        <v>1900</v>
      </c>
      <c r="L641" s="434">
        <v>0.55865921787709494</v>
      </c>
      <c r="M641" s="434">
        <v>380</v>
      </c>
      <c r="N641" s="434">
        <v>11</v>
      </c>
      <c r="O641" s="434">
        <v>4224</v>
      </c>
      <c r="P641" s="456">
        <v>1.2419876506909733</v>
      </c>
      <c r="Q641" s="435">
        <v>384</v>
      </c>
    </row>
    <row r="642" spans="1:17" ht="14.4" customHeight="1" x14ac:dyDescent="0.3">
      <c r="A642" s="430" t="s">
        <v>1482</v>
      </c>
      <c r="B642" s="431" t="s">
        <v>1308</v>
      </c>
      <c r="C642" s="431" t="s">
        <v>1309</v>
      </c>
      <c r="D642" s="431" t="s">
        <v>1346</v>
      </c>
      <c r="E642" s="431" t="s">
        <v>1347</v>
      </c>
      <c r="F642" s="434">
        <v>1</v>
      </c>
      <c r="G642" s="434">
        <v>231</v>
      </c>
      <c r="H642" s="434">
        <v>1</v>
      </c>
      <c r="I642" s="434">
        <v>231</v>
      </c>
      <c r="J642" s="434"/>
      <c r="K642" s="434"/>
      <c r="L642" s="434"/>
      <c r="M642" s="434"/>
      <c r="N642" s="434"/>
      <c r="O642" s="434"/>
      <c r="P642" s="456"/>
      <c r="Q642" s="435"/>
    </row>
    <row r="643" spans="1:17" ht="14.4" customHeight="1" x14ac:dyDescent="0.3">
      <c r="A643" s="430" t="s">
        <v>1482</v>
      </c>
      <c r="B643" s="431" t="s">
        <v>1308</v>
      </c>
      <c r="C643" s="431" t="s">
        <v>1309</v>
      </c>
      <c r="D643" s="431" t="s">
        <v>1348</v>
      </c>
      <c r="E643" s="431" t="s">
        <v>1349</v>
      </c>
      <c r="F643" s="434">
        <v>2</v>
      </c>
      <c r="G643" s="434">
        <v>260</v>
      </c>
      <c r="H643" s="434">
        <v>1</v>
      </c>
      <c r="I643" s="434">
        <v>130</v>
      </c>
      <c r="J643" s="434">
        <v>15</v>
      </c>
      <c r="K643" s="434">
        <v>1965</v>
      </c>
      <c r="L643" s="434">
        <v>7.5576923076923075</v>
      </c>
      <c r="M643" s="434">
        <v>131</v>
      </c>
      <c r="N643" s="434">
        <v>6</v>
      </c>
      <c r="O643" s="434">
        <v>822</v>
      </c>
      <c r="P643" s="456">
        <v>3.1615384615384614</v>
      </c>
      <c r="Q643" s="435">
        <v>137</v>
      </c>
    </row>
    <row r="644" spans="1:17" ht="14.4" customHeight="1" x14ac:dyDescent="0.3">
      <c r="A644" s="430" t="s">
        <v>1482</v>
      </c>
      <c r="B644" s="431" t="s">
        <v>1308</v>
      </c>
      <c r="C644" s="431" t="s">
        <v>1309</v>
      </c>
      <c r="D644" s="431" t="s">
        <v>1350</v>
      </c>
      <c r="E644" s="431" t="s">
        <v>1351</v>
      </c>
      <c r="F644" s="434"/>
      <c r="G644" s="434"/>
      <c r="H644" s="434"/>
      <c r="I644" s="434"/>
      <c r="J644" s="434"/>
      <c r="K644" s="434"/>
      <c r="L644" s="434"/>
      <c r="M644" s="434"/>
      <c r="N644" s="434">
        <v>1</v>
      </c>
      <c r="O644" s="434">
        <v>205</v>
      </c>
      <c r="P644" s="456"/>
      <c r="Q644" s="435">
        <v>205</v>
      </c>
    </row>
    <row r="645" spans="1:17" ht="14.4" customHeight="1" x14ac:dyDescent="0.3">
      <c r="A645" s="430" t="s">
        <v>1482</v>
      </c>
      <c r="B645" s="431" t="s">
        <v>1308</v>
      </c>
      <c r="C645" s="431" t="s">
        <v>1309</v>
      </c>
      <c r="D645" s="431" t="s">
        <v>1354</v>
      </c>
      <c r="E645" s="431" t="s">
        <v>1355</v>
      </c>
      <c r="F645" s="434">
        <v>1133</v>
      </c>
      <c r="G645" s="434">
        <v>18128</v>
      </c>
      <c r="H645" s="434">
        <v>1</v>
      </c>
      <c r="I645" s="434">
        <v>16</v>
      </c>
      <c r="J645" s="434">
        <v>1325</v>
      </c>
      <c r="K645" s="434">
        <v>21200</v>
      </c>
      <c r="L645" s="434">
        <v>1.1694616063548102</v>
      </c>
      <c r="M645" s="434">
        <v>16</v>
      </c>
      <c r="N645" s="434">
        <v>1079</v>
      </c>
      <c r="O645" s="434">
        <v>18343</v>
      </c>
      <c r="P645" s="456">
        <v>1.0118601059135039</v>
      </c>
      <c r="Q645" s="435">
        <v>17</v>
      </c>
    </row>
    <row r="646" spans="1:17" ht="14.4" customHeight="1" x14ac:dyDescent="0.3">
      <c r="A646" s="430" t="s">
        <v>1482</v>
      </c>
      <c r="B646" s="431" t="s">
        <v>1308</v>
      </c>
      <c r="C646" s="431" t="s">
        <v>1309</v>
      </c>
      <c r="D646" s="431" t="s">
        <v>1356</v>
      </c>
      <c r="E646" s="431" t="s">
        <v>1357</v>
      </c>
      <c r="F646" s="434">
        <v>3317</v>
      </c>
      <c r="G646" s="434">
        <v>445551</v>
      </c>
      <c r="H646" s="434">
        <v>1</v>
      </c>
      <c r="I646" s="434">
        <v>134.32348507687669</v>
      </c>
      <c r="J646" s="434">
        <v>3316</v>
      </c>
      <c r="K646" s="434">
        <v>450976</v>
      </c>
      <c r="L646" s="434">
        <v>1.0121759349659185</v>
      </c>
      <c r="M646" s="434">
        <v>136</v>
      </c>
      <c r="N646" s="434">
        <v>3366</v>
      </c>
      <c r="O646" s="434">
        <v>467874</v>
      </c>
      <c r="P646" s="456">
        <v>1.0501020085242767</v>
      </c>
      <c r="Q646" s="435">
        <v>139</v>
      </c>
    </row>
    <row r="647" spans="1:17" ht="14.4" customHeight="1" x14ac:dyDescent="0.3">
      <c r="A647" s="430" t="s">
        <v>1482</v>
      </c>
      <c r="B647" s="431" t="s">
        <v>1308</v>
      </c>
      <c r="C647" s="431" t="s">
        <v>1309</v>
      </c>
      <c r="D647" s="431" t="s">
        <v>1358</v>
      </c>
      <c r="E647" s="431" t="s">
        <v>1359</v>
      </c>
      <c r="F647" s="434">
        <v>588</v>
      </c>
      <c r="G647" s="434">
        <v>60377</v>
      </c>
      <c r="H647" s="434">
        <v>1</v>
      </c>
      <c r="I647" s="434">
        <v>102.68197278911565</v>
      </c>
      <c r="J647" s="434">
        <v>488</v>
      </c>
      <c r="K647" s="434">
        <v>50264</v>
      </c>
      <c r="L647" s="434">
        <v>0.83250244298325526</v>
      </c>
      <c r="M647" s="434">
        <v>103</v>
      </c>
      <c r="N647" s="434">
        <v>936</v>
      </c>
      <c r="O647" s="434">
        <v>96408</v>
      </c>
      <c r="P647" s="456">
        <v>1.5967669808039486</v>
      </c>
      <c r="Q647" s="435">
        <v>103</v>
      </c>
    </row>
    <row r="648" spans="1:17" ht="14.4" customHeight="1" x14ac:dyDescent="0.3">
      <c r="A648" s="430" t="s">
        <v>1482</v>
      </c>
      <c r="B648" s="431" t="s">
        <v>1308</v>
      </c>
      <c r="C648" s="431" t="s">
        <v>1309</v>
      </c>
      <c r="D648" s="431" t="s">
        <v>1364</v>
      </c>
      <c r="E648" s="431" t="s">
        <v>1365</v>
      </c>
      <c r="F648" s="434">
        <v>1395</v>
      </c>
      <c r="G648" s="434">
        <v>159725</v>
      </c>
      <c r="H648" s="434">
        <v>1</v>
      </c>
      <c r="I648" s="434">
        <v>114.49820788530467</v>
      </c>
      <c r="J648" s="434">
        <v>1792</v>
      </c>
      <c r="K648" s="434">
        <v>207872</v>
      </c>
      <c r="L648" s="434">
        <v>1.301436844576616</v>
      </c>
      <c r="M648" s="434">
        <v>116</v>
      </c>
      <c r="N648" s="434">
        <v>2146</v>
      </c>
      <c r="O648" s="434">
        <v>251082</v>
      </c>
      <c r="P648" s="456">
        <v>1.5719643136641102</v>
      </c>
      <c r="Q648" s="435">
        <v>117</v>
      </c>
    </row>
    <row r="649" spans="1:17" ht="14.4" customHeight="1" x14ac:dyDescent="0.3">
      <c r="A649" s="430" t="s">
        <v>1482</v>
      </c>
      <c r="B649" s="431" t="s">
        <v>1308</v>
      </c>
      <c r="C649" s="431" t="s">
        <v>1309</v>
      </c>
      <c r="D649" s="431" t="s">
        <v>1366</v>
      </c>
      <c r="E649" s="431" t="s">
        <v>1367</v>
      </c>
      <c r="F649" s="434">
        <v>174</v>
      </c>
      <c r="G649" s="434">
        <v>14730</v>
      </c>
      <c r="H649" s="434">
        <v>1</v>
      </c>
      <c r="I649" s="434">
        <v>84.65517241379311</v>
      </c>
      <c r="J649" s="434">
        <v>174</v>
      </c>
      <c r="K649" s="434">
        <v>14790</v>
      </c>
      <c r="L649" s="434">
        <v>1.0040733197556009</v>
      </c>
      <c r="M649" s="434">
        <v>85</v>
      </c>
      <c r="N649" s="434">
        <v>149</v>
      </c>
      <c r="O649" s="434">
        <v>13559</v>
      </c>
      <c r="P649" s="456">
        <v>0.92050237610319074</v>
      </c>
      <c r="Q649" s="435">
        <v>91</v>
      </c>
    </row>
    <row r="650" spans="1:17" ht="14.4" customHeight="1" x14ac:dyDescent="0.3">
      <c r="A650" s="430" t="s">
        <v>1482</v>
      </c>
      <c r="B650" s="431" t="s">
        <v>1308</v>
      </c>
      <c r="C650" s="431" t="s">
        <v>1309</v>
      </c>
      <c r="D650" s="431" t="s">
        <v>1368</v>
      </c>
      <c r="E650" s="431" t="s">
        <v>1369</v>
      </c>
      <c r="F650" s="434">
        <v>5</v>
      </c>
      <c r="G650" s="434">
        <v>483</v>
      </c>
      <c r="H650" s="434">
        <v>1</v>
      </c>
      <c r="I650" s="434">
        <v>96.6</v>
      </c>
      <c r="J650" s="434">
        <v>5</v>
      </c>
      <c r="K650" s="434">
        <v>490</v>
      </c>
      <c r="L650" s="434">
        <v>1.0144927536231885</v>
      </c>
      <c r="M650" s="434">
        <v>98</v>
      </c>
      <c r="N650" s="434">
        <v>5</v>
      </c>
      <c r="O650" s="434">
        <v>495</v>
      </c>
      <c r="P650" s="456">
        <v>1.0248447204968945</v>
      </c>
      <c r="Q650" s="435">
        <v>99</v>
      </c>
    </row>
    <row r="651" spans="1:17" ht="14.4" customHeight="1" x14ac:dyDescent="0.3">
      <c r="A651" s="430" t="s">
        <v>1482</v>
      </c>
      <c r="B651" s="431" t="s">
        <v>1308</v>
      </c>
      <c r="C651" s="431" t="s">
        <v>1309</v>
      </c>
      <c r="D651" s="431" t="s">
        <v>1370</v>
      </c>
      <c r="E651" s="431" t="s">
        <v>1371</v>
      </c>
      <c r="F651" s="434">
        <v>237</v>
      </c>
      <c r="G651" s="434">
        <v>4977</v>
      </c>
      <c r="H651" s="434">
        <v>1</v>
      </c>
      <c r="I651" s="434">
        <v>21</v>
      </c>
      <c r="J651" s="434">
        <v>226</v>
      </c>
      <c r="K651" s="434">
        <v>4746</v>
      </c>
      <c r="L651" s="434">
        <v>0.95358649789029537</v>
      </c>
      <c r="M651" s="434">
        <v>21</v>
      </c>
      <c r="N651" s="434">
        <v>245</v>
      </c>
      <c r="O651" s="434">
        <v>5145</v>
      </c>
      <c r="P651" s="456">
        <v>1.0337552742616034</v>
      </c>
      <c r="Q651" s="435">
        <v>21</v>
      </c>
    </row>
    <row r="652" spans="1:17" ht="14.4" customHeight="1" x14ac:dyDescent="0.3">
      <c r="A652" s="430" t="s">
        <v>1482</v>
      </c>
      <c r="B652" s="431" t="s">
        <v>1308</v>
      </c>
      <c r="C652" s="431" t="s">
        <v>1309</v>
      </c>
      <c r="D652" s="431" t="s">
        <v>1372</v>
      </c>
      <c r="E652" s="431" t="s">
        <v>1373</v>
      </c>
      <c r="F652" s="434">
        <v>1193</v>
      </c>
      <c r="G652" s="434">
        <v>580551</v>
      </c>
      <c r="H652" s="434">
        <v>1</v>
      </c>
      <c r="I652" s="434">
        <v>486.63118189438393</v>
      </c>
      <c r="J652" s="434">
        <v>1526</v>
      </c>
      <c r="K652" s="434">
        <v>743162</v>
      </c>
      <c r="L652" s="434">
        <v>1.2800977002881746</v>
      </c>
      <c r="M652" s="434">
        <v>487</v>
      </c>
      <c r="N652" s="434">
        <v>1105</v>
      </c>
      <c r="O652" s="434">
        <v>539240</v>
      </c>
      <c r="P652" s="456">
        <v>0.92884173827966876</v>
      </c>
      <c r="Q652" s="435">
        <v>488</v>
      </c>
    </row>
    <row r="653" spans="1:17" ht="14.4" customHeight="1" x14ac:dyDescent="0.3">
      <c r="A653" s="430" t="s">
        <v>1482</v>
      </c>
      <c r="B653" s="431" t="s">
        <v>1308</v>
      </c>
      <c r="C653" s="431" t="s">
        <v>1309</v>
      </c>
      <c r="D653" s="431" t="s">
        <v>1380</v>
      </c>
      <c r="E653" s="431" t="s">
        <v>1381</v>
      </c>
      <c r="F653" s="434">
        <v>384</v>
      </c>
      <c r="G653" s="434">
        <v>15593</v>
      </c>
      <c r="H653" s="434">
        <v>1</v>
      </c>
      <c r="I653" s="434">
        <v>40.606770833333336</v>
      </c>
      <c r="J653" s="434">
        <v>292</v>
      </c>
      <c r="K653" s="434">
        <v>11972</v>
      </c>
      <c r="L653" s="434">
        <v>0.76778041428846278</v>
      </c>
      <c r="M653" s="434">
        <v>41</v>
      </c>
      <c r="N653" s="434">
        <v>309</v>
      </c>
      <c r="O653" s="434">
        <v>12669</v>
      </c>
      <c r="P653" s="456">
        <v>0.81247995895594172</v>
      </c>
      <c r="Q653" s="435">
        <v>41</v>
      </c>
    </row>
    <row r="654" spans="1:17" ht="14.4" customHeight="1" x14ac:dyDescent="0.3">
      <c r="A654" s="430" t="s">
        <v>1482</v>
      </c>
      <c r="B654" s="431" t="s">
        <v>1308</v>
      </c>
      <c r="C654" s="431" t="s">
        <v>1309</v>
      </c>
      <c r="D654" s="431" t="s">
        <v>1388</v>
      </c>
      <c r="E654" s="431" t="s">
        <v>1389</v>
      </c>
      <c r="F654" s="434">
        <v>9</v>
      </c>
      <c r="G654" s="434">
        <v>1947</v>
      </c>
      <c r="H654" s="434">
        <v>1</v>
      </c>
      <c r="I654" s="434">
        <v>216.33333333333334</v>
      </c>
      <c r="J654" s="434">
        <v>12</v>
      </c>
      <c r="K654" s="434">
        <v>2628</v>
      </c>
      <c r="L654" s="434">
        <v>1.349768875192604</v>
      </c>
      <c r="M654" s="434">
        <v>219</v>
      </c>
      <c r="N654" s="434">
        <v>13</v>
      </c>
      <c r="O654" s="434">
        <v>2899</v>
      </c>
      <c r="P654" s="456">
        <v>1.4889573703133026</v>
      </c>
      <c r="Q654" s="435">
        <v>223</v>
      </c>
    </row>
    <row r="655" spans="1:17" ht="14.4" customHeight="1" x14ac:dyDescent="0.3">
      <c r="A655" s="430" t="s">
        <v>1482</v>
      </c>
      <c r="B655" s="431" t="s">
        <v>1308</v>
      </c>
      <c r="C655" s="431" t="s">
        <v>1309</v>
      </c>
      <c r="D655" s="431" t="s">
        <v>1390</v>
      </c>
      <c r="E655" s="431" t="s">
        <v>1391</v>
      </c>
      <c r="F655" s="434">
        <v>20</v>
      </c>
      <c r="G655" s="434">
        <v>15232</v>
      </c>
      <c r="H655" s="434">
        <v>1</v>
      </c>
      <c r="I655" s="434">
        <v>761.6</v>
      </c>
      <c r="J655" s="434">
        <v>29</v>
      </c>
      <c r="K655" s="434">
        <v>22098</v>
      </c>
      <c r="L655" s="434">
        <v>1.4507615546218486</v>
      </c>
      <c r="M655" s="434">
        <v>762</v>
      </c>
      <c r="N655" s="434">
        <v>39</v>
      </c>
      <c r="O655" s="434">
        <v>29757</v>
      </c>
      <c r="P655" s="456">
        <v>1.9535845588235294</v>
      </c>
      <c r="Q655" s="435">
        <v>763</v>
      </c>
    </row>
    <row r="656" spans="1:17" ht="14.4" customHeight="1" x14ac:dyDescent="0.3">
      <c r="A656" s="430" t="s">
        <v>1482</v>
      </c>
      <c r="B656" s="431" t="s">
        <v>1308</v>
      </c>
      <c r="C656" s="431" t="s">
        <v>1309</v>
      </c>
      <c r="D656" s="431" t="s">
        <v>1392</v>
      </c>
      <c r="E656" s="431" t="s">
        <v>1393</v>
      </c>
      <c r="F656" s="434">
        <v>6</v>
      </c>
      <c r="G656" s="434">
        <v>12204</v>
      </c>
      <c r="H656" s="434">
        <v>1</v>
      </c>
      <c r="I656" s="434">
        <v>2034</v>
      </c>
      <c r="J656" s="434">
        <v>7</v>
      </c>
      <c r="K656" s="434">
        <v>14504</v>
      </c>
      <c r="L656" s="434">
        <v>1.188462799082268</v>
      </c>
      <c r="M656" s="434">
        <v>2072</v>
      </c>
      <c r="N656" s="434">
        <v>4</v>
      </c>
      <c r="O656" s="434">
        <v>8448</v>
      </c>
      <c r="P656" s="456">
        <v>0.6922320550639135</v>
      </c>
      <c r="Q656" s="435">
        <v>2112</v>
      </c>
    </row>
    <row r="657" spans="1:17" ht="14.4" customHeight="1" x14ac:dyDescent="0.3">
      <c r="A657" s="430" t="s">
        <v>1482</v>
      </c>
      <c r="B657" s="431" t="s">
        <v>1308</v>
      </c>
      <c r="C657" s="431" t="s">
        <v>1309</v>
      </c>
      <c r="D657" s="431" t="s">
        <v>1394</v>
      </c>
      <c r="E657" s="431" t="s">
        <v>1395</v>
      </c>
      <c r="F657" s="434">
        <v>227</v>
      </c>
      <c r="G657" s="434">
        <v>137594</v>
      </c>
      <c r="H657" s="434">
        <v>1</v>
      </c>
      <c r="I657" s="434">
        <v>606.14096916299559</v>
      </c>
      <c r="J657" s="434">
        <v>272</v>
      </c>
      <c r="K657" s="434">
        <v>165376</v>
      </c>
      <c r="L657" s="434">
        <v>1.2019128741078826</v>
      </c>
      <c r="M657" s="434">
        <v>608</v>
      </c>
      <c r="N657" s="434">
        <v>259</v>
      </c>
      <c r="O657" s="434">
        <v>159026</v>
      </c>
      <c r="P657" s="456">
        <v>1.1557626059275841</v>
      </c>
      <c r="Q657" s="435">
        <v>614</v>
      </c>
    </row>
    <row r="658" spans="1:17" ht="14.4" customHeight="1" x14ac:dyDescent="0.3">
      <c r="A658" s="430" t="s">
        <v>1482</v>
      </c>
      <c r="B658" s="431" t="s">
        <v>1308</v>
      </c>
      <c r="C658" s="431" t="s">
        <v>1309</v>
      </c>
      <c r="D658" s="431" t="s">
        <v>1396</v>
      </c>
      <c r="E658" s="431" t="s">
        <v>1397</v>
      </c>
      <c r="F658" s="434"/>
      <c r="G658" s="434"/>
      <c r="H658" s="434"/>
      <c r="I658" s="434"/>
      <c r="J658" s="434">
        <v>2</v>
      </c>
      <c r="K658" s="434">
        <v>1924</v>
      </c>
      <c r="L658" s="434"/>
      <c r="M658" s="434">
        <v>962</v>
      </c>
      <c r="N658" s="434"/>
      <c r="O658" s="434"/>
      <c r="P658" s="456"/>
      <c r="Q658" s="435"/>
    </row>
    <row r="659" spans="1:17" ht="14.4" customHeight="1" x14ac:dyDescent="0.3">
      <c r="A659" s="430" t="s">
        <v>1482</v>
      </c>
      <c r="B659" s="431" t="s">
        <v>1308</v>
      </c>
      <c r="C659" s="431" t="s">
        <v>1309</v>
      </c>
      <c r="D659" s="431" t="s">
        <v>1398</v>
      </c>
      <c r="E659" s="431" t="s">
        <v>1399</v>
      </c>
      <c r="F659" s="434">
        <v>239</v>
      </c>
      <c r="G659" s="434">
        <v>121232</v>
      </c>
      <c r="H659" s="434">
        <v>1</v>
      </c>
      <c r="I659" s="434">
        <v>507.24686192468619</v>
      </c>
      <c r="J659" s="434">
        <v>14</v>
      </c>
      <c r="K659" s="434">
        <v>7126</v>
      </c>
      <c r="L659" s="434">
        <v>5.8779860102943116E-2</v>
      </c>
      <c r="M659" s="434">
        <v>509</v>
      </c>
      <c r="N659" s="434">
        <v>19</v>
      </c>
      <c r="O659" s="434">
        <v>9728</v>
      </c>
      <c r="P659" s="456">
        <v>8.0242840174211433E-2</v>
      </c>
      <c r="Q659" s="435">
        <v>512</v>
      </c>
    </row>
    <row r="660" spans="1:17" ht="14.4" customHeight="1" x14ac:dyDescent="0.3">
      <c r="A660" s="430" t="s">
        <v>1482</v>
      </c>
      <c r="B660" s="431" t="s">
        <v>1308</v>
      </c>
      <c r="C660" s="431" t="s">
        <v>1309</v>
      </c>
      <c r="D660" s="431" t="s">
        <v>1406</v>
      </c>
      <c r="E660" s="431" t="s">
        <v>1407</v>
      </c>
      <c r="F660" s="434">
        <v>1</v>
      </c>
      <c r="G660" s="434">
        <v>245</v>
      </c>
      <c r="H660" s="434">
        <v>1</v>
      </c>
      <c r="I660" s="434">
        <v>245</v>
      </c>
      <c r="J660" s="434"/>
      <c r="K660" s="434"/>
      <c r="L660" s="434"/>
      <c r="M660" s="434"/>
      <c r="N660" s="434"/>
      <c r="O660" s="434"/>
      <c r="P660" s="456"/>
      <c r="Q660" s="435"/>
    </row>
    <row r="661" spans="1:17" ht="14.4" customHeight="1" x14ac:dyDescent="0.3">
      <c r="A661" s="430" t="s">
        <v>1482</v>
      </c>
      <c r="B661" s="431" t="s">
        <v>1308</v>
      </c>
      <c r="C661" s="431" t="s">
        <v>1309</v>
      </c>
      <c r="D661" s="431" t="s">
        <v>1412</v>
      </c>
      <c r="E661" s="431" t="s">
        <v>1413</v>
      </c>
      <c r="F661" s="434">
        <v>84</v>
      </c>
      <c r="G661" s="434">
        <v>12768</v>
      </c>
      <c r="H661" s="434">
        <v>1</v>
      </c>
      <c r="I661" s="434">
        <v>152</v>
      </c>
      <c r="J661" s="434">
        <v>34</v>
      </c>
      <c r="K661" s="434">
        <v>5168</v>
      </c>
      <c r="L661" s="434">
        <v>0.40476190476190477</v>
      </c>
      <c r="M661" s="434">
        <v>152</v>
      </c>
      <c r="N661" s="434"/>
      <c r="O661" s="434"/>
      <c r="P661" s="456"/>
      <c r="Q661" s="435"/>
    </row>
    <row r="662" spans="1:17" ht="14.4" customHeight="1" x14ac:dyDescent="0.3">
      <c r="A662" s="430" t="s">
        <v>1482</v>
      </c>
      <c r="B662" s="431" t="s">
        <v>1308</v>
      </c>
      <c r="C662" s="431" t="s">
        <v>1309</v>
      </c>
      <c r="D662" s="431" t="s">
        <v>1414</v>
      </c>
      <c r="E662" s="431" t="s">
        <v>1415</v>
      </c>
      <c r="F662" s="434"/>
      <c r="G662" s="434"/>
      <c r="H662" s="434"/>
      <c r="I662" s="434"/>
      <c r="J662" s="434">
        <v>1</v>
      </c>
      <c r="K662" s="434">
        <v>27</v>
      </c>
      <c r="L662" s="434"/>
      <c r="M662" s="434">
        <v>27</v>
      </c>
      <c r="N662" s="434">
        <v>2</v>
      </c>
      <c r="O662" s="434">
        <v>54</v>
      </c>
      <c r="P662" s="456"/>
      <c r="Q662" s="435">
        <v>27</v>
      </c>
    </row>
    <row r="663" spans="1:17" ht="14.4" customHeight="1" x14ac:dyDescent="0.3">
      <c r="A663" s="430" t="s">
        <v>1482</v>
      </c>
      <c r="B663" s="431" t="s">
        <v>1308</v>
      </c>
      <c r="C663" s="431" t="s">
        <v>1309</v>
      </c>
      <c r="D663" s="431" t="s">
        <v>1418</v>
      </c>
      <c r="E663" s="431" t="s">
        <v>1419</v>
      </c>
      <c r="F663" s="434">
        <v>3</v>
      </c>
      <c r="G663" s="434">
        <v>983</v>
      </c>
      <c r="H663" s="434">
        <v>1</v>
      </c>
      <c r="I663" s="434">
        <v>327.66666666666669</v>
      </c>
      <c r="J663" s="434">
        <v>6</v>
      </c>
      <c r="K663" s="434">
        <v>1968</v>
      </c>
      <c r="L663" s="434">
        <v>2.0020345879959307</v>
      </c>
      <c r="M663" s="434">
        <v>328</v>
      </c>
      <c r="N663" s="434">
        <v>7</v>
      </c>
      <c r="O663" s="434">
        <v>2303</v>
      </c>
      <c r="P663" s="456">
        <v>2.3428280773143437</v>
      </c>
      <c r="Q663" s="435">
        <v>329</v>
      </c>
    </row>
    <row r="664" spans="1:17" ht="14.4" customHeight="1" x14ac:dyDescent="0.3">
      <c r="A664" s="430" t="s">
        <v>1482</v>
      </c>
      <c r="B664" s="431" t="s">
        <v>1308</v>
      </c>
      <c r="C664" s="431" t="s">
        <v>1309</v>
      </c>
      <c r="D664" s="431" t="s">
        <v>1420</v>
      </c>
      <c r="E664" s="431" t="s">
        <v>1421</v>
      </c>
      <c r="F664" s="434"/>
      <c r="G664" s="434"/>
      <c r="H664" s="434"/>
      <c r="I664" s="434"/>
      <c r="J664" s="434"/>
      <c r="K664" s="434"/>
      <c r="L664" s="434"/>
      <c r="M664" s="434"/>
      <c r="N664" s="434">
        <v>2</v>
      </c>
      <c r="O664" s="434">
        <v>60</v>
      </c>
      <c r="P664" s="456"/>
      <c r="Q664" s="435">
        <v>30</v>
      </c>
    </row>
    <row r="665" spans="1:17" ht="14.4" customHeight="1" x14ac:dyDescent="0.3">
      <c r="A665" s="430" t="s">
        <v>1483</v>
      </c>
      <c r="B665" s="431" t="s">
        <v>1308</v>
      </c>
      <c r="C665" s="431" t="s">
        <v>1309</v>
      </c>
      <c r="D665" s="431" t="s">
        <v>1310</v>
      </c>
      <c r="E665" s="431" t="s">
        <v>1311</v>
      </c>
      <c r="F665" s="434">
        <v>637</v>
      </c>
      <c r="G665" s="434">
        <v>101685</v>
      </c>
      <c r="H665" s="434">
        <v>1</v>
      </c>
      <c r="I665" s="434">
        <v>159.63108320251177</v>
      </c>
      <c r="J665" s="434">
        <v>678</v>
      </c>
      <c r="K665" s="434">
        <v>109158</v>
      </c>
      <c r="L665" s="434">
        <v>1.0734916654373801</v>
      </c>
      <c r="M665" s="434">
        <v>161</v>
      </c>
      <c r="N665" s="434">
        <v>690</v>
      </c>
      <c r="O665" s="434">
        <v>119370</v>
      </c>
      <c r="P665" s="456">
        <v>1.1739194571470719</v>
      </c>
      <c r="Q665" s="435">
        <v>173</v>
      </c>
    </row>
    <row r="666" spans="1:17" ht="14.4" customHeight="1" x14ac:dyDescent="0.3">
      <c r="A666" s="430" t="s">
        <v>1483</v>
      </c>
      <c r="B666" s="431" t="s">
        <v>1308</v>
      </c>
      <c r="C666" s="431" t="s">
        <v>1309</v>
      </c>
      <c r="D666" s="431" t="s">
        <v>1324</v>
      </c>
      <c r="E666" s="431" t="s">
        <v>1325</v>
      </c>
      <c r="F666" s="434"/>
      <c r="G666" s="434"/>
      <c r="H666" s="434"/>
      <c r="I666" s="434"/>
      <c r="J666" s="434">
        <v>2</v>
      </c>
      <c r="K666" s="434">
        <v>2338</v>
      </c>
      <c r="L666" s="434"/>
      <c r="M666" s="434">
        <v>1169</v>
      </c>
      <c r="N666" s="434">
        <v>3</v>
      </c>
      <c r="O666" s="434">
        <v>3519</v>
      </c>
      <c r="P666" s="456"/>
      <c r="Q666" s="435">
        <v>1173</v>
      </c>
    </row>
    <row r="667" spans="1:17" ht="14.4" customHeight="1" x14ac:dyDescent="0.3">
      <c r="A667" s="430" t="s">
        <v>1483</v>
      </c>
      <c r="B667" s="431" t="s">
        <v>1308</v>
      </c>
      <c r="C667" s="431" t="s">
        <v>1309</v>
      </c>
      <c r="D667" s="431" t="s">
        <v>1326</v>
      </c>
      <c r="E667" s="431" t="s">
        <v>1327</v>
      </c>
      <c r="F667" s="434">
        <v>84</v>
      </c>
      <c r="G667" s="434">
        <v>3335</v>
      </c>
      <c r="H667" s="434">
        <v>1</v>
      </c>
      <c r="I667" s="434">
        <v>39.702380952380949</v>
      </c>
      <c r="J667" s="434">
        <v>52</v>
      </c>
      <c r="K667" s="434">
        <v>2080</v>
      </c>
      <c r="L667" s="434">
        <v>0.62368815592203897</v>
      </c>
      <c r="M667" s="434">
        <v>40</v>
      </c>
      <c r="N667" s="434">
        <v>30</v>
      </c>
      <c r="O667" s="434">
        <v>1230</v>
      </c>
      <c r="P667" s="456">
        <v>0.36881559220389803</v>
      </c>
      <c r="Q667" s="435">
        <v>41</v>
      </c>
    </row>
    <row r="668" spans="1:17" ht="14.4" customHeight="1" x14ac:dyDescent="0.3">
      <c r="A668" s="430" t="s">
        <v>1483</v>
      </c>
      <c r="B668" s="431" t="s">
        <v>1308</v>
      </c>
      <c r="C668" s="431" t="s">
        <v>1309</v>
      </c>
      <c r="D668" s="431" t="s">
        <v>1328</v>
      </c>
      <c r="E668" s="431" t="s">
        <v>1329</v>
      </c>
      <c r="F668" s="434">
        <v>7</v>
      </c>
      <c r="G668" s="434">
        <v>2678</v>
      </c>
      <c r="H668" s="434">
        <v>1</v>
      </c>
      <c r="I668" s="434">
        <v>382.57142857142856</v>
      </c>
      <c r="J668" s="434">
        <v>17</v>
      </c>
      <c r="K668" s="434">
        <v>6511</v>
      </c>
      <c r="L668" s="434">
        <v>2.4312920089619117</v>
      </c>
      <c r="M668" s="434">
        <v>383</v>
      </c>
      <c r="N668" s="434">
        <v>13</v>
      </c>
      <c r="O668" s="434">
        <v>4992</v>
      </c>
      <c r="P668" s="456">
        <v>1.8640776699029127</v>
      </c>
      <c r="Q668" s="435">
        <v>384</v>
      </c>
    </row>
    <row r="669" spans="1:17" ht="14.4" customHeight="1" x14ac:dyDescent="0.3">
      <c r="A669" s="430" t="s">
        <v>1483</v>
      </c>
      <c r="B669" s="431" t="s">
        <v>1308</v>
      </c>
      <c r="C669" s="431" t="s">
        <v>1309</v>
      </c>
      <c r="D669" s="431" t="s">
        <v>1334</v>
      </c>
      <c r="E669" s="431" t="s">
        <v>1335</v>
      </c>
      <c r="F669" s="434">
        <v>3</v>
      </c>
      <c r="G669" s="434">
        <v>1335</v>
      </c>
      <c r="H669" s="434">
        <v>1</v>
      </c>
      <c r="I669" s="434">
        <v>445</v>
      </c>
      <c r="J669" s="434">
        <v>6</v>
      </c>
      <c r="K669" s="434">
        <v>2670</v>
      </c>
      <c r="L669" s="434">
        <v>2</v>
      </c>
      <c r="M669" s="434">
        <v>445</v>
      </c>
      <c r="N669" s="434"/>
      <c r="O669" s="434"/>
      <c r="P669" s="456"/>
      <c r="Q669" s="435"/>
    </row>
    <row r="670" spans="1:17" ht="14.4" customHeight="1" x14ac:dyDescent="0.3">
      <c r="A670" s="430" t="s">
        <v>1483</v>
      </c>
      <c r="B670" s="431" t="s">
        <v>1308</v>
      </c>
      <c r="C670" s="431" t="s">
        <v>1309</v>
      </c>
      <c r="D670" s="431" t="s">
        <v>1336</v>
      </c>
      <c r="E670" s="431" t="s">
        <v>1337</v>
      </c>
      <c r="F670" s="434">
        <v>291</v>
      </c>
      <c r="G670" s="434">
        <v>11931</v>
      </c>
      <c r="H670" s="434">
        <v>1</v>
      </c>
      <c r="I670" s="434">
        <v>41</v>
      </c>
      <c r="J670" s="434">
        <v>111</v>
      </c>
      <c r="K670" s="434">
        <v>4551</v>
      </c>
      <c r="L670" s="434">
        <v>0.38144329896907214</v>
      </c>
      <c r="M670" s="434">
        <v>41</v>
      </c>
      <c r="N670" s="434">
        <v>27</v>
      </c>
      <c r="O670" s="434">
        <v>1134</v>
      </c>
      <c r="P670" s="456">
        <v>9.5046517475484038E-2</v>
      </c>
      <c r="Q670" s="435">
        <v>42</v>
      </c>
    </row>
    <row r="671" spans="1:17" ht="14.4" customHeight="1" x14ac:dyDescent="0.3">
      <c r="A671" s="430" t="s">
        <v>1483</v>
      </c>
      <c r="B671" s="431" t="s">
        <v>1308</v>
      </c>
      <c r="C671" s="431" t="s">
        <v>1309</v>
      </c>
      <c r="D671" s="431" t="s">
        <v>1338</v>
      </c>
      <c r="E671" s="431" t="s">
        <v>1339</v>
      </c>
      <c r="F671" s="434">
        <v>21</v>
      </c>
      <c r="G671" s="434">
        <v>10298</v>
      </c>
      <c r="H671" s="434">
        <v>1</v>
      </c>
      <c r="I671" s="434">
        <v>490.38095238095241</v>
      </c>
      <c r="J671" s="434">
        <v>41</v>
      </c>
      <c r="K671" s="434">
        <v>20131</v>
      </c>
      <c r="L671" s="434">
        <v>1.9548456010875899</v>
      </c>
      <c r="M671" s="434">
        <v>491</v>
      </c>
      <c r="N671" s="434">
        <v>18</v>
      </c>
      <c r="O671" s="434">
        <v>8856</v>
      </c>
      <c r="P671" s="456">
        <v>0.8599728102544183</v>
      </c>
      <c r="Q671" s="435">
        <v>492</v>
      </c>
    </row>
    <row r="672" spans="1:17" ht="14.4" customHeight="1" x14ac:dyDescent="0.3">
      <c r="A672" s="430" t="s">
        <v>1483</v>
      </c>
      <c r="B672" s="431" t="s">
        <v>1308</v>
      </c>
      <c r="C672" s="431" t="s">
        <v>1309</v>
      </c>
      <c r="D672" s="431" t="s">
        <v>1340</v>
      </c>
      <c r="E672" s="431" t="s">
        <v>1341</v>
      </c>
      <c r="F672" s="434">
        <v>6</v>
      </c>
      <c r="G672" s="434">
        <v>186</v>
      </c>
      <c r="H672" s="434">
        <v>1</v>
      </c>
      <c r="I672" s="434">
        <v>31</v>
      </c>
      <c r="J672" s="434">
        <v>6</v>
      </c>
      <c r="K672" s="434">
        <v>186</v>
      </c>
      <c r="L672" s="434">
        <v>1</v>
      </c>
      <c r="M672" s="434">
        <v>31</v>
      </c>
      <c r="N672" s="434">
        <v>12</v>
      </c>
      <c r="O672" s="434">
        <v>372</v>
      </c>
      <c r="P672" s="456">
        <v>2</v>
      </c>
      <c r="Q672" s="435">
        <v>31</v>
      </c>
    </row>
    <row r="673" spans="1:17" ht="14.4" customHeight="1" x14ac:dyDescent="0.3">
      <c r="A673" s="430" t="s">
        <v>1483</v>
      </c>
      <c r="B673" s="431" t="s">
        <v>1308</v>
      </c>
      <c r="C673" s="431" t="s">
        <v>1309</v>
      </c>
      <c r="D673" s="431" t="s">
        <v>1354</v>
      </c>
      <c r="E673" s="431" t="s">
        <v>1355</v>
      </c>
      <c r="F673" s="434">
        <v>361</v>
      </c>
      <c r="G673" s="434">
        <v>5776</v>
      </c>
      <c r="H673" s="434">
        <v>1</v>
      </c>
      <c r="I673" s="434">
        <v>16</v>
      </c>
      <c r="J673" s="434">
        <v>231</v>
      </c>
      <c r="K673" s="434">
        <v>3696</v>
      </c>
      <c r="L673" s="434">
        <v>0.63988919667590027</v>
      </c>
      <c r="M673" s="434">
        <v>16</v>
      </c>
      <c r="N673" s="434">
        <v>84</v>
      </c>
      <c r="O673" s="434">
        <v>1428</v>
      </c>
      <c r="P673" s="456">
        <v>0.24722991689750692</v>
      </c>
      <c r="Q673" s="435">
        <v>17</v>
      </c>
    </row>
    <row r="674" spans="1:17" ht="14.4" customHeight="1" x14ac:dyDescent="0.3">
      <c r="A674" s="430" t="s">
        <v>1483</v>
      </c>
      <c r="B674" s="431" t="s">
        <v>1308</v>
      </c>
      <c r="C674" s="431" t="s">
        <v>1309</v>
      </c>
      <c r="D674" s="431" t="s">
        <v>1356</v>
      </c>
      <c r="E674" s="431" t="s">
        <v>1357</v>
      </c>
      <c r="F674" s="434">
        <v>5</v>
      </c>
      <c r="G674" s="434">
        <v>673</v>
      </c>
      <c r="H674" s="434">
        <v>1</v>
      </c>
      <c r="I674" s="434">
        <v>134.6</v>
      </c>
      <c r="J674" s="434">
        <v>4</v>
      </c>
      <c r="K674" s="434">
        <v>544</v>
      </c>
      <c r="L674" s="434">
        <v>0.80832095096582468</v>
      </c>
      <c r="M674" s="434">
        <v>136</v>
      </c>
      <c r="N674" s="434"/>
      <c r="O674" s="434"/>
      <c r="P674" s="456"/>
      <c r="Q674" s="435"/>
    </row>
    <row r="675" spans="1:17" ht="14.4" customHeight="1" x14ac:dyDescent="0.3">
      <c r="A675" s="430" t="s">
        <v>1483</v>
      </c>
      <c r="B675" s="431" t="s">
        <v>1308</v>
      </c>
      <c r="C675" s="431" t="s">
        <v>1309</v>
      </c>
      <c r="D675" s="431" t="s">
        <v>1358</v>
      </c>
      <c r="E675" s="431" t="s">
        <v>1359</v>
      </c>
      <c r="F675" s="434">
        <v>24</v>
      </c>
      <c r="G675" s="434">
        <v>2465</v>
      </c>
      <c r="H675" s="434">
        <v>1</v>
      </c>
      <c r="I675" s="434">
        <v>102.70833333333333</v>
      </c>
      <c r="J675" s="434">
        <v>36</v>
      </c>
      <c r="K675" s="434">
        <v>3708</v>
      </c>
      <c r="L675" s="434">
        <v>1.5042596348884381</v>
      </c>
      <c r="M675" s="434">
        <v>103</v>
      </c>
      <c r="N675" s="434">
        <v>3</v>
      </c>
      <c r="O675" s="434">
        <v>309</v>
      </c>
      <c r="P675" s="456">
        <v>0.12535496957403652</v>
      </c>
      <c r="Q675" s="435">
        <v>103</v>
      </c>
    </row>
    <row r="676" spans="1:17" ht="14.4" customHeight="1" x14ac:dyDescent="0.3">
      <c r="A676" s="430" t="s">
        <v>1483</v>
      </c>
      <c r="B676" s="431" t="s">
        <v>1308</v>
      </c>
      <c r="C676" s="431" t="s">
        <v>1309</v>
      </c>
      <c r="D676" s="431" t="s">
        <v>1364</v>
      </c>
      <c r="E676" s="431" t="s">
        <v>1365</v>
      </c>
      <c r="F676" s="434">
        <v>444</v>
      </c>
      <c r="G676" s="434">
        <v>50786</v>
      </c>
      <c r="H676" s="434">
        <v>1</v>
      </c>
      <c r="I676" s="434">
        <v>114.38288288288288</v>
      </c>
      <c r="J676" s="434">
        <v>453</v>
      </c>
      <c r="K676" s="434">
        <v>52548</v>
      </c>
      <c r="L676" s="434">
        <v>1.0346946008742566</v>
      </c>
      <c r="M676" s="434">
        <v>116</v>
      </c>
      <c r="N676" s="434">
        <v>385</v>
      </c>
      <c r="O676" s="434">
        <v>45045</v>
      </c>
      <c r="P676" s="456">
        <v>0.88695703540345761</v>
      </c>
      <c r="Q676" s="435">
        <v>117</v>
      </c>
    </row>
    <row r="677" spans="1:17" ht="14.4" customHeight="1" x14ac:dyDescent="0.3">
      <c r="A677" s="430" t="s">
        <v>1483</v>
      </c>
      <c r="B677" s="431" t="s">
        <v>1308</v>
      </c>
      <c r="C677" s="431" t="s">
        <v>1309</v>
      </c>
      <c r="D677" s="431" t="s">
        <v>1366</v>
      </c>
      <c r="E677" s="431" t="s">
        <v>1367</v>
      </c>
      <c r="F677" s="434">
        <v>128</v>
      </c>
      <c r="G677" s="434">
        <v>10837</v>
      </c>
      <c r="H677" s="434">
        <v>1</v>
      </c>
      <c r="I677" s="434">
        <v>84.6640625</v>
      </c>
      <c r="J677" s="434">
        <v>139</v>
      </c>
      <c r="K677" s="434">
        <v>11815</v>
      </c>
      <c r="L677" s="434">
        <v>1.0902463781489342</v>
      </c>
      <c r="M677" s="434">
        <v>85</v>
      </c>
      <c r="N677" s="434">
        <v>123</v>
      </c>
      <c r="O677" s="434">
        <v>11193</v>
      </c>
      <c r="P677" s="456">
        <v>1.0328504198578943</v>
      </c>
      <c r="Q677" s="435">
        <v>91</v>
      </c>
    </row>
    <row r="678" spans="1:17" ht="14.4" customHeight="1" x14ac:dyDescent="0.3">
      <c r="A678" s="430" t="s">
        <v>1483</v>
      </c>
      <c r="B678" s="431" t="s">
        <v>1308</v>
      </c>
      <c r="C678" s="431" t="s">
        <v>1309</v>
      </c>
      <c r="D678" s="431" t="s">
        <v>1368</v>
      </c>
      <c r="E678" s="431" t="s">
        <v>1369</v>
      </c>
      <c r="F678" s="434">
        <v>3</v>
      </c>
      <c r="G678" s="434">
        <v>291</v>
      </c>
      <c r="H678" s="434">
        <v>1</v>
      </c>
      <c r="I678" s="434">
        <v>97</v>
      </c>
      <c r="J678" s="434">
        <v>3</v>
      </c>
      <c r="K678" s="434">
        <v>294</v>
      </c>
      <c r="L678" s="434">
        <v>1.0103092783505154</v>
      </c>
      <c r="M678" s="434">
        <v>98</v>
      </c>
      <c r="N678" s="434">
        <v>2</v>
      </c>
      <c r="O678" s="434">
        <v>198</v>
      </c>
      <c r="P678" s="456">
        <v>0.68041237113402064</v>
      </c>
      <c r="Q678" s="435">
        <v>99</v>
      </c>
    </row>
    <row r="679" spans="1:17" ht="14.4" customHeight="1" x14ac:dyDescent="0.3">
      <c r="A679" s="430" t="s">
        <v>1483</v>
      </c>
      <c r="B679" s="431" t="s">
        <v>1308</v>
      </c>
      <c r="C679" s="431" t="s">
        <v>1309</v>
      </c>
      <c r="D679" s="431" t="s">
        <v>1370</v>
      </c>
      <c r="E679" s="431" t="s">
        <v>1371</v>
      </c>
      <c r="F679" s="434">
        <v>43</v>
      </c>
      <c r="G679" s="434">
        <v>903</v>
      </c>
      <c r="H679" s="434">
        <v>1</v>
      </c>
      <c r="I679" s="434">
        <v>21</v>
      </c>
      <c r="J679" s="434">
        <v>62</v>
      </c>
      <c r="K679" s="434">
        <v>1302</v>
      </c>
      <c r="L679" s="434">
        <v>1.441860465116279</v>
      </c>
      <c r="M679" s="434">
        <v>21</v>
      </c>
      <c r="N679" s="434">
        <v>39</v>
      </c>
      <c r="O679" s="434">
        <v>819</v>
      </c>
      <c r="P679" s="456">
        <v>0.90697674418604646</v>
      </c>
      <c r="Q679" s="435">
        <v>21</v>
      </c>
    </row>
    <row r="680" spans="1:17" ht="14.4" customHeight="1" x14ac:dyDescent="0.3">
      <c r="A680" s="430" t="s">
        <v>1483</v>
      </c>
      <c r="B680" s="431" t="s">
        <v>1308</v>
      </c>
      <c r="C680" s="431" t="s">
        <v>1309</v>
      </c>
      <c r="D680" s="431" t="s">
        <v>1372</v>
      </c>
      <c r="E680" s="431" t="s">
        <v>1373</v>
      </c>
      <c r="F680" s="434">
        <v>54</v>
      </c>
      <c r="G680" s="434">
        <v>26269</v>
      </c>
      <c r="H680" s="434">
        <v>1</v>
      </c>
      <c r="I680" s="434">
        <v>486.46296296296299</v>
      </c>
      <c r="J680" s="434">
        <v>99</v>
      </c>
      <c r="K680" s="434">
        <v>48213</v>
      </c>
      <c r="L680" s="434">
        <v>1.8353572652175567</v>
      </c>
      <c r="M680" s="434">
        <v>487</v>
      </c>
      <c r="N680" s="434">
        <v>39</v>
      </c>
      <c r="O680" s="434">
        <v>19032</v>
      </c>
      <c r="P680" s="456">
        <v>0.7245041684114355</v>
      </c>
      <c r="Q680" s="435">
        <v>488</v>
      </c>
    </row>
    <row r="681" spans="1:17" ht="14.4" customHeight="1" x14ac:dyDescent="0.3">
      <c r="A681" s="430" t="s">
        <v>1483</v>
      </c>
      <c r="B681" s="431" t="s">
        <v>1308</v>
      </c>
      <c r="C681" s="431" t="s">
        <v>1309</v>
      </c>
      <c r="D681" s="431" t="s">
        <v>1380</v>
      </c>
      <c r="E681" s="431" t="s">
        <v>1381</v>
      </c>
      <c r="F681" s="434">
        <v>62</v>
      </c>
      <c r="G681" s="434">
        <v>2524</v>
      </c>
      <c r="H681" s="434">
        <v>1</v>
      </c>
      <c r="I681" s="434">
        <v>40.70967741935484</v>
      </c>
      <c r="J681" s="434">
        <v>84</v>
      </c>
      <c r="K681" s="434">
        <v>3444</v>
      </c>
      <c r="L681" s="434">
        <v>1.364500792393027</v>
      </c>
      <c r="M681" s="434">
        <v>41</v>
      </c>
      <c r="N681" s="434">
        <v>52</v>
      </c>
      <c r="O681" s="434">
        <v>2132</v>
      </c>
      <c r="P681" s="456">
        <v>0.84469096671949284</v>
      </c>
      <c r="Q681" s="435">
        <v>41</v>
      </c>
    </row>
    <row r="682" spans="1:17" ht="14.4" customHeight="1" x14ac:dyDescent="0.3">
      <c r="A682" s="430" t="s">
        <v>1483</v>
      </c>
      <c r="B682" s="431" t="s">
        <v>1308</v>
      </c>
      <c r="C682" s="431" t="s">
        <v>1309</v>
      </c>
      <c r="D682" s="431" t="s">
        <v>1388</v>
      </c>
      <c r="E682" s="431" t="s">
        <v>1389</v>
      </c>
      <c r="F682" s="434"/>
      <c r="G682" s="434"/>
      <c r="H682" s="434"/>
      <c r="I682" s="434"/>
      <c r="J682" s="434">
        <v>1</v>
      </c>
      <c r="K682" s="434">
        <v>219</v>
      </c>
      <c r="L682" s="434"/>
      <c r="M682" s="434">
        <v>219</v>
      </c>
      <c r="N682" s="434">
        <v>2</v>
      </c>
      <c r="O682" s="434">
        <v>446</v>
      </c>
      <c r="P682" s="456"/>
      <c r="Q682" s="435">
        <v>223</v>
      </c>
    </row>
    <row r="683" spans="1:17" ht="14.4" customHeight="1" x14ac:dyDescent="0.3">
      <c r="A683" s="430" t="s">
        <v>1483</v>
      </c>
      <c r="B683" s="431" t="s">
        <v>1308</v>
      </c>
      <c r="C683" s="431" t="s">
        <v>1309</v>
      </c>
      <c r="D683" s="431" t="s">
        <v>1392</v>
      </c>
      <c r="E683" s="431" t="s">
        <v>1393</v>
      </c>
      <c r="F683" s="434">
        <v>1</v>
      </c>
      <c r="G683" s="434">
        <v>2029</v>
      </c>
      <c r="H683" s="434">
        <v>1</v>
      </c>
      <c r="I683" s="434">
        <v>2029</v>
      </c>
      <c r="J683" s="434"/>
      <c r="K683" s="434"/>
      <c r="L683" s="434"/>
      <c r="M683" s="434"/>
      <c r="N683" s="434"/>
      <c r="O683" s="434"/>
      <c r="P683" s="456"/>
      <c r="Q683" s="435"/>
    </row>
    <row r="684" spans="1:17" ht="14.4" customHeight="1" x14ac:dyDescent="0.3">
      <c r="A684" s="430" t="s">
        <v>1483</v>
      </c>
      <c r="B684" s="431" t="s">
        <v>1308</v>
      </c>
      <c r="C684" s="431" t="s">
        <v>1309</v>
      </c>
      <c r="D684" s="431" t="s">
        <v>1394</v>
      </c>
      <c r="E684" s="431" t="s">
        <v>1395</v>
      </c>
      <c r="F684" s="434">
        <v>4</v>
      </c>
      <c r="G684" s="434">
        <v>2425</v>
      </c>
      <c r="H684" s="434">
        <v>1</v>
      </c>
      <c r="I684" s="434">
        <v>606.25</v>
      </c>
      <c r="J684" s="434">
        <v>6</v>
      </c>
      <c r="K684" s="434">
        <v>3648</v>
      </c>
      <c r="L684" s="434">
        <v>1.5043298969072165</v>
      </c>
      <c r="M684" s="434">
        <v>608</v>
      </c>
      <c r="N684" s="434">
        <v>5</v>
      </c>
      <c r="O684" s="434">
        <v>3070</v>
      </c>
      <c r="P684" s="456">
        <v>1.2659793814432989</v>
      </c>
      <c r="Q684" s="435">
        <v>614</v>
      </c>
    </row>
    <row r="685" spans="1:17" ht="14.4" customHeight="1" x14ac:dyDescent="0.3">
      <c r="A685" s="430" t="s">
        <v>1483</v>
      </c>
      <c r="B685" s="431" t="s">
        <v>1308</v>
      </c>
      <c r="C685" s="431" t="s">
        <v>1309</v>
      </c>
      <c r="D685" s="431" t="s">
        <v>1396</v>
      </c>
      <c r="E685" s="431" t="s">
        <v>1397</v>
      </c>
      <c r="F685" s="434"/>
      <c r="G685" s="434"/>
      <c r="H685" s="434"/>
      <c r="I685" s="434"/>
      <c r="J685" s="434">
        <v>1</v>
      </c>
      <c r="K685" s="434">
        <v>962</v>
      </c>
      <c r="L685" s="434"/>
      <c r="M685" s="434">
        <v>962</v>
      </c>
      <c r="N685" s="434">
        <v>1</v>
      </c>
      <c r="O685" s="434">
        <v>963</v>
      </c>
      <c r="P685" s="456"/>
      <c r="Q685" s="435">
        <v>963</v>
      </c>
    </row>
    <row r="686" spans="1:17" ht="14.4" customHeight="1" x14ac:dyDescent="0.3">
      <c r="A686" s="430" t="s">
        <v>1483</v>
      </c>
      <c r="B686" s="431" t="s">
        <v>1308</v>
      </c>
      <c r="C686" s="431" t="s">
        <v>1309</v>
      </c>
      <c r="D686" s="431" t="s">
        <v>1398</v>
      </c>
      <c r="E686" s="431" t="s">
        <v>1399</v>
      </c>
      <c r="F686" s="434">
        <v>4</v>
      </c>
      <c r="G686" s="434">
        <v>2024</v>
      </c>
      <c r="H686" s="434">
        <v>1</v>
      </c>
      <c r="I686" s="434">
        <v>506</v>
      </c>
      <c r="J686" s="434">
        <v>1</v>
      </c>
      <c r="K686" s="434">
        <v>509</v>
      </c>
      <c r="L686" s="434">
        <v>0.25148221343873517</v>
      </c>
      <c r="M686" s="434">
        <v>509</v>
      </c>
      <c r="N686" s="434"/>
      <c r="O686" s="434"/>
      <c r="P686" s="456"/>
      <c r="Q686" s="435"/>
    </row>
    <row r="687" spans="1:17" ht="14.4" customHeight="1" x14ac:dyDescent="0.3">
      <c r="A687" s="430" t="s">
        <v>1484</v>
      </c>
      <c r="B687" s="431" t="s">
        <v>1308</v>
      </c>
      <c r="C687" s="431" t="s">
        <v>1309</v>
      </c>
      <c r="D687" s="431" t="s">
        <v>1310</v>
      </c>
      <c r="E687" s="431" t="s">
        <v>1311</v>
      </c>
      <c r="F687" s="434">
        <v>1311</v>
      </c>
      <c r="G687" s="434">
        <v>209287</v>
      </c>
      <c r="H687" s="434">
        <v>1</v>
      </c>
      <c r="I687" s="434">
        <v>159.63920671243326</v>
      </c>
      <c r="J687" s="434">
        <v>1466</v>
      </c>
      <c r="K687" s="434">
        <v>236026</v>
      </c>
      <c r="L687" s="434">
        <v>1.1277623550435527</v>
      </c>
      <c r="M687" s="434">
        <v>161</v>
      </c>
      <c r="N687" s="434">
        <v>1559</v>
      </c>
      <c r="O687" s="434">
        <v>269707</v>
      </c>
      <c r="P687" s="456">
        <v>1.28869447218413</v>
      </c>
      <c r="Q687" s="435">
        <v>173</v>
      </c>
    </row>
    <row r="688" spans="1:17" ht="14.4" customHeight="1" x14ac:dyDescent="0.3">
      <c r="A688" s="430" t="s">
        <v>1484</v>
      </c>
      <c r="B688" s="431" t="s">
        <v>1308</v>
      </c>
      <c r="C688" s="431" t="s">
        <v>1309</v>
      </c>
      <c r="D688" s="431" t="s">
        <v>1324</v>
      </c>
      <c r="E688" s="431" t="s">
        <v>1325</v>
      </c>
      <c r="F688" s="434">
        <v>4</v>
      </c>
      <c r="G688" s="434">
        <v>4672</v>
      </c>
      <c r="H688" s="434">
        <v>1</v>
      </c>
      <c r="I688" s="434">
        <v>1168</v>
      </c>
      <c r="J688" s="434">
        <v>3</v>
      </c>
      <c r="K688" s="434">
        <v>3507</v>
      </c>
      <c r="L688" s="434">
        <v>0.75064212328767121</v>
      </c>
      <c r="M688" s="434">
        <v>1169</v>
      </c>
      <c r="N688" s="434">
        <v>23</v>
      </c>
      <c r="O688" s="434">
        <v>26979</v>
      </c>
      <c r="P688" s="456">
        <v>5.774614726027397</v>
      </c>
      <c r="Q688" s="435">
        <v>1173</v>
      </c>
    </row>
    <row r="689" spans="1:17" ht="14.4" customHeight="1" x14ac:dyDescent="0.3">
      <c r="A689" s="430" t="s">
        <v>1484</v>
      </c>
      <c r="B689" s="431" t="s">
        <v>1308</v>
      </c>
      <c r="C689" s="431" t="s">
        <v>1309</v>
      </c>
      <c r="D689" s="431" t="s">
        <v>1326</v>
      </c>
      <c r="E689" s="431" t="s">
        <v>1327</v>
      </c>
      <c r="F689" s="434">
        <v>220</v>
      </c>
      <c r="G689" s="434">
        <v>8698</v>
      </c>
      <c r="H689" s="434">
        <v>1</v>
      </c>
      <c r="I689" s="434">
        <v>39.536363636363639</v>
      </c>
      <c r="J689" s="434">
        <v>123</v>
      </c>
      <c r="K689" s="434">
        <v>4920</v>
      </c>
      <c r="L689" s="434">
        <v>0.56564727523568636</v>
      </c>
      <c r="M689" s="434">
        <v>40</v>
      </c>
      <c r="N689" s="434">
        <v>71</v>
      </c>
      <c r="O689" s="434">
        <v>2911</v>
      </c>
      <c r="P689" s="456">
        <v>0.33467463784778112</v>
      </c>
      <c r="Q689" s="435">
        <v>41</v>
      </c>
    </row>
    <row r="690" spans="1:17" ht="14.4" customHeight="1" x14ac:dyDescent="0.3">
      <c r="A690" s="430" t="s">
        <v>1484</v>
      </c>
      <c r="B690" s="431" t="s">
        <v>1308</v>
      </c>
      <c r="C690" s="431" t="s">
        <v>1309</v>
      </c>
      <c r="D690" s="431" t="s">
        <v>1328</v>
      </c>
      <c r="E690" s="431" t="s">
        <v>1329</v>
      </c>
      <c r="F690" s="434">
        <v>26</v>
      </c>
      <c r="G690" s="434">
        <v>9950</v>
      </c>
      <c r="H690" s="434">
        <v>1</v>
      </c>
      <c r="I690" s="434">
        <v>382.69230769230768</v>
      </c>
      <c r="J690" s="434">
        <v>12</v>
      </c>
      <c r="K690" s="434">
        <v>4596</v>
      </c>
      <c r="L690" s="434">
        <v>0.46190954773869347</v>
      </c>
      <c r="M690" s="434">
        <v>383</v>
      </c>
      <c r="N690" s="434">
        <v>9</v>
      </c>
      <c r="O690" s="434">
        <v>3456</v>
      </c>
      <c r="P690" s="456">
        <v>0.3473366834170854</v>
      </c>
      <c r="Q690" s="435">
        <v>384</v>
      </c>
    </row>
    <row r="691" spans="1:17" ht="14.4" customHeight="1" x14ac:dyDescent="0.3">
      <c r="A691" s="430" t="s">
        <v>1484</v>
      </c>
      <c r="B691" s="431" t="s">
        <v>1308</v>
      </c>
      <c r="C691" s="431" t="s">
        <v>1309</v>
      </c>
      <c r="D691" s="431" t="s">
        <v>1330</v>
      </c>
      <c r="E691" s="431" t="s">
        <v>1331</v>
      </c>
      <c r="F691" s="434">
        <v>11</v>
      </c>
      <c r="G691" s="434">
        <v>407</v>
      </c>
      <c r="H691" s="434">
        <v>1</v>
      </c>
      <c r="I691" s="434">
        <v>37</v>
      </c>
      <c r="J691" s="434">
        <v>73</v>
      </c>
      <c r="K691" s="434">
        <v>2701</v>
      </c>
      <c r="L691" s="434">
        <v>6.6363636363636367</v>
      </c>
      <c r="M691" s="434">
        <v>37</v>
      </c>
      <c r="N691" s="434">
        <v>46</v>
      </c>
      <c r="O691" s="434">
        <v>1702</v>
      </c>
      <c r="P691" s="456">
        <v>4.1818181818181817</v>
      </c>
      <c r="Q691" s="435">
        <v>37</v>
      </c>
    </row>
    <row r="692" spans="1:17" ht="14.4" customHeight="1" x14ac:dyDescent="0.3">
      <c r="A692" s="430" t="s">
        <v>1484</v>
      </c>
      <c r="B692" s="431" t="s">
        <v>1308</v>
      </c>
      <c r="C692" s="431" t="s">
        <v>1309</v>
      </c>
      <c r="D692" s="431" t="s">
        <v>1334</v>
      </c>
      <c r="E692" s="431" t="s">
        <v>1335</v>
      </c>
      <c r="F692" s="434">
        <v>24</v>
      </c>
      <c r="G692" s="434">
        <v>10671</v>
      </c>
      <c r="H692" s="434">
        <v>1</v>
      </c>
      <c r="I692" s="434">
        <v>444.625</v>
      </c>
      <c r="J692" s="434">
        <v>9</v>
      </c>
      <c r="K692" s="434">
        <v>4005</v>
      </c>
      <c r="L692" s="434">
        <v>0.37531627776215915</v>
      </c>
      <c r="M692" s="434">
        <v>445</v>
      </c>
      <c r="N692" s="434">
        <v>9</v>
      </c>
      <c r="O692" s="434">
        <v>4014</v>
      </c>
      <c r="P692" s="456">
        <v>0.37615968512791681</v>
      </c>
      <c r="Q692" s="435">
        <v>446</v>
      </c>
    </row>
    <row r="693" spans="1:17" ht="14.4" customHeight="1" x14ac:dyDescent="0.3">
      <c r="A693" s="430" t="s">
        <v>1484</v>
      </c>
      <c r="B693" s="431" t="s">
        <v>1308</v>
      </c>
      <c r="C693" s="431" t="s">
        <v>1309</v>
      </c>
      <c r="D693" s="431" t="s">
        <v>1336</v>
      </c>
      <c r="E693" s="431" t="s">
        <v>1337</v>
      </c>
      <c r="F693" s="434">
        <v>6</v>
      </c>
      <c r="G693" s="434">
        <v>246</v>
      </c>
      <c r="H693" s="434">
        <v>1</v>
      </c>
      <c r="I693" s="434">
        <v>41</v>
      </c>
      <c r="J693" s="434">
        <v>1</v>
      </c>
      <c r="K693" s="434">
        <v>41</v>
      </c>
      <c r="L693" s="434">
        <v>0.16666666666666666</v>
      </c>
      <c r="M693" s="434">
        <v>41</v>
      </c>
      <c r="N693" s="434">
        <v>2</v>
      </c>
      <c r="O693" s="434">
        <v>84</v>
      </c>
      <c r="P693" s="456">
        <v>0.34146341463414637</v>
      </c>
      <c r="Q693" s="435">
        <v>42</v>
      </c>
    </row>
    <row r="694" spans="1:17" ht="14.4" customHeight="1" x14ac:dyDescent="0.3">
      <c r="A694" s="430" t="s">
        <v>1484</v>
      </c>
      <c r="B694" s="431" t="s">
        <v>1308</v>
      </c>
      <c r="C694" s="431" t="s">
        <v>1309</v>
      </c>
      <c r="D694" s="431" t="s">
        <v>1338</v>
      </c>
      <c r="E694" s="431" t="s">
        <v>1339</v>
      </c>
      <c r="F694" s="434">
        <v>24</v>
      </c>
      <c r="G694" s="434">
        <v>11775</v>
      </c>
      <c r="H694" s="434">
        <v>1</v>
      </c>
      <c r="I694" s="434">
        <v>490.625</v>
      </c>
      <c r="J694" s="434">
        <v>20</v>
      </c>
      <c r="K694" s="434">
        <v>9820</v>
      </c>
      <c r="L694" s="434">
        <v>0.83397027600849261</v>
      </c>
      <c r="M694" s="434">
        <v>491</v>
      </c>
      <c r="N694" s="434">
        <v>29</v>
      </c>
      <c r="O694" s="434">
        <v>14268</v>
      </c>
      <c r="P694" s="456">
        <v>1.21171974522293</v>
      </c>
      <c r="Q694" s="435">
        <v>492</v>
      </c>
    </row>
    <row r="695" spans="1:17" ht="14.4" customHeight="1" x14ac:dyDescent="0.3">
      <c r="A695" s="430" t="s">
        <v>1484</v>
      </c>
      <c r="B695" s="431" t="s">
        <v>1308</v>
      </c>
      <c r="C695" s="431" t="s">
        <v>1309</v>
      </c>
      <c r="D695" s="431" t="s">
        <v>1340</v>
      </c>
      <c r="E695" s="431" t="s">
        <v>1341</v>
      </c>
      <c r="F695" s="434">
        <v>25</v>
      </c>
      <c r="G695" s="434">
        <v>775</v>
      </c>
      <c r="H695" s="434">
        <v>1</v>
      </c>
      <c r="I695" s="434">
        <v>31</v>
      </c>
      <c r="J695" s="434">
        <v>22</v>
      </c>
      <c r="K695" s="434">
        <v>682</v>
      </c>
      <c r="L695" s="434">
        <v>0.88</v>
      </c>
      <c r="M695" s="434">
        <v>31</v>
      </c>
      <c r="N695" s="434">
        <v>18</v>
      </c>
      <c r="O695" s="434">
        <v>558</v>
      </c>
      <c r="P695" s="456">
        <v>0.72</v>
      </c>
      <c r="Q695" s="435">
        <v>31</v>
      </c>
    </row>
    <row r="696" spans="1:17" ht="14.4" customHeight="1" x14ac:dyDescent="0.3">
      <c r="A696" s="430" t="s">
        <v>1484</v>
      </c>
      <c r="B696" s="431" t="s">
        <v>1308</v>
      </c>
      <c r="C696" s="431" t="s">
        <v>1309</v>
      </c>
      <c r="D696" s="431" t="s">
        <v>1342</v>
      </c>
      <c r="E696" s="431" t="s">
        <v>1343</v>
      </c>
      <c r="F696" s="434">
        <v>5</v>
      </c>
      <c r="G696" s="434">
        <v>1030</v>
      </c>
      <c r="H696" s="434">
        <v>1</v>
      </c>
      <c r="I696" s="434">
        <v>206</v>
      </c>
      <c r="J696" s="434">
        <v>6</v>
      </c>
      <c r="K696" s="434">
        <v>1242</v>
      </c>
      <c r="L696" s="434">
        <v>1.2058252427184466</v>
      </c>
      <c r="M696" s="434">
        <v>207</v>
      </c>
      <c r="N696" s="434">
        <v>4</v>
      </c>
      <c r="O696" s="434">
        <v>832</v>
      </c>
      <c r="P696" s="456">
        <v>0.80776699029126209</v>
      </c>
      <c r="Q696" s="435">
        <v>208</v>
      </c>
    </row>
    <row r="697" spans="1:17" ht="14.4" customHeight="1" x14ac:dyDescent="0.3">
      <c r="A697" s="430" t="s">
        <v>1484</v>
      </c>
      <c r="B697" s="431" t="s">
        <v>1308</v>
      </c>
      <c r="C697" s="431" t="s">
        <v>1309</v>
      </c>
      <c r="D697" s="431" t="s">
        <v>1344</v>
      </c>
      <c r="E697" s="431" t="s">
        <v>1345</v>
      </c>
      <c r="F697" s="434">
        <v>5</v>
      </c>
      <c r="G697" s="434">
        <v>1895</v>
      </c>
      <c r="H697" s="434">
        <v>1</v>
      </c>
      <c r="I697" s="434">
        <v>379</v>
      </c>
      <c r="J697" s="434">
        <v>6</v>
      </c>
      <c r="K697" s="434">
        <v>2280</v>
      </c>
      <c r="L697" s="434">
        <v>1.2031662269129288</v>
      </c>
      <c r="M697" s="434">
        <v>380</v>
      </c>
      <c r="N697" s="434">
        <v>4</v>
      </c>
      <c r="O697" s="434">
        <v>1536</v>
      </c>
      <c r="P697" s="456">
        <v>0.8105540897097625</v>
      </c>
      <c r="Q697" s="435">
        <v>384</v>
      </c>
    </row>
    <row r="698" spans="1:17" ht="14.4" customHeight="1" x14ac:dyDescent="0.3">
      <c r="A698" s="430" t="s">
        <v>1484</v>
      </c>
      <c r="B698" s="431" t="s">
        <v>1308</v>
      </c>
      <c r="C698" s="431" t="s">
        <v>1309</v>
      </c>
      <c r="D698" s="431" t="s">
        <v>1346</v>
      </c>
      <c r="E698" s="431" t="s">
        <v>1347</v>
      </c>
      <c r="F698" s="434"/>
      <c r="G698" s="434"/>
      <c r="H698" s="434"/>
      <c r="I698" s="434"/>
      <c r="J698" s="434">
        <v>2</v>
      </c>
      <c r="K698" s="434">
        <v>468</v>
      </c>
      <c r="L698" s="434"/>
      <c r="M698" s="434">
        <v>234</v>
      </c>
      <c r="N698" s="434"/>
      <c r="O698" s="434"/>
      <c r="P698" s="456"/>
      <c r="Q698" s="435"/>
    </row>
    <row r="699" spans="1:17" ht="14.4" customHeight="1" x14ac:dyDescent="0.3">
      <c r="A699" s="430" t="s">
        <v>1484</v>
      </c>
      <c r="B699" s="431" t="s">
        <v>1308</v>
      </c>
      <c r="C699" s="431" t="s">
        <v>1309</v>
      </c>
      <c r="D699" s="431" t="s">
        <v>1354</v>
      </c>
      <c r="E699" s="431" t="s">
        <v>1355</v>
      </c>
      <c r="F699" s="434">
        <v>86</v>
      </c>
      <c r="G699" s="434">
        <v>1376</v>
      </c>
      <c r="H699" s="434">
        <v>1</v>
      </c>
      <c r="I699" s="434">
        <v>16</v>
      </c>
      <c r="J699" s="434">
        <v>82</v>
      </c>
      <c r="K699" s="434">
        <v>1312</v>
      </c>
      <c r="L699" s="434">
        <v>0.95348837209302328</v>
      </c>
      <c r="M699" s="434">
        <v>16</v>
      </c>
      <c r="N699" s="434">
        <v>89</v>
      </c>
      <c r="O699" s="434">
        <v>1513</v>
      </c>
      <c r="P699" s="456">
        <v>1.0995639534883721</v>
      </c>
      <c r="Q699" s="435">
        <v>17</v>
      </c>
    </row>
    <row r="700" spans="1:17" ht="14.4" customHeight="1" x14ac:dyDescent="0.3">
      <c r="A700" s="430" t="s">
        <v>1484</v>
      </c>
      <c r="B700" s="431" t="s">
        <v>1308</v>
      </c>
      <c r="C700" s="431" t="s">
        <v>1309</v>
      </c>
      <c r="D700" s="431" t="s">
        <v>1356</v>
      </c>
      <c r="E700" s="431" t="s">
        <v>1357</v>
      </c>
      <c r="F700" s="434">
        <v>6</v>
      </c>
      <c r="G700" s="434">
        <v>806</v>
      </c>
      <c r="H700" s="434">
        <v>1</v>
      </c>
      <c r="I700" s="434">
        <v>134.33333333333334</v>
      </c>
      <c r="J700" s="434">
        <v>4</v>
      </c>
      <c r="K700" s="434">
        <v>544</v>
      </c>
      <c r="L700" s="434">
        <v>0.67493796526054595</v>
      </c>
      <c r="M700" s="434">
        <v>136</v>
      </c>
      <c r="N700" s="434">
        <v>4</v>
      </c>
      <c r="O700" s="434">
        <v>556</v>
      </c>
      <c r="P700" s="456">
        <v>0.6898263027295285</v>
      </c>
      <c r="Q700" s="435">
        <v>139</v>
      </c>
    </row>
    <row r="701" spans="1:17" ht="14.4" customHeight="1" x14ac:dyDescent="0.3">
      <c r="A701" s="430" t="s">
        <v>1484</v>
      </c>
      <c r="B701" s="431" t="s">
        <v>1308</v>
      </c>
      <c r="C701" s="431" t="s">
        <v>1309</v>
      </c>
      <c r="D701" s="431" t="s">
        <v>1358</v>
      </c>
      <c r="E701" s="431" t="s">
        <v>1359</v>
      </c>
      <c r="F701" s="434">
        <v>97</v>
      </c>
      <c r="G701" s="434">
        <v>9963</v>
      </c>
      <c r="H701" s="434">
        <v>1</v>
      </c>
      <c r="I701" s="434">
        <v>102.71134020618557</v>
      </c>
      <c r="J701" s="434">
        <v>106</v>
      </c>
      <c r="K701" s="434">
        <v>10918</v>
      </c>
      <c r="L701" s="434">
        <v>1.0958546622503262</v>
      </c>
      <c r="M701" s="434">
        <v>103</v>
      </c>
      <c r="N701" s="434">
        <v>25</v>
      </c>
      <c r="O701" s="434">
        <v>2575</v>
      </c>
      <c r="P701" s="456">
        <v>0.25845628826658634</v>
      </c>
      <c r="Q701" s="435">
        <v>103</v>
      </c>
    </row>
    <row r="702" spans="1:17" ht="14.4" customHeight="1" x14ac:dyDescent="0.3">
      <c r="A702" s="430" t="s">
        <v>1484</v>
      </c>
      <c r="B702" s="431" t="s">
        <v>1308</v>
      </c>
      <c r="C702" s="431" t="s">
        <v>1309</v>
      </c>
      <c r="D702" s="431" t="s">
        <v>1364</v>
      </c>
      <c r="E702" s="431" t="s">
        <v>1365</v>
      </c>
      <c r="F702" s="434">
        <v>866</v>
      </c>
      <c r="G702" s="434">
        <v>98976</v>
      </c>
      <c r="H702" s="434">
        <v>1</v>
      </c>
      <c r="I702" s="434">
        <v>114.29099307159353</v>
      </c>
      <c r="J702" s="434">
        <v>1035</v>
      </c>
      <c r="K702" s="434">
        <v>120060</v>
      </c>
      <c r="L702" s="434">
        <v>1.2130213385063047</v>
      </c>
      <c r="M702" s="434">
        <v>116</v>
      </c>
      <c r="N702" s="434">
        <v>1121</v>
      </c>
      <c r="O702" s="434">
        <v>131157</v>
      </c>
      <c r="P702" s="456">
        <v>1.3251394277400581</v>
      </c>
      <c r="Q702" s="435">
        <v>117</v>
      </c>
    </row>
    <row r="703" spans="1:17" ht="14.4" customHeight="1" x14ac:dyDescent="0.3">
      <c r="A703" s="430" t="s">
        <v>1484</v>
      </c>
      <c r="B703" s="431" t="s">
        <v>1308</v>
      </c>
      <c r="C703" s="431" t="s">
        <v>1309</v>
      </c>
      <c r="D703" s="431" t="s">
        <v>1366</v>
      </c>
      <c r="E703" s="431" t="s">
        <v>1367</v>
      </c>
      <c r="F703" s="434">
        <v>547</v>
      </c>
      <c r="G703" s="434">
        <v>46304</v>
      </c>
      <c r="H703" s="434">
        <v>1</v>
      </c>
      <c r="I703" s="434">
        <v>84.650822669104201</v>
      </c>
      <c r="J703" s="434">
        <v>609</v>
      </c>
      <c r="K703" s="434">
        <v>51765</v>
      </c>
      <c r="L703" s="434">
        <v>1.11793797512094</v>
      </c>
      <c r="M703" s="434">
        <v>85</v>
      </c>
      <c r="N703" s="434">
        <v>634</v>
      </c>
      <c r="O703" s="434">
        <v>57694</v>
      </c>
      <c r="P703" s="456">
        <v>1.2459830684174154</v>
      </c>
      <c r="Q703" s="435">
        <v>91</v>
      </c>
    </row>
    <row r="704" spans="1:17" ht="14.4" customHeight="1" x14ac:dyDescent="0.3">
      <c r="A704" s="430" t="s">
        <v>1484</v>
      </c>
      <c r="B704" s="431" t="s">
        <v>1308</v>
      </c>
      <c r="C704" s="431" t="s">
        <v>1309</v>
      </c>
      <c r="D704" s="431" t="s">
        <v>1368</v>
      </c>
      <c r="E704" s="431" t="s">
        <v>1369</v>
      </c>
      <c r="F704" s="434">
        <v>1</v>
      </c>
      <c r="G704" s="434">
        <v>97</v>
      </c>
      <c r="H704" s="434">
        <v>1</v>
      </c>
      <c r="I704" s="434">
        <v>97</v>
      </c>
      <c r="J704" s="434">
        <v>6</v>
      </c>
      <c r="K704" s="434">
        <v>588</v>
      </c>
      <c r="L704" s="434">
        <v>6.0618556701030926</v>
      </c>
      <c r="M704" s="434">
        <v>98</v>
      </c>
      <c r="N704" s="434">
        <v>1</v>
      </c>
      <c r="O704" s="434">
        <v>99</v>
      </c>
      <c r="P704" s="456">
        <v>1.0206185567010309</v>
      </c>
      <c r="Q704" s="435">
        <v>99</v>
      </c>
    </row>
    <row r="705" spans="1:17" ht="14.4" customHeight="1" x14ac:dyDescent="0.3">
      <c r="A705" s="430" t="s">
        <v>1484</v>
      </c>
      <c r="B705" s="431" t="s">
        <v>1308</v>
      </c>
      <c r="C705" s="431" t="s">
        <v>1309</v>
      </c>
      <c r="D705" s="431" t="s">
        <v>1370</v>
      </c>
      <c r="E705" s="431" t="s">
        <v>1371</v>
      </c>
      <c r="F705" s="434">
        <v>72</v>
      </c>
      <c r="G705" s="434">
        <v>1512</v>
      </c>
      <c r="H705" s="434">
        <v>1</v>
      </c>
      <c r="I705" s="434">
        <v>21</v>
      </c>
      <c r="J705" s="434">
        <v>173</v>
      </c>
      <c r="K705" s="434">
        <v>3633</v>
      </c>
      <c r="L705" s="434">
        <v>2.4027777777777777</v>
      </c>
      <c r="M705" s="434">
        <v>21</v>
      </c>
      <c r="N705" s="434">
        <v>59</v>
      </c>
      <c r="O705" s="434">
        <v>1239</v>
      </c>
      <c r="P705" s="456">
        <v>0.81944444444444442</v>
      </c>
      <c r="Q705" s="435">
        <v>21</v>
      </c>
    </row>
    <row r="706" spans="1:17" ht="14.4" customHeight="1" x14ac:dyDescent="0.3">
      <c r="A706" s="430" t="s">
        <v>1484</v>
      </c>
      <c r="B706" s="431" t="s">
        <v>1308</v>
      </c>
      <c r="C706" s="431" t="s">
        <v>1309</v>
      </c>
      <c r="D706" s="431" t="s">
        <v>1372</v>
      </c>
      <c r="E706" s="431" t="s">
        <v>1373</v>
      </c>
      <c r="F706" s="434">
        <v>50</v>
      </c>
      <c r="G706" s="434">
        <v>24329</v>
      </c>
      <c r="H706" s="434">
        <v>1</v>
      </c>
      <c r="I706" s="434">
        <v>486.58</v>
      </c>
      <c r="J706" s="434">
        <v>93</v>
      </c>
      <c r="K706" s="434">
        <v>45291</v>
      </c>
      <c r="L706" s="434">
        <v>1.8616054913888775</v>
      </c>
      <c r="M706" s="434">
        <v>487</v>
      </c>
      <c r="N706" s="434">
        <v>125</v>
      </c>
      <c r="O706" s="434">
        <v>61000</v>
      </c>
      <c r="P706" s="456">
        <v>2.5072958198035264</v>
      </c>
      <c r="Q706" s="435">
        <v>488</v>
      </c>
    </row>
    <row r="707" spans="1:17" ht="14.4" customHeight="1" x14ac:dyDescent="0.3">
      <c r="A707" s="430" t="s">
        <v>1484</v>
      </c>
      <c r="B707" s="431" t="s">
        <v>1308</v>
      </c>
      <c r="C707" s="431" t="s">
        <v>1309</v>
      </c>
      <c r="D707" s="431" t="s">
        <v>1380</v>
      </c>
      <c r="E707" s="431" t="s">
        <v>1381</v>
      </c>
      <c r="F707" s="434">
        <v>135</v>
      </c>
      <c r="G707" s="434">
        <v>5490</v>
      </c>
      <c r="H707" s="434">
        <v>1</v>
      </c>
      <c r="I707" s="434">
        <v>40.666666666666664</v>
      </c>
      <c r="J707" s="434">
        <v>178</v>
      </c>
      <c r="K707" s="434">
        <v>7298</v>
      </c>
      <c r="L707" s="434">
        <v>1.3293260473588342</v>
      </c>
      <c r="M707" s="434">
        <v>41</v>
      </c>
      <c r="N707" s="434">
        <v>129</v>
      </c>
      <c r="O707" s="434">
        <v>5289</v>
      </c>
      <c r="P707" s="456">
        <v>0.96338797814207655</v>
      </c>
      <c r="Q707" s="435">
        <v>41</v>
      </c>
    </row>
    <row r="708" spans="1:17" ht="14.4" customHeight="1" x14ac:dyDescent="0.3">
      <c r="A708" s="430" t="s">
        <v>1484</v>
      </c>
      <c r="B708" s="431" t="s">
        <v>1308</v>
      </c>
      <c r="C708" s="431" t="s">
        <v>1309</v>
      </c>
      <c r="D708" s="431" t="s">
        <v>1388</v>
      </c>
      <c r="E708" s="431" t="s">
        <v>1389</v>
      </c>
      <c r="F708" s="434"/>
      <c r="G708" s="434"/>
      <c r="H708" s="434"/>
      <c r="I708" s="434"/>
      <c r="J708" s="434">
        <v>4</v>
      </c>
      <c r="K708" s="434">
        <v>876</v>
      </c>
      <c r="L708" s="434"/>
      <c r="M708" s="434">
        <v>219</v>
      </c>
      <c r="N708" s="434">
        <v>10</v>
      </c>
      <c r="O708" s="434">
        <v>2230</v>
      </c>
      <c r="P708" s="456"/>
      <c r="Q708" s="435">
        <v>223</v>
      </c>
    </row>
    <row r="709" spans="1:17" ht="14.4" customHeight="1" x14ac:dyDescent="0.3">
      <c r="A709" s="430" t="s">
        <v>1484</v>
      </c>
      <c r="B709" s="431" t="s">
        <v>1308</v>
      </c>
      <c r="C709" s="431" t="s">
        <v>1309</v>
      </c>
      <c r="D709" s="431" t="s">
        <v>1392</v>
      </c>
      <c r="E709" s="431" t="s">
        <v>1393</v>
      </c>
      <c r="F709" s="434"/>
      <c r="G709" s="434"/>
      <c r="H709" s="434"/>
      <c r="I709" s="434"/>
      <c r="J709" s="434">
        <v>1</v>
      </c>
      <c r="K709" s="434">
        <v>2072</v>
      </c>
      <c r="L709" s="434"/>
      <c r="M709" s="434">
        <v>2072</v>
      </c>
      <c r="N709" s="434">
        <v>1</v>
      </c>
      <c r="O709" s="434">
        <v>2112</v>
      </c>
      <c r="P709" s="456"/>
      <c r="Q709" s="435">
        <v>2112</v>
      </c>
    </row>
    <row r="710" spans="1:17" ht="14.4" customHeight="1" x14ac:dyDescent="0.3">
      <c r="A710" s="430" t="s">
        <v>1484</v>
      </c>
      <c r="B710" s="431" t="s">
        <v>1308</v>
      </c>
      <c r="C710" s="431" t="s">
        <v>1309</v>
      </c>
      <c r="D710" s="431" t="s">
        <v>1394</v>
      </c>
      <c r="E710" s="431" t="s">
        <v>1395</v>
      </c>
      <c r="F710" s="434">
        <v>22</v>
      </c>
      <c r="G710" s="434">
        <v>13327</v>
      </c>
      <c r="H710" s="434">
        <v>1</v>
      </c>
      <c r="I710" s="434">
        <v>605.77272727272725</v>
      </c>
      <c r="J710" s="434">
        <v>21</v>
      </c>
      <c r="K710" s="434">
        <v>12768</v>
      </c>
      <c r="L710" s="434">
        <v>0.95805507616117658</v>
      </c>
      <c r="M710" s="434">
        <v>608</v>
      </c>
      <c r="N710" s="434">
        <v>23</v>
      </c>
      <c r="O710" s="434">
        <v>14122</v>
      </c>
      <c r="P710" s="456">
        <v>1.0596533353342839</v>
      </c>
      <c r="Q710" s="435">
        <v>614</v>
      </c>
    </row>
    <row r="711" spans="1:17" ht="14.4" customHeight="1" x14ac:dyDescent="0.3">
      <c r="A711" s="430" t="s">
        <v>1484</v>
      </c>
      <c r="B711" s="431" t="s">
        <v>1308</v>
      </c>
      <c r="C711" s="431" t="s">
        <v>1309</v>
      </c>
      <c r="D711" s="431" t="s">
        <v>1396</v>
      </c>
      <c r="E711" s="431" t="s">
        <v>1397</v>
      </c>
      <c r="F711" s="434"/>
      <c r="G711" s="434"/>
      <c r="H711" s="434"/>
      <c r="I711" s="434"/>
      <c r="J711" s="434">
        <v>1</v>
      </c>
      <c r="K711" s="434">
        <v>962</v>
      </c>
      <c r="L711" s="434"/>
      <c r="M711" s="434">
        <v>962</v>
      </c>
      <c r="N711" s="434"/>
      <c r="O711" s="434"/>
      <c r="P711" s="456"/>
      <c r="Q711" s="435"/>
    </row>
    <row r="712" spans="1:17" ht="14.4" customHeight="1" x14ac:dyDescent="0.3">
      <c r="A712" s="430" t="s">
        <v>1484</v>
      </c>
      <c r="B712" s="431" t="s">
        <v>1308</v>
      </c>
      <c r="C712" s="431" t="s">
        <v>1309</v>
      </c>
      <c r="D712" s="431" t="s">
        <v>1398</v>
      </c>
      <c r="E712" s="431" t="s">
        <v>1399</v>
      </c>
      <c r="F712" s="434">
        <v>65</v>
      </c>
      <c r="G712" s="434">
        <v>32966</v>
      </c>
      <c r="H712" s="434">
        <v>1</v>
      </c>
      <c r="I712" s="434">
        <v>507.16923076923075</v>
      </c>
      <c r="J712" s="434">
        <v>1</v>
      </c>
      <c r="K712" s="434">
        <v>509</v>
      </c>
      <c r="L712" s="434">
        <v>1.5440150458047686E-2</v>
      </c>
      <c r="M712" s="434">
        <v>509</v>
      </c>
      <c r="N712" s="434"/>
      <c r="O712" s="434"/>
      <c r="P712" s="456"/>
      <c r="Q712" s="435"/>
    </row>
    <row r="713" spans="1:17" ht="14.4" customHeight="1" x14ac:dyDescent="0.3">
      <c r="A713" s="430" t="s">
        <v>1484</v>
      </c>
      <c r="B713" s="431" t="s">
        <v>1308</v>
      </c>
      <c r="C713" s="431" t="s">
        <v>1309</v>
      </c>
      <c r="D713" s="431" t="s">
        <v>1400</v>
      </c>
      <c r="E713" s="431" t="s">
        <v>1401</v>
      </c>
      <c r="F713" s="434"/>
      <c r="G713" s="434"/>
      <c r="H713" s="434"/>
      <c r="I713" s="434"/>
      <c r="J713" s="434"/>
      <c r="K713" s="434"/>
      <c r="L713" s="434"/>
      <c r="M713" s="434"/>
      <c r="N713" s="434">
        <v>2</v>
      </c>
      <c r="O713" s="434">
        <v>3520</v>
      </c>
      <c r="P713" s="456"/>
      <c r="Q713" s="435">
        <v>1760</v>
      </c>
    </row>
    <row r="714" spans="1:17" ht="14.4" customHeight="1" x14ac:dyDescent="0.3">
      <c r="A714" s="430" t="s">
        <v>1484</v>
      </c>
      <c r="B714" s="431" t="s">
        <v>1308</v>
      </c>
      <c r="C714" s="431" t="s">
        <v>1309</v>
      </c>
      <c r="D714" s="431" t="s">
        <v>1406</v>
      </c>
      <c r="E714" s="431" t="s">
        <v>1407</v>
      </c>
      <c r="F714" s="434"/>
      <c r="G714" s="434"/>
      <c r="H714" s="434"/>
      <c r="I714" s="434"/>
      <c r="J714" s="434">
        <v>2</v>
      </c>
      <c r="K714" s="434">
        <v>496</v>
      </c>
      <c r="L714" s="434"/>
      <c r="M714" s="434">
        <v>248</v>
      </c>
      <c r="N714" s="434"/>
      <c r="O714" s="434"/>
      <c r="P714" s="456"/>
      <c r="Q714" s="435"/>
    </row>
    <row r="715" spans="1:17" ht="14.4" customHeight="1" thickBot="1" x14ac:dyDescent="0.35">
      <c r="A715" s="436" t="s">
        <v>1484</v>
      </c>
      <c r="B715" s="437" t="s">
        <v>1308</v>
      </c>
      <c r="C715" s="437" t="s">
        <v>1309</v>
      </c>
      <c r="D715" s="437" t="s">
        <v>1418</v>
      </c>
      <c r="E715" s="437" t="s">
        <v>1419</v>
      </c>
      <c r="F715" s="440"/>
      <c r="G715" s="440"/>
      <c r="H715" s="440"/>
      <c r="I715" s="440"/>
      <c r="J715" s="440">
        <v>1</v>
      </c>
      <c r="K715" s="440">
        <v>328</v>
      </c>
      <c r="L715" s="440"/>
      <c r="M715" s="440">
        <v>328</v>
      </c>
      <c r="N715" s="440">
        <v>4</v>
      </c>
      <c r="O715" s="440">
        <v>1316</v>
      </c>
      <c r="P715" s="448"/>
      <c r="Q715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46.178639999999994</v>
      </c>
      <c r="C5" s="29">
        <v>26.440929999999998</v>
      </c>
      <c r="D5" s="8"/>
      <c r="E5" s="103">
        <v>30.862579999999998</v>
      </c>
      <c r="F5" s="28">
        <v>39.962536941130004</v>
      </c>
      <c r="G5" s="102">
        <f>E5-F5</f>
        <v>-9.0999569411300065</v>
      </c>
      <c r="H5" s="108">
        <f>IF(F5&lt;0.00000001,"",E5/F5)</f>
        <v>0.77228780658907059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11341.26742</v>
      </c>
      <c r="C6" s="31">
        <v>12221.68794</v>
      </c>
      <c r="D6" s="8"/>
      <c r="E6" s="104">
        <v>14041.383310000001</v>
      </c>
      <c r="F6" s="30">
        <v>12665.450185257667</v>
      </c>
      <c r="G6" s="105">
        <f>E6-F6</f>
        <v>1375.9331247423343</v>
      </c>
      <c r="H6" s="109">
        <f>IF(F6&lt;0.00000001,"",E6/F6)</f>
        <v>1.1086367325769355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11767.438010000011</v>
      </c>
      <c r="C7" s="31">
        <v>12313.902759999999</v>
      </c>
      <c r="D7" s="8"/>
      <c r="E7" s="104">
        <v>12844.143120000001</v>
      </c>
      <c r="F7" s="30">
        <v>12130.001095090267</v>
      </c>
      <c r="G7" s="105">
        <f>E7-F7</f>
        <v>714.14202490973366</v>
      </c>
      <c r="H7" s="109">
        <f>IF(F7&lt;0.00000001,"",E7/F7)</f>
        <v>1.0588740280657345</v>
      </c>
    </row>
    <row r="8" spans="1:8" ht="14.4" customHeight="1" thickBot="1" x14ac:dyDescent="0.35">
      <c r="A8" s="1" t="s">
        <v>63</v>
      </c>
      <c r="B8" s="11">
        <v>741.65692999999737</v>
      </c>
      <c r="C8" s="33">
        <v>1665.8041700000085</v>
      </c>
      <c r="D8" s="8"/>
      <c r="E8" s="106">
        <v>2032.0241300000052</v>
      </c>
      <c r="F8" s="32">
        <v>1718.5468789264014</v>
      </c>
      <c r="G8" s="107">
        <f>E8-F8</f>
        <v>313.47725107360384</v>
      </c>
      <c r="H8" s="110">
        <f>IF(F8&lt;0.00000001,"",E8/F8)</f>
        <v>1.1824083211913528</v>
      </c>
    </row>
    <row r="9" spans="1:8" ht="14.4" customHeight="1" thickBot="1" x14ac:dyDescent="0.35">
      <c r="A9" s="2" t="s">
        <v>64</v>
      </c>
      <c r="B9" s="3">
        <v>23896.541000000008</v>
      </c>
      <c r="C9" s="35">
        <v>26227.835800000008</v>
      </c>
      <c r="D9" s="8"/>
      <c r="E9" s="3">
        <v>28948.413140000008</v>
      </c>
      <c r="F9" s="34">
        <v>26553.960696215465</v>
      </c>
      <c r="G9" s="34">
        <f>E9-F9</f>
        <v>2394.452443784543</v>
      </c>
      <c r="H9" s="111">
        <f>IF(F9&lt;0.00000001,"",E9/F9)</f>
        <v>1.0901730808137335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21219.079000000002</v>
      </c>
      <c r="C11" s="29">
        <f>IF(ISERROR(VLOOKUP("Celkem:",'ZV Vykáz.-A'!A:F,4,0)),0,VLOOKUP("Celkem:",'ZV Vykáz.-A'!A:F,4,0)/1000)</f>
        <v>22932.828000000001</v>
      </c>
      <c r="D11" s="8"/>
      <c r="E11" s="103">
        <f>IF(ISERROR(VLOOKUP("Celkem:",'ZV Vykáz.-A'!A:F,6,0)),0,VLOOKUP("Celkem:",'ZV Vykáz.-A'!A:F,6,0)/1000)</f>
        <v>27941.967000000001</v>
      </c>
      <c r="F11" s="28">
        <f>B11</f>
        <v>21219.079000000002</v>
      </c>
      <c r="G11" s="102">
        <f>E11-F11</f>
        <v>6722.887999999999</v>
      </c>
      <c r="H11" s="108">
        <f>IF(F11&lt;0.00000001,"",E11/F11)</f>
        <v>1.316832224433492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21219.079000000002</v>
      </c>
      <c r="C13" s="37">
        <f>SUM(C11:C12)</f>
        <v>22932.828000000001</v>
      </c>
      <c r="D13" s="8"/>
      <c r="E13" s="5">
        <f>SUM(E11:E12)</f>
        <v>27941.967000000001</v>
      </c>
      <c r="F13" s="36">
        <f>SUM(F11:F12)</f>
        <v>21219.079000000002</v>
      </c>
      <c r="G13" s="36">
        <f>E13-F13</f>
        <v>6722.887999999999</v>
      </c>
      <c r="H13" s="112">
        <f>IF(F13&lt;0.00000001,"",E13/F13)</f>
        <v>1.316832224433492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0.88795608535980142</v>
      </c>
      <c r="C15" s="39">
        <f>IF(C9=0,"",C13/C9)</f>
        <v>0.87436981742885522</v>
      </c>
      <c r="D15" s="8"/>
      <c r="E15" s="6">
        <f>IF(E9=0,"",E13/E9)</f>
        <v>0.9652331153651621</v>
      </c>
      <c r="F15" s="38">
        <f>IF(F9=0,"",F13/F9)</f>
        <v>0.7990928073876451</v>
      </c>
      <c r="G15" s="38">
        <f>IF(ISERROR(F15-E15),"",E15-F15)</f>
        <v>0.166140307977517</v>
      </c>
      <c r="H15" s="113">
        <f>IF(ISERROR(F15-E15),"",IF(F15&lt;0.00000001,"",E15/F15))</f>
        <v>1.2079111543009062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0.98081368859415485</v>
      </c>
      <c r="D4" s="185">
        <f t="shared" si="0"/>
        <v>1.0075964522838705</v>
      </c>
      <c r="E4" s="185">
        <f t="shared" si="0"/>
        <v>1.0470755271739771</v>
      </c>
      <c r="F4" s="185">
        <f t="shared" si="0"/>
        <v>1.0552355529984774</v>
      </c>
      <c r="G4" s="185">
        <f t="shared" si="0"/>
        <v>1.0202754841335917</v>
      </c>
      <c r="H4" s="185">
        <f t="shared" si="0"/>
        <v>0.98063029076402519</v>
      </c>
      <c r="I4" s="185">
        <f t="shared" si="0"/>
        <v>0.9652331153651621</v>
      </c>
      <c r="J4" s="185">
        <f t="shared" si="0"/>
        <v>0.9652331153651621</v>
      </c>
      <c r="K4" s="185">
        <f t="shared" si="0"/>
        <v>0.9652331153651621</v>
      </c>
      <c r="L4" s="185">
        <f t="shared" si="0"/>
        <v>0.9652331153651621</v>
      </c>
      <c r="M4" s="185">
        <f t="shared" si="0"/>
        <v>0.9652331153651621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3255.5029399999999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28948.413140000008</v>
      </c>
      <c r="J6" s="187">
        <f t="shared" si="1"/>
        <v>28948.413140000008</v>
      </c>
      <c r="K6" s="187">
        <f t="shared" si="1"/>
        <v>28948.413140000008</v>
      </c>
      <c r="L6" s="187">
        <f t="shared" si="1"/>
        <v>28948.413140000008</v>
      </c>
      <c r="M6" s="187">
        <f t="shared" si="1"/>
        <v>28948.413140000008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3657613</v>
      </c>
      <c r="D9" s="186">
        <v>4120146</v>
      </c>
      <c r="E9" s="186">
        <v>4055474</v>
      </c>
      <c r="F9" s="186">
        <v>3965937</v>
      </c>
      <c r="G9" s="186">
        <v>3544333</v>
      </c>
      <c r="H9" s="186">
        <v>2610393</v>
      </c>
      <c r="I9" s="186">
        <v>2746721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6898.9629999999997</v>
      </c>
      <c r="D10" s="187">
        <f t="shared" si="3"/>
        <v>11019.109</v>
      </c>
      <c r="E10" s="187">
        <f t="shared" si="3"/>
        <v>15074.583000000001</v>
      </c>
      <c r="F10" s="187">
        <f t="shared" si="3"/>
        <v>19040.52</v>
      </c>
      <c r="G10" s="187">
        <f t="shared" si="3"/>
        <v>22584.852999999999</v>
      </c>
      <c r="H10" s="187">
        <f t="shared" si="3"/>
        <v>25195.245999999999</v>
      </c>
      <c r="I10" s="187">
        <f t="shared" si="3"/>
        <v>27941.967000000001</v>
      </c>
      <c r="J10" s="187">
        <f t="shared" si="3"/>
        <v>27941.967000000001</v>
      </c>
      <c r="K10" s="187">
        <f t="shared" si="3"/>
        <v>27941.967000000001</v>
      </c>
      <c r="L10" s="187">
        <f t="shared" si="3"/>
        <v>27941.967000000001</v>
      </c>
      <c r="M10" s="187">
        <f t="shared" si="3"/>
        <v>27941.967000000001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0.7990928073876451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0.7990928073876451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1.8562700000000001</v>
      </c>
      <c r="L7" s="52">
        <v>0</v>
      </c>
      <c r="M7" s="52">
        <v>0</v>
      </c>
      <c r="N7" s="52">
        <v>0</v>
      </c>
      <c r="O7" s="52">
        <v>0</v>
      </c>
      <c r="P7" s="53">
        <v>30.862580000000001</v>
      </c>
      <c r="Q7" s="81">
        <v>0.77228780658899998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18998.175277886501</v>
      </c>
      <c r="C9" s="52">
        <v>1583.1812731572099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1463.9396300000001</v>
      </c>
      <c r="L9" s="52">
        <v>0</v>
      </c>
      <c r="M9" s="52">
        <v>0</v>
      </c>
      <c r="N9" s="52">
        <v>0</v>
      </c>
      <c r="O9" s="52">
        <v>0</v>
      </c>
      <c r="P9" s="53">
        <v>14041.383309999999</v>
      </c>
      <c r="Q9" s="81">
        <v>1.108636732576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9.5052800000000008</v>
      </c>
      <c r="L11" s="52">
        <v>0</v>
      </c>
      <c r="M11" s="52">
        <v>0</v>
      </c>
      <c r="N11" s="52">
        <v>0</v>
      </c>
      <c r="O11" s="52">
        <v>0</v>
      </c>
      <c r="P11" s="53">
        <v>159.57261</v>
      </c>
      <c r="Q11" s="81">
        <v>1.120217033444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0.22989999999999999</v>
      </c>
      <c r="L13" s="52">
        <v>0</v>
      </c>
      <c r="M13" s="52">
        <v>0</v>
      </c>
      <c r="N13" s="52">
        <v>0</v>
      </c>
      <c r="O13" s="52">
        <v>0</v>
      </c>
      <c r="P13" s="53">
        <v>12.85779</v>
      </c>
      <c r="Q13" s="81">
        <v>5.1050824094309997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3.0855000000000001</v>
      </c>
      <c r="L17" s="52">
        <v>0</v>
      </c>
      <c r="M17" s="52">
        <v>0</v>
      </c>
      <c r="N17" s="52">
        <v>0</v>
      </c>
      <c r="O17" s="52">
        <v>0</v>
      </c>
      <c r="P17" s="53">
        <v>7.7651700000000003</v>
      </c>
      <c r="Q17" s="81">
        <v>0.32136010404600002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14.295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61.281289999999998</v>
      </c>
      <c r="L19" s="52">
        <v>0</v>
      </c>
      <c r="M19" s="52">
        <v>0</v>
      </c>
      <c r="N19" s="52">
        <v>0</v>
      </c>
      <c r="O19" s="52">
        <v>0</v>
      </c>
      <c r="P19" s="53">
        <v>480.85300999999998</v>
      </c>
      <c r="Q19" s="81">
        <v>1.3290930493719999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1531.4210800000001</v>
      </c>
      <c r="L20" s="52">
        <v>0</v>
      </c>
      <c r="M20" s="52">
        <v>0</v>
      </c>
      <c r="N20" s="52">
        <v>0</v>
      </c>
      <c r="O20" s="52">
        <v>0</v>
      </c>
      <c r="P20" s="53">
        <v>12844.143120000001</v>
      </c>
      <c r="Q20" s="81">
        <v>1.058874028065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184.184</v>
      </c>
      <c r="L21" s="52">
        <v>0</v>
      </c>
      <c r="M21" s="52">
        <v>0</v>
      </c>
      <c r="N21" s="52">
        <v>0</v>
      </c>
      <c r="O21" s="52">
        <v>0</v>
      </c>
      <c r="P21" s="53">
        <v>1289.8320000000001</v>
      </c>
      <c r="Q21" s="81">
        <v>1.089996356154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>
        <v>11.8714175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-9.9999992926314007E-6</v>
      </c>
      <c r="L24" s="52">
        <v>0</v>
      </c>
      <c r="M24" s="52">
        <v>0</v>
      </c>
      <c r="N24" s="52">
        <v>0</v>
      </c>
      <c r="O24" s="52">
        <v>0</v>
      </c>
      <c r="P24" s="53">
        <v>19.362880000002001</v>
      </c>
      <c r="Q24" s="81"/>
    </row>
    <row r="25" spans="1:17" ht="14.4" customHeight="1" x14ac:dyDescent="0.3">
      <c r="A25" s="17" t="s">
        <v>40</v>
      </c>
      <c r="B25" s="54">
        <v>39830.941044323197</v>
      </c>
      <c r="C25" s="55">
        <v>3319.2450870269299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3255.5029399999999</v>
      </c>
      <c r="L25" s="55">
        <v>0</v>
      </c>
      <c r="M25" s="55">
        <v>0</v>
      </c>
      <c r="N25" s="55">
        <v>0</v>
      </c>
      <c r="O25" s="55">
        <v>0</v>
      </c>
      <c r="P25" s="56">
        <v>28948.413140000001</v>
      </c>
      <c r="Q25" s="82">
        <v>1.0901730808129999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238.12447</v>
      </c>
      <c r="L26" s="52">
        <v>0</v>
      </c>
      <c r="M26" s="52">
        <v>0</v>
      </c>
      <c r="N26" s="52">
        <v>0</v>
      </c>
      <c r="O26" s="52">
        <v>0</v>
      </c>
      <c r="P26" s="53">
        <v>1916.0191299999999</v>
      </c>
      <c r="Q26" s="81">
        <v>0.95039838949900002</v>
      </c>
    </row>
    <row r="27" spans="1:17" ht="14.4" customHeight="1" x14ac:dyDescent="0.3">
      <c r="A27" s="18" t="s">
        <v>42</v>
      </c>
      <c r="B27" s="54">
        <v>42854.966260225803</v>
      </c>
      <c r="C27" s="55">
        <v>3571.2471883521498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3493.6274100000001</v>
      </c>
      <c r="L27" s="55">
        <v>0</v>
      </c>
      <c r="M27" s="55">
        <v>0</v>
      </c>
      <c r="N27" s="55">
        <v>0</v>
      </c>
      <c r="O27" s="55">
        <v>0</v>
      </c>
      <c r="P27" s="56">
        <v>30864.432270000001</v>
      </c>
      <c r="Q27" s="82">
        <v>1.080309995436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47.84834</v>
      </c>
      <c r="L28" s="52">
        <v>0</v>
      </c>
      <c r="M28" s="52">
        <v>0</v>
      </c>
      <c r="N28" s="52">
        <v>0</v>
      </c>
      <c r="O28" s="52">
        <v>0</v>
      </c>
      <c r="P28" s="53">
        <v>372.27199999999999</v>
      </c>
      <c r="Q28" s="81">
        <v>1.0991966193889999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39830.941044323197</v>
      </c>
      <c r="G6" s="384">
        <v>26553.960696215399</v>
      </c>
      <c r="H6" s="386">
        <v>3255.5029399999999</v>
      </c>
      <c r="I6" s="383">
        <v>28948.413140000001</v>
      </c>
      <c r="J6" s="384">
        <v>2394.4524437845598</v>
      </c>
      <c r="K6" s="387">
        <v>0.72678205387499994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19276.004630489799</v>
      </c>
      <c r="G7" s="384">
        <v>12850.6697536599</v>
      </c>
      <c r="H7" s="386">
        <v>1475.53107</v>
      </c>
      <c r="I7" s="383">
        <v>14244.676670000001</v>
      </c>
      <c r="J7" s="384">
        <v>1394.0069163401499</v>
      </c>
      <c r="K7" s="387">
        <v>0.73898491637899999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19276.004630489799</v>
      </c>
      <c r="G8" s="384">
        <v>12850.6697536599</v>
      </c>
      <c r="H8" s="386">
        <v>1475.53107</v>
      </c>
      <c r="I8" s="383">
        <v>14244.676670000001</v>
      </c>
      <c r="J8" s="384">
        <v>1394.0069163401499</v>
      </c>
      <c r="K8" s="387">
        <v>0.73898491637899999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-1.0000000000000001E-5</v>
      </c>
      <c r="I9" s="388">
        <v>3.8000000000000002E-4</v>
      </c>
      <c r="J9" s="389">
        <v>3.8000000000000002E-4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-1.0000000000000001E-5</v>
      </c>
      <c r="I10" s="383">
        <v>3.8000000000000002E-4</v>
      </c>
      <c r="J10" s="384">
        <v>3.8000000000000002E-4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39.962536941129997</v>
      </c>
      <c r="H11" s="391">
        <v>1.8562700000000001</v>
      </c>
      <c r="I11" s="388">
        <v>30.862580000000001</v>
      </c>
      <c r="J11" s="389">
        <v>-9.0999569411299994</v>
      </c>
      <c r="K11" s="396">
        <v>0.51485853772599999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24.666668893560001</v>
      </c>
      <c r="H12" s="386">
        <v>1.7403299999999999</v>
      </c>
      <c r="I12" s="383">
        <v>17.76688</v>
      </c>
      <c r="J12" s="384">
        <v>-6.8997888935600002</v>
      </c>
      <c r="K12" s="387">
        <v>0.48018590259499999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14.666667990764999</v>
      </c>
      <c r="H13" s="386">
        <v>0.11594</v>
      </c>
      <c r="I13" s="383">
        <v>13.095700000000001</v>
      </c>
      <c r="J13" s="384">
        <v>-1.570967990765</v>
      </c>
      <c r="K13" s="387">
        <v>0.59525903716899997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0.62920005680299995</v>
      </c>
      <c r="H14" s="386">
        <v>0</v>
      </c>
      <c r="I14" s="383">
        <v>0</v>
      </c>
      <c r="J14" s="384">
        <v>-0.62920005680299995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18998.175277886501</v>
      </c>
      <c r="G15" s="389">
        <v>12665.4501852577</v>
      </c>
      <c r="H15" s="391">
        <v>1463.9396300000001</v>
      </c>
      <c r="I15" s="388">
        <v>14041.383309999999</v>
      </c>
      <c r="J15" s="389">
        <v>1375.9331247423299</v>
      </c>
      <c r="K15" s="396">
        <v>0.73909115505099998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18700.001688226399</v>
      </c>
      <c r="G16" s="384">
        <v>12466.6677921509</v>
      </c>
      <c r="H16" s="386">
        <v>1443.0383999999999</v>
      </c>
      <c r="I16" s="383">
        <v>13878.135329999999</v>
      </c>
      <c r="J16" s="384">
        <v>1411.4675378490999</v>
      </c>
      <c r="K16" s="387">
        <v>0.74214620733000003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86.474835864319999</v>
      </c>
      <c r="H17" s="386">
        <v>8.0209499999999991</v>
      </c>
      <c r="I17" s="383">
        <v>91.515510000000006</v>
      </c>
      <c r="J17" s="384">
        <v>5.0406741356799998</v>
      </c>
      <c r="K17" s="387">
        <v>0.70552709803000002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13.309500240404001</v>
      </c>
      <c r="H18" s="386">
        <v>0.86219999999999997</v>
      </c>
      <c r="I18" s="383">
        <v>9.4451499999999999</v>
      </c>
      <c r="J18" s="384">
        <v>-3.8643502404040002</v>
      </c>
      <c r="K18" s="387">
        <v>0.47310316337399999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77.846359646633005</v>
      </c>
      <c r="H19" s="386">
        <v>11.179080000000001</v>
      </c>
      <c r="I19" s="383">
        <v>50.214320000000001</v>
      </c>
      <c r="J19" s="384">
        <v>-27.632039646633</v>
      </c>
      <c r="K19" s="387">
        <v>0.43002927157100002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0.66666672685200001</v>
      </c>
      <c r="H20" s="386">
        <v>0.129</v>
      </c>
      <c r="I20" s="383">
        <v>0.997</v>
      </c>
      <c r="J20" s="384">
        <v>0.33033327314700001</v>
      </c>
      <c r="K20" s="387">
        <v>0.99699990999099997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20.485030628554998</v>
      </c>
      <c r="H21" s="386">
        <v>0.71</v>
      </c>
      <c r="I21" s="383">
        <v>11.076000000000001</v>
      </c>
      <c r="J21" s="384">
        <v>-9.4090306285549996</v>
      </c>
      <c r="K21" s="387">
        <v>0.36045833339900002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142.44794110061201</v>
      </c>
      <c r="H22" s="391">
        <v>9.5052800000000008</v>
      </c>
      <c r="I22" s="388">
        <v>159.57261</v>
      </c>
      <c r="J22" s="389">
        <v>17.124668899387999</v>
      </c>
      <c r="K22" s="396">
        <v>0.74681135562900003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1.497597161621</v>
      </c>
      <c r="H23" s="386">
        <v>-1.8657999999999999</v>
      </c>
      <c r="I23" s="383">
        <v>1.996</v>
      </c>
      <c r="J23" s="384">
        <v>0.49840283837799998</v>
      </c>
      <c r="K23" s="387">
        <v>0.88853444755800004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5.8262833069550002</v>
      </c>
      <c r="H24" s="386">
        <v>0.38005</v>
      </c>
      <c r="I24" s="383">
        <v>2.29135</v>
      </c>
      <c r="J24" s="384">
        <v>-3.5349333069550002</v>
      </c>
      <c r="K24" s="387">
        <v>0.26218544244800002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17.756468934611998</v>
      </c>
      <c r="H25" s="386">
        <v>1.9765299999999999</v>
      </c>
      <c r="I25" s="383">
        <v>16.412659999999999</v>
      </c>
      <c r="J25" s="384">
        <v>-1.3438089346119999</v>
      </c>
      <c r="K25" s="387">
        <v>0.61621335715000003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33.910139894785999</v>
      </c>
      <c r="H26" s="386">
        <v>3.7579400000000001</v>
      </c>
      <c r="I26" s="383">
        <v>33.68909</v>
      </c>
      <c r="J26" s="384">
        <v>-0.22104989478600001</v>
      </c>
      <c r="K26" s="387">
        <v>0.66232086930300005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4.4338920772470001</v>
      </c>
      <c r="H27" s="386">
        <v>0</v>
      </c>
      <c r="I27" s="383">
        <v>5.6235900000000001</v>
      </c>
      <c r="J27" s="384">
        <v>1.1896979227519999</v>
      </c>
      <c r="K27" s="387">
        <v>0.84554606532599996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3.0544256064700002</v>
      </c>
      <c r="H28" s="386">
        <v>0</v>
      </c>
      <c r="I28" s="383">
        <v>2.2215600000000002</v>
      </c>
      <c r="J28" s="384">
        <v>-0.83286560646999996</v>
      </c>
      <c r="K28" s="387">
        <v>0.48488331058400003</v>
      </c>
    </row>
    <row r="29" spans="1:11" ht="14.4" customHeight="1" thickBot="1" x14ac:dyDescent="0.35">
      <c r="A29" s="405" t="s">
        <v>257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3.5468000000000002</v>
      </c>
      <c r="I29" s="383">
        <v>3.5468000000000002</v>
      </c>
      <c r="J29" s="384">
        <v>3.5468000000000002</v>
      </c>
      <c r="K29" s="394" t="s">
        <v>258</v>
      </c>
    </row>
    <row r="30" spans="1:11" ht="14.4" customHeight="1" thickBot="1" x14ac:dyDescent="0.35">
      <c r="A30" s="405" t="s">
        <v>259</v>
      </c>
      <c r="B30" s="383">
        <v>44</v>
      </c>
      <c r="C30" s="383">
        <v>31.05124</v>
      </c>
      <c r="D30" s="384">
        <v>-12.94876</v>
      </c>
      <c r="E30" s="385">
        <v>0.70570999999999995</v>
      </c>
      <c r="F30" s="383">
        <v>21.128812463397999</v>
      </c>
      <c r="G30" s="384">
        <v>14.085874975598999</v>
      </c>
      <c r="H30" s="386">
        <v>0.76595999999999997</v>
      </c>
      <c r="I30" s="383">
        <v>19.50996</v>
      </c>
      <c r="J30" s="384">
        <v>5.4240850244010002</v>
      </c>
      <c r="K30" s="387">
        <v>0.92338175814599999</v>
      </c>
    </row>
    <row r="31" spans="1:11" ht="14.4" customHeight="1" thickBot="1" x14ac:dyDescent="0.35">
      <c r="A31" s="405" t="s">
        <v>260</v>
      </c>
      <c r="B31" s="383">
        <v>49.999998425120999</v>
      </c>
      <c r="C31" s="383">
        <v>57.020040000000002</v>
      </c>
      <c r="D31" s="384">
        <v>7.0200415748780003</v>
      </c>
      <c r="E31" s="385">
        <v>1.1404008359190001</v>
      </c>
      <c r="F31" s="383">
        <v>92.824888714977007</v>
      </c>
      <c r="G31" s="384">
        <v>61.883259143318</v>
      </c>
      <c r="H31" s="386">
        <v>0.94379999999999997</v>
      </c>
      <c r="I31" s="383">
        <v>73.4709</v>
      </c>
      <c r="J31" s="384">
        <v>11.587640856681</v>
      </c>
      <c r="K31" s="387">
        <v>0.79150000626999995</v>
      </c>
    </row>
    <row r="32" spans="1:11" ht="14.4" customHeight="1" thickBot="1" x14ac:dyDescent="0.35">
      <c r="A32" s="405" t="s">
        <v>261</v>
      </c>
      <c r="B32" s="383">
        <v>0</v>
      </c>
      <c r="C32" s="383">
        <v>0</v>
      </c>
      <c r="D32" s="384">
        <v>0</v>
      </c>
      <c r="E32" s="385">
        <v>1</v>
      </c>
      <c r="F32" s="383">
        <v>0</v>
      </c>
      <c r="G32" s="384">
        <v>0</v>
      </c>
      <c r="H32" s="386">
        <v>0</v>
      </c>
      <c r="I32" s="383">
        <v>0.81069999999999998</v>
      </c>
      <c r="J32" s="384">
        <v>0.81069999999999998</v>
      </c>
      <c r="K32" s="394" t="s">
        <v>258</v>
      </c>
    </row>
    <row r="33" spans="1:11" ht="14.4" customHeight="1" thickBot="1" x14ac:dyDescent="0.35">
      <c r="A33" s="404" t="s">
        <v>262</v>
      </c>
      <c r="B33" s="388">
        <v>0</v>
      </c>
      <c r="C33" s="388">
        <v>0.66549999999999998</v>
      </c>
      <c r="D33" s="389">
        <v>0.66549999999999998</v>
      </c>
      <c r="E33" s="390" t="s">
        <v>258</v>
      </c>
      <c r="F33" s="388">
        <v>0.435697506904</v>
      </c>
      <c r="G33" s="389">
        <v>0.29046500460300001</v>
      </c>
      <c r="H33" s="391">
        <v>0</v>
      </c>
      <c r="I33" s="388">
        <v>0</v>
      </c>
      <c r="J33" s="389">
        <v>-0.29046500460300001</v>
      </c>
      <c r="K33" s="396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0.36058000000000001</v>
      </c>
      <c r="D34" s="384">
        <v>0.36058000000000001</v>
      </c>
      <c r="E34" s="393" t="s">
        <v>258</v>
      </c>
      <c r="F34" s="383">
        <v>0.435697506904</v>
      </c>
      <c r="G34" s="384">
        <v>0.29046500460300001</v>
      </c>
      <c r="H34" s="386">
        <v>0</v>
      </c>
      <c r="I34" s="383">
        <v>0</v>
      </c>
      <c r="J34" s="384">
        <v>-0.29046500460300001</v>
      </c>
      <c r="K34" s="387">
        <v>0</v>
      </c>
    </row>
    <row r="35" spans="1:11" ht="14.4" customHeight="1" thickBot="1" x14ac:dyDescent="0.35">
      <c r="A35" s="405" t="s">
        <v>264</v>
      </c>
      <c r="B35" s="383">
        <v>0</v>
      </c>
      <c r="C35" s="383">
        <v>0.30492000000000002</v>
      </c>
      <c r="D35" s="384">
        <v>0.30492000000000002</v>
      </c>
      <c r="E35" s="393" t="s">
        <v>258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94" t="s">
        <v>232</v>
      </c>
    </row>
    <row r="36" spans="1:11" ht="14.4" customHeight="1" thickBot="1" x14ac:dyDescent="0.35">
      <c r="A36" s="404" t="s">
        <v>265</v>
      </c>
      <c r="B36" s="388">
        <v>17.999999433043001</v>
      </c>
      <c r="C36" s="388">
        <v>16.6021</v>
      </c>
      <c r="D36" s="389">
        <v>-1.3978994330429999</v>
      </c>
      <c r="E36" s="395">
        <v>0.92233891794</v>
      </c>
      <c r="F36" s="388">
        <v>3.777938033746</v>
      </c>
      <c r="G36" s="389">
        <v>2.5186253558299998</v>
      </c>
      <c r="H36" s="391">
        <v>0.22989999999999999</v>
      </c>
      <c r="I36" s="388">
        <v>12.85779</v>
      </c>
      <c r="J36" s="389">
        <v>10.339164644168999</v>
      </c>
      <c r="K36" s="396">
        <v>3.4033882729539999</v>
      </c>
    </row>
    <row r="37" spans="1:11" ht="14.4" customHeight="1" thickBot="1" x14ac:dyDescent="0.35">
      <c r="A37" s="405" t="s">
        <v>266</v>
      </c>
      <c r="B37" s="383">
        <v>11.999999622028</v>
      </c>
      <c r="C37" s="383">
        <v>13.804930000000001</v>
      </c>
      <c r="D37" s="384">
        <v>1.804930377971</v>
      </c>
      <c r="E37" s="385">
        <v>1.150410869568</v>
      </c>
      <c r="F37" s="383">
        <v>0</v>
      </c>
      <c r="G37" s="384">
        <v>0</v>
      </c>
      <c r="H37" s="386">
        <v>0.22989999999999999</v>
      </c>
      <c r="I37" s="383">
        <v>10.777509999999999</v>
      </c>
      <c r="J37" s="384">
        <v>10.777509999999999</v>
      </c>
      <c r="K37" s="394" t="s">
        <v>232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</v>
      </c>
      <c r="D38" s="384">
        <v>-0.99999996850200001</v>
      </c>
      <c r="E38" s="385">
        <v>0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87">
        <v>0</v>
      </c>
    </row>
    <row r="39" spans="1:11" ht="14.4" customHeight="1" thickBot="1" x14ac:dyDescent="0.35">
      <c r="A39" s="405" t="s">
        <v>268</v>
      </c>
      <c r="B39" s="383">
        <v>0.99999996850200001</v>
      </c>
      <c r="C39" s="383">
        <v>0.29520000000000002</v>
      </c>
      <c r="D39" s="384">
        <v>-0.704799968502</v>
      </c>
      <c r="E39" s="385">
        <v>0.295200009298</v>
      </c>
      <c r="F39" s="383">
        <v>0.29614412028499998</v>
      </c>
      <c r="G39" s="384">
        <v>0.197429413523</v>
      </c>
      <c r="H39" s="386">
        <v>0</v>
      </c>
      <c r="I39" s="383">
        <v>0.1918</v>
      </c>
      <c r="J39" s="384">
        <v>-5.6294135229999999E-3</v>
      </c>
      <c r="K39" s="387">
        <v>0.64765763309699997</v>
      </c>
    </row>
    <row r="40" spans="1:11" ht="14.4" customHeight="1" thickBot="1" x14ac:dyDescent="0.35">
      <c r="A40" s="405" t="s">
        <v>269</v>
      </c>
      <c r="B40" s="383">
        <v>2.9999999055069999</v>
      </c>
      <c r="C40" s="383">
        <v>1.7926599999999999</v>
      </c>
      <c r="D40" s="384">
        <v>-1.207339905507</v>
      </c>
      <c r="E40" s="385">
        <v>0.59755335215399996</v>
      </c>
      <c r="F40" s="383">
        <v>3.4508882549409998</v>
      </c>
      <c r="G40" s="384">
        <v>2.3005921699609999</v>
      </c>
      <c r="H40" s="386">
        <v>0</v>
      </c>
      <c r="I40" s="383">
        <v>1.8249500000000001</v>
      </c>
      <c r="J40" s="384">
        <v>-0.47564216996100001</v>
      </c>
      <c r="K40" s="387">
        <v>0.52883485791999996</v>
      </c>
    </row>
    <row r="41" spans="1:11" ht="14.4" customHeight="1" thickBot="1" x14ac:dyDescent="0.35">
      <c r="A41" s="405" t="s">
        <v>270</v>
      </c>
      <c r="B41" s="383">
        <v>0.99999996850200001</v>
      </c>
      <c r="C41" s="383">
        <v>0.70931</v>
      </c>
      <c r="D41" s="384">
        <v>-0.29068996850200002</v>
      </c>
      <c r="E41" s="385">
        <v>0.70931002234100005</v>
      </c>
      <c r="F41" s="383">
        <v>3.0905658518E-2</v>
      </c>
      <c r="G41" s="384">
        <v>2.0603772345E-2</v>
      </c>
      <c r="H41" s="386">
        <v>0</v>
      </c>
      <c r="I41" s="383">
        <v>6.3530000000000003E-2</v>
      </c>
      <c r="J41" s="384">
        <v>4.2926227653999997E-2</v>
      </c>
      <c r="K41" s="387">
        <v>2.055610624237</v>
      </c>
    </row>
    <row r="42" spans="1:11" ht="14.4" customHeight="1" thickBot="1" x14ac:dyDescent="0.35">
      <c r="A42" s="404" t="s">
        <v>271</v>
      </c>
      <c r="B42" s="388">
        <v>0</v>
      </c>
      <c r="C42" s="388">
        <v>2.0877699999999999</v>
      </c>
      <c r="D42" s="389">
        <v>2.0877699999999999</v>
      </c>
      <c r="E42" s="390" t="s">
        <v>232</v>
      </c>
      <c r="F42" s="388">
        <v>0</v>
      </c>
      <c r="G42" s="389">
        <v>0</v>
      </c>
      <c r="H42" s="391">
        <v>0</v>
      </c>
      <c r="I42" s="388">
        <v>0</v>
      </c>
      <c r="J42" s="389">
        <v>0</v>
      </c>
      <c r="K42" s="392" t="s">
        <v>232</v>
      </c>
    </row>
    <row r="43" spans="1:11" ht="14.4" customHeight="1" thickBot="1" x14ac:dyDescent="0.35">
      <c r="A43" s="405" t="s">
        <v>272</v>
      </c>
      <c r="B43" s="383">
        <v>0</v>
      </c>
      <c r="C43" s="383">
        <v>2.0877699999999999</v>
      </c>
      <c r="D43" s="384">
        <v>2.0877699999999999</v>
      </c>
      <c r="E43" s="393" t="s">
        <v>232</v>
      </c>
      <c r="F43" s="383">
        <v>0</v>
      </c>
      <c r="G43" s="384">
        <v>0</v>
      </c>
      <c r="H43" s="386">
        <v>0</v>
      </c>
      <c r="I43" s="383">
        <v>0</v>
      </c>
      <c r="J43" s="384">
        <v>0</v>
      </c>
      <c r="K43" s="394" t="s">
        <v>232</v>
      </c>
    </row>
    <row r="44" spans="1:11" ht="14.4" customHeight="1" thickBot="1" x14ac:dyDescent="0.35">
      <c r="A44" s="406" t="s">
        <v>273</v>
      </c>
      <c r="B44" s="388">
        <v>519.39345651222902</v>
      </c>
      <c r="C44" s="388">
        <v>605.35109</v>
      </c>
      <c r="D44" s="389">
        <v>85.957633487769996</v>
      </c>
      <c r="E44" s="395">
        <v>1.1654961809969999</v>
      </c>
      <c r="F44" s="388">
        <v>578.93067226211303</v>
      </c>
      <c r="G44" s="389">
        <v>385.95378150807602</v>
      </c>
      <c r="H44" s="391">
        <v>64.366789999999995</v>
      </c>
      <c r="I44" s="388">
        <v>502.91318000000001</v>
      </c>
      <c r="J44" s="389">
        <v>116.95939849192401</v>
      </c>
      <c r="K44" s="396">
        <v>0.86869327208799996</v>
      </c>
    </row>
    <row r="45" spans="1:11" ht="14.4" customHeight="1" thickBot="1" x14ac:dyDescent="0.35">
      <c r="A45" s="403" t="s">
        <v>32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24.163453715045002</v>
      </c>
      <c r="H45" s="386">
        <v>3.0855000000000001</v>
      </c>
      <c r="I45" s="383">
        <v>7.7651700000000003</v>
      </c>
      <c r="J45" s="384">
        <v>-16.398283715045</v>
      </c>
      <c r="K45" s="387">
        <v>0.214240069364</v>
      </c>
    </row>
    <row r="46" spans="1:11" ht="14.4" customHeight="1" thickBot="1" x14ac:dyDescent="0.35">
      <c r="A46" s="407" t="s">
        <v>274</v>
      </c>
      <c r="B46" s="383">
        <v>18.405723420929</v>
      </c>
      <c r="C46" s="383">
        <v>46.503729999999997</v>
      </c>
      <c r="D46" s="384">
        <v>28.098006579069999</v>
      </c>
      <c r="E46" s="385">
        <v>2.526590720532</v>
      </c>
      <c r="F46" s="383">
        <v>36.245180572568003</v>
      </c>
      <c r="G46" s="384">
        <v>24.163453715045002</v>
      </c>
      <c r="H46" s="386">
        <v>3.0855000000000001</v>
      </c>
      <c r="I46" s="383">
        <v>7.7651700000000003</v>
      </c>
      <c r="J46" s="384">
        <v>-16.398283715045</v>
      </c>
      <c r="K46" s="387">
        <v>0.214240069364</v>
      </c>
    </row>
    <row r="47" spans="1:11" ht="14.4" customHeight="1" thickBot="1" x14ac:dyDescent="0.35">
      <c r="A47" s="405" t="s">
        <v>275</v>
      </c>
      <c r="B47" s="383">
        <v>12.69999959998</v>
      </c>
      <c r="C47" s="383">
        <v>44.084319999999998</v>
      </c>
      <c r="D47" s="384">
        <v>31.384320400019</v>
      </c>
      <c r="E47" s="385">
        <v>3.4712064085469998</v>
      </c>
      <c r="F47" s="383">
        <v>33.099117420966003</v>
      </c>
      <c r="G47" s="384">
        <v>22.066078280644</v>
      </c>
      <c r="H47" s="386">
        <v>3.0855000000000001</v>
      </c>
      <c r="I47" s="383">
        <v>7.0305</v>
      </c>
      <c r="J47" s="384">
        <v>-15.035578280644</v>
      </c>
      <c r="K47" s="387">
        <v>0.21240747632500001</v>
      </c>
    </row>
    <row r="48" spans="1:11" ht="14.4" customHeight="1" thickBot="1" x14ac:dyDescent="0.35">
      <c r="A48" s="405" t="s">
        <v>276</v>
      </c>
      <c r="B48" s="383">
        <v>0</v>
      </c>
      <c r="C48" s="383">
        <v>1.4275</v>
      </c>
      <c r="D48" s="384">
        <v>1.4275</v>
      </c>
      <c r="E48" s="393" t="s">
        <v>258</v>
      </c>
      <c r="F48" s="383">
        <v>2.4330105093030001</v>
      </c>
      <c r="G48" s="384">
        <v>1.622007006202</v>
      </c>
      <c r="H48" s="386">
        <v>0</v>
      </c>
      <c r="I48" s="383">
        <v>0</v>
      </c>
      <c r="J48" s="384">
        <v>-1.622007006202</v>
      </c>
      <c r="K48" s="387">
        <v>0</v>
      </c>
    </row>
    <row r="49" spans="1:11" ht="14.4" customHeight="1" thickBot="1" x14ac:dyDescent="0.35">
      <c r="A49" s="405" t="s">
        <v>277</v>
      </c>
      <c r="B49" s="383">
        <v>5.7057238209480001</v>
      </c>
      <c r="C49" s="383">
        <v>0.99190999999999996</v>
      </c>
      <c r="D49" s="384">
        <v>-4.7138138209480003</v>
      </c>
      <c r="E49" s="385">
        <v>0.17384472700100001</v>
      </c>
      <c r="F49" s="383">
        <v>0.71305264229800003</v>
      </c>
      <c r="G49" s="384">
        <v>0.47536842819899999</v>
      </c>
      <c r="H49" s="386">
        <v>0</v>
      </c>
      <c r="I49" s="383">
        <v>0.73467000000000005</v>
      </c>
      <c r="J49" s="384">
        <v>0.25930157180000002</v>
      </c>
      <c r="K49" s="387">
        <v>1.030316636414</v>
      </c>
    </row>
    <row r="50" spans="1:11" ht="14.4" customHeight="1" thickBot="1" x14ac:dyDescent="0.35">
      <c r="A50" s="408" t="s">
        <v>33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0</v>
      </c>
      <c r="I50" s="388">
        <v>14.295</v>
      </c>
      <c r="J50" s="389">
        <v>14.295</v>
      </c>
      <c r="K50" s="392" t="s">
        <v>232</v>
      </c>
    </row>
    <row r="51" spans="1:11" ht="14.4" customHeight="1" thickBot="1" x14ac:dyDescent="0.35">
      <c r="A51" s="404" t="s">
        <v>278</v>
      </c>
      <c r="B51" s="388">
        <v>0</v>
      </c>
      <c r="C51" s="388">
        <v>27.87</v>
      </c>
      <c r="D51" s="389">
        <v>27.87</v>
      </c>
      <c r="E51" s="390" t="s">
        <v>232</v>
      </c>
      <c r="F51" s="388">
        <v>0</v>
      </c>
      <c r="G51" s="389">
        <v>0</v>
      </c>
      <c r="H51" s="391">
        <v>0</v>
      </c>
      <c r="I51" s="388">
        <v>14.295</v>
      </c>
      <c r="J51" s="389">
        <v>14.295</v>
      </c>
      <c r="K51" s="392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21.49</v>
      </c>
      <c r="D52" s="384">
        <v>21.49</v>
      </c>
      <c r="E52" s="393" t="s">
        <v>232</v>
      </c>
      <c r="F52" s="383">
        <v>0</v>
      </c>
      <c r="G52" s="384">
        <v>0</v>
      </c>
      <c r="H52" s="386">
        <v>0</v>
      </c>
      <c r="I52" s="383">
        <v>13.465</v>
      </c>
      <c r="J52" s="384">
        <v>13.465</v>
      </c>
      <c r="K52" s="394" t="s">
        <v>232</v>
      </c>
    </row>
    <row r="53" spans="1:11" ht="14.4" customHeight="1" thickBot="1" x14ac:dyDescent="0.35">
      <c r="A53" s="405" t="s">
        <v>280</v>
      </c>
      <c r="B53" s="383">
        <v>0</v>
      </c>
      <c r="C53" s="383">
        <v>6.38</v>
      </c>
      <c r="D53" s="384">
        <v>6.38</v>
      </c>
      <c r="E53" s="393" t="s">
        <v>232</v>
      </c>
      <c r="F53" s="383">
        <v>0</v>
      </c>
      <c r="G53" s="384">
        <v>0</v>
      </c>
      <c r="H53" s="386">
        <v>0</v>
      </c>
      <c r="I53" s="383">
        <v>0.83</v>
      </c>
      <c r="J53" s="384">
        <v>0.83</v>
      </c>
      <c r="K53" s="394" t="s">
        <v>232</v>
      </c>
    </row>
    <row r="54" spans="1:11" ht="14.4" customHeight="1" thickBot="1" x14ac:dyDescent="0.35">
      <c r="A54" s="403" t="s">
        <v>34</v>
      </c>
      <c r="B54" s="383">
        <v>500.98773309130002</v>
      </c>
      <c r="C54" s="383">
        <v>530.97735999999998</v>
      </c>
      <c r="D54" s="384">
        <v>29.9896269087</v>
      </c>
      <c r="E54" s="385">
        <v>1.059861000435</v>
      </c>
      <c r="F54" s="383">
        <v>542.68549168954496</v>
      </c>
      <c r="G54" s="384">
        <v>361.79032779302997</v>
      </c>
      <c r="H54" s="386">
        <v>61.281289999999998</v>
      </c>
      <c r="I54" s="383">
        <v>480.85300999999998</v>
      </c>
      <c r="J54" s="384">
        <v>119.06268220697</v>
      </c>
      <c r="K54" s="387">
        <v>0.88606203291499996</v>
      </c>
    </row>
    <row r="55" spans="1:11" ht="14.4" customHeight="1" thickBot="1" x14ac:dyDescent="0.35">
      <c r="A55" s="404" t="s">
        <v>281</v>
      </c>
      <c r="B55" s="388">
        <v>0.42588980111199998</v>
      </c>
      <c r="C55" s="388">
        <v>0</v>
      </c>
      <c r="D55" s="389">
        <v>-0.42588980111199998</v>
      </c>
      <c r="E55" s="395">
        <v>0</v>
      </c>
      <c r="F55" s="388">
        <v>0</v>
      </c>
      <c r="G55" s="389">
        <v>0</v>
      </c>
      <c r="H55" s="391">
        <v>0</v>
      </c>
      <c r="I55" s="388">
        <v>5.4329700000000001</v>
      </c>
      <c r="J55" s="389">
        <v>5.4329700000000001</v>
      </c>
      <c r="K55" s="392" t="s">
        <v>258</v>
      </c>
    </row>
    <row r="56" spans="1:11" ht="14.4" customHeight="1" thickBot="1" x14ac:dyDescent="0.35">
      <c r="A56" s="405" t="s">
        <v>282</v>
      </c>
      <c r="B56" s="383">
        <v>0.42588980111199998</v>
      </c>
      <c r="C56" s="383">
        <v>0</v>
      </c>
      <c r="D56" s="384">
        <v>-0.42588980111199998</v>
      </c>
      <c r="E56" s="385">
        <v>0</v>
      </c>
      <c r="F56" s="383">
        <v>0</v>
      </c>
      <c r="G56" s="384">
        <v>0</v>
      </c>
      <c r="H56" s="386">
        <v>0</v>
      </c>
      <c r="I56" s="383">
        <v>5.4329700000000001</v>
      </c>
      <c r="J56" s="384">
        <v>5.4329700000000001</v>
      </c>
      <c r="K56" s="394" t="s">
        <v>258</v>
      </c>
    </row>
    <row r="57" spans="1:11" ht="14.4" customHeight="1" thickBot="1" x14ac:dyDescent="0.35">
      <c r="A57" s="404" t="s">
        <v>283</v>
      </c>
      <c r="B57" s="388">
        <v>17.027024499804</v>
      </c>
      <c r="C57" s="388">
        <v>17.063179999999999</v>
      </c>
      <c r="D57" s="389">
        <v>3.6155500195000002E-2</v>
      </c>
      <c r="E57" s="395">
        <v>1.0021234185800001</v>
      </c>
      <c r="F57" s="388">
        <v>16.788461891922999</v>
      </c>
      <c r="G57" s="389">
        <v>11.192307927948001</v>
      </c>
      <c r="H57" s="391">
        <v>1.0478400000000001</v>
      </c>
      <c r="I57" s="388">
        <v>9.7980999999999998</v>
      </c>
      <c r="J57" s="389">
        <v>-1.394207927948</v>
      </c>
      <c r="K57" s="396">
        <v>0.58362106445899997</v>
      </c>
    </row>
    <row r="58" spans="1:11" ht="14.4" customHeight="1" thickBot="1" x14ac:dyDescent="0.35">
      <c r="A58" s="405" t="s">
        <v>284</v>
      </c>
      <c r="B58" s="383">
        <v>5.2762009394730001</v>
      </c>
      <c r="C58" s="383">
        <v>4.8982999999999999</v>
      </c>
      <c r="D58" s="384">
        <v>-0.37790093947300002</v>
      </c>
      <c r="E58" s="385">
        <v>0.92837631776899998</v>
      </c>
      <c r="F58" s="383">
        <v>3.4050166997379998</v>
      </c>
      <c r="G58" s="384">
        <v>2.270011133159</v>
      </c>
      <c r="H58" s="386">
        <v>0.30280000000000001</v>
      </c>
      <c r="I58" s="383">
        <v>3.1594000000000002</v>
      </c>
      <c r="J58" s="384">
        <v>0.88938886683999996</v>
      </c>
      <c r="K58" s="387">
        <v>0.92786622757000004</v>
      </c>
    </row>
    <row r="59" spans="1:11" ht="14.4" customHeight="1" thickBot="1" x14ac:dyDescent="0.35">
      <c r="A59" s="405" t="s">
        <v>285</v>
      </c>
      <c r="B59" s="383">
        <v>11.75082356033</v>
      </c>
      <c r="C59" s="383">
        <v>12.16488</v>
      </c>
      <c r="D59" s="384">
        <v>0.41405643966900002</v>
      </c>
      <c r="E59" s="385">
        <v>1.0352363762029999</v>
      </c>
      <c r="F59" s="383">
        <v>13.383445192184</v>
      </c>
      <c r="G59" s="384">
        <v>8.9222967947890002</v>
      </c>
      <c r="H59" s="386">
        <v>0.74504000000000004</v>
      </c>
      <c r="I59" s="383">
        <v>6.6387</v>
      </c>
      <c r="J59" s="384">
        <v>-2.2835967947890001</v>
      </c>
      <c r="K59" s="387">
        <v>0.496038195297</v>
      </c>
    </row>
    <row r="60" spans="1:11" ht="14.4" customHeight="1" thickBot="1" x14ac:dyDescent="0.35">
      <c r="A60" s="404" t="s">
        <v>286</v>
      </c>
      <c r="B60" s="388">
        <v>69.999997795167999</v>
      </c>
      <c r="C60" s="388">
        <v>103.62258</v>
      </c>
      <c r="D60" s="389">
        <v>33.622582204830998</v>
      </c>
      <c r="E60" s="395">
        <v>1.480322618055</v>
      </c>
      <c r="F60" s="388">
        <v>40.435461879633998</v>
      </c>
      <c r="G60" s="389">
        <v>26.956974586422</v>
      </c>
      <c r="H60" s="391">
        <v>0</v>
      </c>
      <c r="I60" s="388">
        <v>-35.74973</v>
      </c>
      <c r="J60" s="389">
        <v>-62.706704586421999</v>
      </c>
      <c r="K60" s="396">
        <v>-0.88411825506999997</v>
      </c>
    </row>
    <row r="61" spans="1:11" ht="14.4" customHeight="1" thickBot="1" x14ac:dyDescent="0.35">
      <c r="A61" s="405" t="s">
        <v>287</v>
      </c>
      <c r="B61" s="383">
        <v>69.999997795167999</v>
      </c>
      <c r="C61" s="383">
        <v>103.62258</v>
      </c>
      <c r="D61" s="384">
        <v>33.622582204830998</v>
      </c>
      <c r="E61" s="385">
        <v>1.480322618055</v>
      </c>
      <c r="F61" s="383">
        <v>40.435461879633998</v>
      </c>
      <c r="G61" s="384">
        <v>26.956974586422</v>
      </c>
      <c r="H61" s="386">
        <v>0</v>
      </c>
      <c r="I61" s="383">
        <v>-35.74973</v>
      </c>
      <c r="J61" s="384">
        <v>-62.706704586421999</v>
      </c>
      <c r="K61" s="387">
        <v>-0.88411825506999997</v>
      </c>
    </row>
    <row r="62" spans="1:11" ht="14.4" customHeight="1" thickBot="1" x14ac:dyDescent="0.35">
      <c r="A62" s="404" t="s">
        <v>288</v>
      </c>
      <c r="B62" s="388">
        <v>109.94057117001999</v>
      </c>
      <c r="C62" s="388">
        <v>132.54253</v>
      </c>
      <c r="D62" s="389">
        <v>22.601958829979999</v>
      </c>
      <c r="E62" s="395">
        <v>1.205583421929</v>
      </c>
      <c r="F62" s="388">
        <v>114.403815136723</v>
      </c>
      <c r="G62" s="389">
        <v>76.269210091147997</v>
      </c>
      <c r="H62" s="391">
        <v>8.7664500000000007</v>
      </c>
      <c r="I62" s="388">
        <v>77.367419999999996</v>
      </c>
      <c r="J62" s="389">
        <v>1.098209908851</v>
      </c>
      <c r="K62" s="396">
        <v>0.67626608349999995</v>
      </c>
    </row>
    <row r="63" spans="1:11" ht="14.4" customHeight="1" thickBot="1" x14ac:dyDescent="0.35">
      <c r="A63" s="405" t="s">
        <v>289</v>
      </c>
      <c r="B63" s="383">
        <v>0</v>
      </c>
      <c r="C63" s="383">
        <v>0.372</v>
      </c>
      <c r="D63" s="384">
        <v>0.372</v>
      </c>
      <c r="E63" s="393" t="s">
        <v>258</v>
      </c>
      <c r="F63" s="383">
        <v>0.41070779633799998</v>
      </c>
      <c r="G63" s="384">
        <v>0.27380519755799998</v>
      </c>
      <c r="H63" s="386">
        <v>0</v>
      </c>
      <c r="I63" s="383">
        <v>0</v>
      </c>
      <c r="J63" s="384">
        <v>-0.27380519755799998</v>
      </c>
      <c r="K63" s="387">
        <v>0</v>
      </c>
    </row>
    <row r="64" spans="1:11" ht="14.4" customHeight="1" thickBot="1" x14ac:dyDescent="0.35">
      <c r="A64" s="405" t="s">
        <v>290</v>
      </c>
      <c r="B64" s="383">
        <v>109.63783046930099</v>
      </c>
      <c r="C64" s="383">
        <v>132.17053000000001</v>
      </c>
      <c r="D64" s="384">
        <v>22.532699530698999</v>
      </c>
      <c r="E64" s="385">
        <v>1.2055193853640001</v>
      </c>
      <c r="F64" s="383">
        <v>113.993107340385</v>
      </c>
      <c r="G64" s="384">
        <v>75.995404893590006</v>
      </c>
      <c r="H64" s="386">
        <v>8.7664500000000007</v>
      </c>
      <c r="I64" s="383">
        <v>77.367419999999996</v>
      </c>
      <c r="J64" s="384">
        <v>1.372015106409</v>
      </c>
      <c r="K64" s="387">
        <v>0.67870261461400005</v>
      </c>
    </row>
    <row r="65" spans="1:11" ht="14.4" customHeight="1" thickBot="1" x14ac:dyDescent="0.35">
      <c r="A65" s="405" t="s">
        <v>291</v>
      </c>
      <c r="B65" s="383">
        <v>0.302740700719</v>
      </c>
      <c r="C65" s="383">
        <v>0</v>
      </c>
      <c r="D65" s="384">
        <v>-0.302740700719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8</v>
      </c>
    </row>
    <row r="66" spans="1:11" ht="14.4" customHeight="1" thickBot="1" x14ac:dyDescent="0.35">
      <c r="A66" s="404" t="s">
        <v>292</v>
      </c>
      <c r="B66" s="388">
        <v>133.59425517978201</v>
      </c>
      <c r="C66" s="388">
        <v>141.77306999999999</v>
      </c>
      <c r="D66" s="389">
        <v>8.1788148202169992</v>
      </c>
      <c r="E66" s="395">
        <v>1.0612213063289999</v>
      </c>
      <c r="F66" s="388">
        <v>81.848263479739998</v>
      </c>
      <c r="G66" s="389">
        <v>54.565508986493001</v>
      </c>
      <c r="H66" s="391">
        <v>0</v>
      </c>
      <c r="I66" s="388">
        <v>187.74625</v>
      </c>
      <c r="J66" s="389">
        <v>133.18074101350601</v>
      </c>
      <c r="K66" s="396">
        <v>2.2938330273359999</v>
      </c>
    </row>
    <row r="67" spans="1:11" ht="14.4" customHeight="1" thickBot="1" x14ac:dyDescent="0.35">
      <c r="A67" s="405" t="s">
        <v>293</v>
      </c>
      <c r="B67" s="383">
        <v>109.46054516504201</v>
      </c>
      <c r="C67" s="383">
        <v>110.99861</v>
      </c>
      <c r="D67" s="384">
        <v>1.5380648349579999</v>
      </c>
      <c r="E67" s="385">
        <v>1.014051317144</v>
      </c>
      <c r="F67" s="383">
        <v>64.567858537674994</v>
      </c>
      <c r="G67" s="384">
        <v>43.045239025115997</v>
      </c>
      <c r="H67" s="386">
        <v>0</v>
      </c>
      <c r="I67" s="383">
        <v>142.24870000000001</v>
      </c>
      <c r="J67" s="384">
        <v>99.203460974883001</v>
      </c>
      <c r="K67" s="387">
        <v>2.2030883975650002</v>
      </c>
    </row>
    <row r="68" spans="1:11" ht="14.4" customHeight="1" thickBot="1" x14ac:dyDescent="0.35">
      <c r="A68" s="405" t="s">
        <v>294</v>
      </c>
      <c r="B68" s="383">
        <v>24.13371001474</v>
      </c>
      <c r="C68" s="383">
        <v>30.774460000000001</v>
      </c>
      <c r="D68" s="384">
        <v>6.6407499852590002</v>
      </c>
      <c r="E68" s="385">
        <v>1.2751649034150001</v>
      </c>
      <c r="F68" s="383">
        <v>17.280404942065001</v>
      </c>
      <c r="G68" s="384">
        <v>11.520269961376</v>
      </c>
      <c r="H68" s="386">
        <v>0</v>
      </c>
      <c r="I68" s="383">
        <v>31.275099999999998</v>
      </c>
      <c r="J68" s="384">
        <v>19.754830038622998</v>
      </c>
      <c r="K68" s="387">
        <v>1.809859207863</v>
      </c>
    </row>
    <row r="69" spans="1:11" ht="14.4" customHeight="1" thickBot="1" x14ac:dyDescent="0.35">
      <c r="A69" s="405" t="s">
        <v>295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14.22245</v>
      </c>
      <c r="J69" s="384">
        <v>14.22245</v>
      </c>
      <c r="K69" s="394" t="s">
        <v>258</v>
      </c>
    </row>
    <row r="70" spans="1:11" ht="14.4" customHeight="1" thickBot="1" x14ac:dyDescent="0.35">
      <c r="A70" s="404" t="s">
        <v>296</v>
      </c>
      <c r="B70" s="388">
        <v>0</v>
      </c>
      <c r="C70" s="388">
        <v>0.01</v>
      </c>
      <c r="D70" s="389">
        <v>0.01</v>
      </c>
      <c r="E70" s="390" t="s">
        <v>258</v>
      </c>
      <c r="F70" s="388">
        <v>0</v>
      </c>
      <c r="G70" s="389">
        <v>0</v>
      </c>
      <c r="H70" s="391">
        <v>0</v>
      </c>
      <c r="I70" s="388">
        <v>0</v>
      </c>
      <c r="J70" s="389">
        <v>0</v>
      </c>
      <c r="K70" s="392" t="s">
        <v>232</v>
      </c>
    </row>
    <row r="71" spans="1:11" ht="14.4" customHeight="1" thickBot="1" x14ac:dyDescent="0.35">
      <c r="A71" s="405" t="s">
        <v>297</v>
      </c>
      <c r="B71" s="383">
        <v>0</v>
      </c>
      <c r="C71" s="383">
        <v>0.01</v>
      </c>
      <c r="D71" s="384">
        <v>0.01</v>
      </c>
      <c r="E71" s="393" t="s">
        <v>258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232</v>
      </c>
    </row>
    <row r="72" spans="1:11" ht="14.4" customHeight="1" thickBot="1" x14ac:dyDescent="0.35">
      <c r="A72" s="404" t="s">
        <v>298</v>
      </c>
      <c r="B72" s="388">
        <v>169.99999464541199</v>
      </c>
      <c r="C72" s="388">
        <v>135.96600000000001</v>
      </c>
      <c r="D72" s="389">
        <v>-34.033994645410999</v>
      </c>
      <c r="E72" s="395">
        <v>0.79980002519100002</v>
      </c>
      <c r="F72" s="388">
        <v>289.209489301524</v>
      </c>
      <c r="G72" s="389">
        <v>192.80632620101599</v>
      </c>
      <c r="H72" s="391">
        <v>51.466999999999999</v>
      </c>
      <c r="I72" s="388">
        <v>236.25800000000001</v>
      </c>
      <c r="J72" s="389">
        <v>43.451673798983997</v>
      </c>
      <c r="K72" s="396">
        <v>0.81690957157199995</v>
      </c>
    </row>
    <row r="73" spans="1:11" ht="14.4" customHeight="1" thickBot="1" x14ac:dyDescent="0.35">
      <c r="A73" s="405" t="s">
        <v>299</v>
      </c>
      <c r="B73" s="383">
        <v>0</v>
      </c>
      <c r="C73" s="383">
        <v>58.081000000000003</v>
      </c>
      <c r="D73" s="384">
        <v>58.081000000000003</v>
      </c>
      <c r="E73" s="393" t="s">
        <v>258</v>
      </c>
      <c r="F73" s="383">
        <v>30.613485633524</v>
      </c>
      <c r="G73" s="384">
        <v>20.408990422349</v>
      </c>
      <c r="H73" s="386">
        <v>6.9359999999999999</v>
      </c>
      <c r="I73" s="383">
        <v>6.9359999999999999</v>
      </c>
      <c r="J73" s="384">
        <v>-13.472990422349</v>
      </c>
      <c r="K73" s="387">
        <v>0.22656681708900001</v>
      </c>
    </row>
    <row r="74" spans="1:11" ht="14.4" customHeight="1" thickBot="1" x14ac:dyDescent="0.35">
      <c r="A74" s="405" t="s">
        <v>300</v>
      </c>
      <c r="B74" s="383">
        <v>69.999997795168994</v>
      </c>
      <c r="C74" s="383">
        <v>4.5670000000000002</v>
      </c>
      <c r="D74" s="384">
        <v>-65.432997795169001</v>
      </c>
      <c r="E74" s="385">
        <v>6.5242859197E-2</v>
      </c>
      <c r="F74" s="383">
        <v>83.596282186712997</v>
      </c>
      <c r="G74" s="384">
        <v>55.730854791142001</v>
      </c>
      <c r="H74" s="386">
        <v>0.74399999999999999</v>
      </c>
      <c r="I74" s="383">
        <v>60.058</v>
      </c>
      <c r="J74" s="384">
        <v>4.3271452088569999</v>
      </c>
      <c r="K74" s="387">
        <v>0.71842907876999995</v>
      </c>
    </row>
    <row r="75" spans="1:11" ht="14.4" customHeight="1" thickBot="1" x14ac:dyDescent="0.35">
      <c r="A75" s="405" t="s">
        <v>301</v>
      </c>
      <c r="B75" s="383">
        <v>99.999996850241999</v>
      </c>
      <c r="C75" s="383">
        <v>73.317999999999998</v>
      </c>
      <c r="D75" s="384">
        <v>-26.681996850242001</v>
      </c>
      <c r="E75" s="385">
        <v>0.73318002309300001</v>
      </c>
      <c r="F75" s="383">
        <v>174.999721481286</v>
      </c>
      <c r="G75" s="384">
        <v>116.666480987524</v>
      </c>
      <c r="H75" s="386">
        <v>43.786999999999999</v>
      </c>
      <c r="I75" s="383">
        <v>169.26400000000001</v>
      </c>
      <c r="J75" s="384">
        <v>52.597519012475999</v>
      </c>
      <c r="K75" s="387">
        <v>0.96722439651400005</v>
      </c>
    </row>
    <row r="76" spans="1:11" ht="14.4" customHeight="1" thickBot="1" x14ac:dyDescent="0.35">
      <c r="A76" s="402" t="s">
        <v>35</v>
      </c>
      <c r="B76" s="383">
        <v>17876.2932199692</v>
      </c>
      <c r="C76" s="383">
        <v>18931.279750000002</v>
      </c>
      <c r="D76" s="384">
        <v>1054.9865300307599</v>
      </c>
      <c r="E76" s="385">
        <v>1.0590159557709999</v>
      </c>
      <c r="F76" s="383">
        <v>18195.001642635401</v>
      </c>
      <c r="G76" s="384">
        <v>12130.0010950903</v>
      </c>
      <c r="H76" s="386">
        <v>1531.4210800000001</v>
      </c>
      <c r="I76" s="383">
        <v>12844.143120000001</v>
      </c>
      <c r="J76" s="384">
        <v>714.14202490974799</v>
      </c>
      <c r="K76" s="387">
        <v>0.70591601870999998</v>
      </c>
    </row>
    <row r="77" spans="1:11" ht="14.4" customHeight="1" thickBot="1" x14ac:dyDescent="0.35">
      <c r="A77" s="408" t="s">
        <v>302</v>
      </c>
      <c r="B77" s="388">
        <v>13256.293365488</v>
      </c>
      <c r="C77" s="388">
        <v>14033.950999999999</v>
      </c>
      <c r="D77" s="389">
        <v>777.65763451196301</v>
      </c>
      <c r="E77" s="395">
        <v>1.0586632788720001</v>
      </c>
      <c r="F77" s="388">
        <v>13438.001213175799</v>
      </c>
      <c r="G77" s="389">
        <v>8958.6674754505602</v>
      </c>
      <c r="H77" s="391">
        <v>1130.527</v>
      </c>
      <c r="I77" s="388">
        <v>9483.3439999999991</v>
      </c>
      <c r="J77" s="389">
        <v>524.67652454944596</v>
      </c>
      <c r="K77" s="396">
        <v>0.70571090518199997</v>
      </c>
    </row>
    <row r="78" spans="1:11" ht="14.4" customHeight="1" thickBot="1" x14ac:dyDescent="0.35">
      <c r="A78" s="404" t="s">
        <v>303</v>
      </c>
      <c r="B78" s="388">
        <v>13199.999584232</v>
      </c>
      <c r="C78" s="388">
        <v>13970.64</v>
      </c>
      <c r="D78" s="389">
        <v>770.64041576801401</v>
      </c>
      <c r="E78" s="395">
        <v>1.0583818515179999</v>
      </c>
      <c r="F78" s="388">
        <v>13400.0012097452</v>
      </c>
      <c r="G78" s="389">
        <v>8933.33413983014</v>
      </c>
      <c r="H78" s="391">
        <v>1129.2170000000001</v>
      </c>
      <c r="I78" s="388">
        <v>9446.9490000000005</v>
      </c>
      <c r="J78" s="389">
        <v>513.614860169861</v>
      </c>
      <c r="K78" s="396">
        <v>0.70499613038300002</v>
      </c>
    </row>
    <row r="79" spans="1:11" ht="14.4" customHeight="1" thickBot="1" x14ac:dyDescent="0.35">
      <c r="A79" s="405" t="s">
        <v>304</v>
      </c>
      <c r="B79" s="383">
        <v>13199.999584232</v>
      </c>
      <c r="C79" s="383">
        <v>13970.64</v>
      </c>
      <c r="D79" s="384">
        <v>770.64041576801401</v>
      </c>
      <c r="E79" s="385">
        <v>1.0583818515179999</v>
      </c>
      <c r="F79" s="383">
        <v>13400.0012097452</v>
      </c>
      <c r="G79" s="384">
        <v>8933.33413983014</v>
      </c>
      <c r="H79" s="386">
        <v>1129.2170000000001</v>
      </c>
      <c r="I79" s="383">
        <v>9446.9490000000005</v>
      </c>
      <c r="J79" s="384">
        <v>513.614860169861</v>
      </c>
      <c r="K79" s="387">
        <v>0.70499613038300002</v>
      </c>
    </row>
    <row r="80" spans="1:11" ht="14.4" customHeight="1" thickBot="1" x14ac:dyDescent="0.35">
      <c r="A80" s="404" t="s">
        <v>305</v>
      </c>
      <c r="B80" s="388">
        <v>14.999999527536</v>
      </c>
      <c r="C80" s="388">
        <v>21.1</v>
      </c>
      <c r="D80" s="389">
        <v>6.1000004724629999</v>
      </c>
      <c r="E80" s="395">
        <v>1.406666710973</v>
      </c>
      <c r="F80" s="388">
        <v>0</v>
      </c>
      <c r="G80" s="389">
        <v>0</v>
      </c>
      <c r="H80" s="391">
        <v>0</v>
      </c>
      <c r="I80" s="388">
        <v>20.3</v>
      </c>
      <c r="J80" s="389">
        <v>20.3</v>
      </c>
      <c r="K80" s="392" t="s">
        <v>232</v>
      </c>
    </row>
    <row r="81" spans="1:11" ht="14.4" customHeight="1" thickBot="1" x14ac:dyDescent="0.35">
      <c r="A81" s="405" t="s">
        <v>306</v>
      </c>
      <c r="B81" s="383">
        <v>14.999999527536</v>
      </c>
      <c r="C81" s="383">
        <v>21.1</v>
      </c>
      <c r="D81" s="384">
        <v>6.1000004724629999</v>
      </c>
      <c r="E81" s="385">
        <v>1.406666710973</v>
      </c>
      <c r="F81" s="383">
        <v>0</v>
      </c>
      <c r="G81" s="384">
        <v>0</v>
      </c>
      <c r="H81" s="386">
        <v>0</v>
      </c>
      <c r="I81" s="383">
        <v>20.3</v>
      </c>
      <c r="J81" s="384">
        <v>20.3</v>
      </c>
      <c r="K81" s="394" t="s">
        <v>232</v>
      </c>
    </row>
    <row r="82" spans="1:11" ht="14.4" customHeight="1" thickBot="1" x14ac:dyDescent="0.35">
      <c r="A82" s="404" t="s">
        <v>307</v>
      </c>
      <c r="B82" s="388">
        <v>41.293781728513999</v>
      </c>
      <c r="C82" s="388">
        <v>42.210999999999999</v>
      </c>
      <c r="D82" s="389">
        <v>0.91721827148500001</v>
      </c>
      <c r="E82" s="395">
        <v>1.022212019173</v>
      </c>
      <c r="F82" s="388">
        <v>38.000003430619998</v>
      </c>
      <c r="G82" s="389">
        <v>25.333335620412999</v>
      </c>
      <c r="H82" s="391">
        <v>1.31</v>
      </c>
      <c r="I82" s="388">
        <v>16.094999999999999</v>
      </c>
      <c r="J82" s="389">
        <v>-9.2383356204130003</v>
      </c>
      <c r="K82" s="396">
        <v>0.42355259334000001</v>
      </c>
    </row>
    <row r="83" spans="1:11" ht="14.4" customHeight="1" thickBot="1" x14ac:dyDescent="0.35">
      <c r="A83" s="405" t="s">
        <v>308</v>
      </c>
      <c r="B83" s="383">
        <v>41.293781728513999</v>
      </c>
      <c r="C83" s="383">
        <v>42.210999999999999</v>
      </c>
      <c r="D83" s="384">
        <v>0.91721827148500001</v>
      </c>
      <c r="E83" s="385">
        <v>1.022212019173</v>
      </c>
      <c r="F83" s="383">
        <v>38.000003430619998</v>
      </c>
      <c r="G83" s="384">
        <v>25.333335620412999</v>
      </c>
      <c r="H83" s="386">
        <v>1.31</v>
      </c>
      <c r="I83" s="383">
        <v>16.094999999999999</v>
      </c>
      <c r="J83" s="384">
        <v>-9.2383356204130003</v>
      </c>
      <c r="K83" s="387">
        <v>0.42355259334000001</v>
      </c>
    </row>
    <row r="84" spans="1:11" ht="14.4" customHeight="1" thickBot="1" x14ac:dyDescent="0.35">
      <c r="A84" s="403" t="s">
        <v>309</v>
      </c>
      <c r="B84" s="383">
        <v>4487.9998586388801</v>
      </c>
      <c r="C84" s="383">
        <v>4757.2007999999996</v>
      </c>
      <c r="D84" s="384">
        <v>269.20094136112499</v>
      </c>
      <c r="E84" s="385">
        <v>1.059982386328</v>
      </c>
      <c r="F84" s="383">
        <v>4556.00041131337</v>
      </c>
      <c r="G84" s="384">
        <v>3037.3336075422499</v>
      </c>
      <c r="H84" s="386">
        <v>383.93664000000001</v>
      </c>
      <c r="I84" s="383">
        <v>3218.8547400000002</v>
      </c>
      <c r="J84" s="384">
        <v>181.521132457752</v>
      </c>
      <c r="K84" s="387">
        <v>0.70650887827099995</v>
      </c>
    </row>
    <row r="85" spans="1:11" ht="14.4" customHeight="1" thickBot="1" x14ac:dyDescent="0.35">
      <c r="A85" s="404" t="s">
        <v>310</v>
      </c>
      <c r="B85" s="388">
        <v>1187.99996258088</v>
      </c>
      <c r="C85" s="388">
        <v>1259.2658799999999</v>
      </c>
      <c r="D85" s="389">
        <v>71.265917419120996</v>
      </c>
      <c r="E85" s="395">
        <v>1.059988147865</v>
      </c>
      <c r="F85" s="388">
        <v>1206.00010887707</v>
      </c>
      <c r="G85" s="389">
        <v>804.00007258471305</v>
      </c>
      <c r="H85" s="391">
        <v>101.63240999999999</v>
      </c>
      <c r="I85" s="388">
        <v>852.04251999999997</v>
      </c>
      <c r="J85" s="389">
        <v>48.042447415287</v>
      </c>
      <c r="K85" s="396">
        <v>0.70650285495599996</v>
      </c>
    </row>
    <row r="86" spans="1:11" ht="14.4" customHeight="1" thickBot="1" x14ac:dyDescent="0.35">
      <c r="A86" s="405" t="s">
        <v>311</v>
      </c>
      <c r="B86" s="383">
        <v>1187.99996258088</v>
      </c>
      <c r="C86" s="383">
        <v>1259.2658799999999</v>
      </c>
      <c r="D86" s="384">
        <v>71.265917419120996</v>
      </c>
      <c r="E86" s="385">
        <v>1.059988147865</v>
      </c>
      <c r="F86" s="383">
        <v>1206.00010887707</v>
      </c>
      <c r="G86" s="384">
        <v>804.00007258471305</v>
      </c>
      <c r="H86" s="386">
        <v>101.63240999999999</v>
      </c>
      <c r="I86" s="383">
        <v>852.04251999999997</v>
      </c>
      <c r="J86" s="384">
        <v>48.042447415287</v>
      </c>
      <c r="K86" s="387">
        <v>0.70650285495599996</v>
      </c>
    </row>
    <row r="87" spans="1:11" ht="14.4" customHeight="1" thickBot="1" x14ac:dyDescent="0.35">
      <c r="A87" s="404" t="s">
        <v>312</v>
      </c>
      <c r="B87" s="388">
        <v>3299.9998960580001</v>
      </c>
      <c r="C87" s="388">
        <v>3497.9349200000001</v>
      </c>
      <c r="D87" s="389">
        <v>197.93502394200399</v>
      </c>
      <c r="E87" s="395">
        <v>1.0599803121739999</v>
      </c>
      <c r="F87" s="388">
        <v>3350.0003024363</v>
      </c>
      <c r="G87" s="389">
        <v>2233.33353495754</v>
      </c>
      <c r="H87" s="391">
        <v>282.30423000000002</v>
      </c>
      <c r="I87" s="388">
        <v>2366.8122199999998</v>
      </c>
      <c r="J87" s="389">
        <v>133.478685042465</v>
      </c>
      <c r="K87" s="396">
        <v>0.706511046664</v>
      </c>
    </row>
    <row r="88" spans="1:11" ht="14.4" customHeight="1" thickBot="1" x14ac:dyDescent="0.35">
      <c r="A88" s="405" t="s">
        <v>313</v>
      </c>
      <c r="B88" s="383">
        <v>3299.9998960580001</v>
      </c>
      <c r="C88" s="383">
        <v>3497.9349200000001</v>
      </c>
      <c r="D88" s="384">
        <v>197.93502394200399</v>
      </c>
      <c r="E88" s="385">
        <v>1.0599803121739999</v>
      </c>
      <c r="F88" s="383">
        <v>3350.0003024363</v>
      </c>
      <c r="G88" s="384">
        <v>2233.33353495754</v>
      </c>
      <c r="H88" s="386">
        <v>282.30423000000002</v>
      </c>
      <c r="I88" s="383">
        <v>2366.8122199999998</v>
      </c>
      <c r="J88" s="384">
        <v>133.478685042465</v>
      </c>
      <c r="K88" s="387">
        <v>0.706511046664</v>
      </c>
    </row>
    <row r="89" spans="1:11" ht="14.4" customHeight="1" thickBot="1" x14ac:dyDescent="0.35">
      <c r="A89" s="403" t="s">
        <v>314</v>
      </c>
      <c r="B89" s="383">
        <v>131.99999584232</v>
      </c>
      <c r="C89" s="383">
        <v>140.12795</v>
      </c>
      <c r="D89" s="384">
        <v>8.1279541576799996</v>
      </c>
      <c r="E89" s="385">
        <v>1.061575412224</v>
      </c>
      <c r="F89" s="383">
        <v>201.00001814617801</v>
      </c>
      <c r="G89" s="384">
        <v>134.00001209745199</v>
      </c>
      <c r="H89" s="386">
        <v>16.957439999999998</v>
      </c>
      <c r="I89" s="383">
        <v>141.94438</v>
      </c>
      <c r="J89" s="384">
        <v>7.9443679025470004</v>
      </c>
      <c r="K89" s="387">
        <v>0.706190881519</v>
      </c>
    </row>
    <row r="90" spans="1:11" ht="14.4" customHeight="1" thickBot="1" x14ac:dyDescent="0.35">
      <c r="A90" s="404" t="s">
        <v>315</v>
      </c>
      <c r="B90" s="388">
        <v>131.99999584232</v>
      </c>
      <c r="C90" s="388">
        <v>140.12795</v>
      </c>
      <c r="D90" s="389">
        <v>8.1279541576799996</v>
      </c>
      <c r="E90" s="395">
        <v>1.061575412224</v>
      </c>
      <c r="F90" s="388">
        <v>201.00001814617801</v>
      </c>
      <c r="G90" s="389">
        <v>134.00001209745199</v>
      </c>
      <c r="H90" s="391">
        <v>16.957439999999998</v>
      </c>
      <c r="I90" s="388">
        <v>141.94438</v>
      </c>
      <c r="J90" s="389">
        <v>7.9443679025470004</v>
      </c>
      <c r="K90" s="396">
        <v>0.706190881519</v>
      </c>
    </row>
    <row r="91" spans="1:11" ht="14.4" customHeight="1" thickBot="1" x14ac:dyDescent="0.35">
      <c r="A91" s="405" t="s">
        <v>316</v>
      </c>
      <c r="B91" s="383">
        <v>131.99999584232</v>
      </c>
      <c r="C91" s="383">
        <v>140.12795</v>
      </c>
      <c r="D91" s="384">
        <v>8.1279541576799996</v>
      </c>
      <c r="E91" s="385">
        <v>1.061575412224</v>
      </c>
      <c r="F91" s="383">
        <v>201.00001814617801</v>
      </c>
      <c r="G91" s="384">
        <v>134.00001209745199</v>
      </c>
      <c r="H91" s="386">
        <v>16.957439999999998</v>
      </c>
      <c r="I91" s="383">
        <v>141.94438</v>
      </c>
      <c r="J91" s="384">
        <v>7.9443679025470004</v>
      </c>
      <c r="K91" s="387">
        <v>0.706190881519</v>
      </c>
    </row>
    <row r="92" spans="1:11" ht="14.4" customHeight="1" thickBot="1" x14ac:dyDescent="0.35">
      <c r="A92" s="402" t="s">
        <v>317</v>
      </c>
      <c r="B92" s="383">
        <v>0</v>
      </c>
      <c r="C92" s="383">
        <v>9.9999999999989999</v>
      </c>
      <c r="D92" s="384">
        <v>9.9999999999989999</v>
      </c>
      <c r="E92" s="393" t="s">
        <v>258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3" t="s">
        <v>318</v>
      </c>
      <c r="B93" s="383">
        <v>0</v>
      </c>
      <c r="C93" s="383">
        <v>9.9999999999989999</v>
      </c>
      <c r="D93" s="384">
        <v>9.9999999999989999</v>
      </c>
      <c r="E93" s="393" t="s">
        <v>258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232</v>
      </c>
    </row>
    <row r="94" spans="1:11" ht="14.4" customHeight="1" thickBot="1" x14ac:dyDescent="0.35">
      <c r="A94" s="404" t="s">
        <v>319</v>
      </c>
      <c r="B94" s="388">
        <v>0</v>
      </c>
      <c r="C94" s="388">
        <v>9.9999999999989999</v>
      </c>
      <c r="D94" s="389">
        <v>9.9999999999989999</v>
      </c>
      <c r="E94" s="390" t="s">
        <v>258</v>
      </c>
      <c r="F94" s="388">
        <v>0</v>
      </c>
      <c r="G94" s="389">
        <v>0</v>
      </c>
      <c r="H94" s="391">
        <v>0</v>
      </c>
      <c r="I94" s="388">
        <v>0</v>
      </c>
      <c r="J94" s="389">
        <v>0</v>
      </c>
      <c r="K94" s="392" t="s">
        <v>232</v>
      </c>
    </row>
    <row r="95" spans="1:11" ht="14.4" customHeight="1" thickBot="1" x14ac:dyDescent="0.35">
      <c r="A95" s="405" t="s">
        <v>320</v>
      </c>
      <c r="B95" s="383">
        <v>0</v>
      </c>
      <c r="C95" s="383">
        <v>9.9999999999989999</v>
      </c>
      <c r="D95" s="384">
        <v>9.9999999999989999</v>
      </c>
      <c r="E95" s="393" t="s">
        <v>258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232</v>
      </c>
    </row>
    <row r="96" spans="1:11" ht="14.4" customHeight="1" thickBot="1" x14ac:dyDescent="0.35">
      <c r="A96" s="402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0</v>
      </c>
      <c r="I96" s="383">
        <v>19.362500000000001</v>
      </c>
      <c r="J96" s="384">
        <v>19.362500000000001</v>
      </c>
      <c r="K96" s="394" t="s">
        <v>232</v>
      </c>
    </row>
    <row r="97" spans="1:11" ht="14.4" customHeight="1" thickBot="1" x14ac:dyDescent="0.35">
      <c r="A97" s="403" t="s">
        <v>322</v>
      </c>
      <c r="B97" s="383">
        <v>0</v>
      </c>
      <c r="C97" s="383">
        <v>40.029000000000003</v>
      </c>
      <c r="D97" s="384">
        <v>40.029000000000003</v>
      </c>
      <c r="E97" s="393" t="s">
        <v>232</v>
      </c>
      <c r="F97" s="383">
        <v>0</v>
      </c>
      <c r="G97" s="384">
        <v>0</v>
      </c>
      <c r="H97" s="386">
        <v>0</v>
      </c>
      <c r="I97" s="383">
        <v>19.362500000000001</v>
      </c>
      <c r="J97" s="384">
        <v>19.362500000000001</v>
      </c>
      <c r="K97" s="394" t="s">
        <v>232</v>
      </c>
    </row>
    <row r="98" spans="1:11" ht="14.4" customHeight="1" thickBot="1" x14ac:dyDescent="0.35">
      <c r="A98" s="404" t="s">
        <v>323</v>
      </c>
      <c r="B98" s="388">
        <v>0</v>
      </c>
      <c r="C98" s="388">
        <v>37.779000000000003</v>
      </c>
      <c r="D98" s="389">
        <v>37.779000000000003</v>
      </c>
      <c r="E98" s="390" t="s">
        <v>232</v>
      </c>
      <c r="F98" s="388">
        <v>0</v>
      </c>
      <c r="G98" s="389">
        <v>0</v>
      </c>
      <c r="H98" s="391">
        <v>0</v>
      </c>
      <c r="I98" s="388">
        <v>18.762499999999999</v>
      </c>
      <c r="J98" s="389">
        <v>18.762499999999999</v>
      </c>
      <c r="K98" s="392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10.1</v>
      </c>
      <c r="D99" s="384">
        <v>10.1</v>
      </c>
      <c r="E99" s="393" t="s">
        <v>232</v>
      </c>
      <c r="F99" s="383">
        <v>0</v>
      </c>
      <c r="G99" s="384">
        <v>0</v>
      </c>
      <c r="H99" s="386">
        <v>0</v>
      </c>
      <c r="I99" s="383">
        <v>9.15</v>
      </c>
      <c r="J99" s="384">
        <v>9.15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27.579000000000001</v>
      </c>
      <c r="D100" s="384">
        <v>27.579000000000001</v>
      </c>
      <c r="E100" s="393" t="s">
        <v>232</v>
      </c>
      <c r="F100" s="383">
        <v>0</v>
      </c>
      <c r="G100" s="384">
        <v>0</v>
      </c>
      <c r="H100" s="386">
        <v>0</v>
      </c>
      <c r="I100" s="383">
        <v>9.31</v>
      </c>
      <c r="J100" s="384">
        <v>9.31</v>
      </c>
      <c r="K100" s="394" t="s">
        <v>232</v>
      </c>
    </row>
    <row r="101" spans="1:11" ht="14.4" customHeight="1" thickBot="1" x14ac:dyDescent="0.35">
      <c r="A101" s="405" t="s">
        <v>326</v>
      </c>
      <c r="B101" s="383">
        <v>0</v>
      </c>
      <c r="C101" s="383">
        <v>0.1</v>
      </c>
      <c r="D101" s="384">
        <v>0.1</v>
      </c>
      <c r="E101" s="393" t="s">
        <v>258</v>
      </c>
      <c r="F101" s="383">
        <v>0</v>
      </c>
      <c r="G101" s="384">
        <v>0</v>
      </c>
      <c r="H101" s="386">
        <v>0</v>
      </c>
      <c r="I101" s="383">
        <v>0.30249999999999999</v>
      </c>
      <c r="J101" s="384">
        <v>0.30249999999999999</v>
      </c>
      <c r="K101" s="394" t="s">
        <v>232</v>
      </c>
    </row>
    <row r="102" spans="1:11" ht="14.4" customHeight="1" thickBot="1" x14ac:dyDescent="0.35">
      <c r="A102" s="407" t="s">
        <v>327</v>
      </c>
      <c r="B102" s="383">
        <v>0</v>
      </c>
      <c r="C102" s="383">
        <v>1</v>
      </c>
      <c r="D102" s="384">
        <v>1</v>
      </c>
      <c r="E102" s="393" t="s">
        <v>258</v>
      </c>
      <c r="F102" s="383">
        <v>0</v>
      </c>
      <c r="G102" s="384">
        <v>0</v>
      </c>
      <c r="H102" s="386">
        <v>0</v>
      </c>
      <c r="I102" s="383">
        <v>0.6</v>
      </c>
      <c r="J102" s="384">
        <v>0.6</v>
      </c>
      <c r="K102" s="394" t="s">
        <v>232</v>
      </c>
    </row>
    <row r="103" spans="1:11" ht="14.4" customHeight="1" thickBot="1" x14ac:dyDescent="0.35">
      <c r="A103" s="405" t="s">
        <v>328</v>
      </c>
      <c r="B103" s="383">
        <v>0</v>
      </c>
      <c r="C103" s="383">
        <v>1</v>
      </c>
      <c r="D103" s="384">
        <v>1</v>
      </c>
      <c r="E103" s="393" t="s">
        <v>258</v>
      </c>
      <c r="F103" s="383">
        <v>0</v>
      </c>
      <c r="G103" s="384">
        <v>0</v>
      </c>
      <c r="H103" s="386">
        <v>0</v>
      </c>
      <c r="I103" s="383">
        <v>0.6</v>
      </c>
      <c r="J103" s="384">
        <v>0.6</v>
      </c>
      <c r="K103" s="394" t="s">
        <v>232</v>
      </c>
    </row>
    <row r="104" spans="1:11" ht="14.4" customHeight="1" thickBot="1" x14ac:dyDescent="0.35">
      <c r="A104" s="407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5" t="s">
        <v>330</v>
      </c>
      <c r="B105" s="383">
        <v>0</v>
      </c>
      <c r="C105" s="383">
        <v>1.25</v>
      </c>
      <c r="D105" s="384">
        <v>1.25</v>
      </c>
      <c r="E105" s="393" t="s">
        <v>232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232</v>
      </c>
    </row>
    <row r="106" spans="1:11" ht="14.4" customHeight="1" thickBot="1" x14ac:dyDescent="0.35">
      <c r="A106" s="402" t="s">
        <v>331</v>
      </c>
      <c r="B106" s="383">
        <v>1613.00006110808</v>
      </c>
      <c r="C106" s="383">
        <v>1656.0775000000001</v>
      </c>
      <c r="D106" s="384">
        <v>43.077438891916998</v>
      </c>
      <c r="E106" s="385">
        <v>1.0267064087160001</v>
      </c>
      <c r="F106" s="383">
        <v>1781.0040989358899</v>
      </c>
      <c r="G106" s="384">
        <v>1187.33606595726</v>
      </c>
      <c r="H106" s="386">
        <v>184.184</v>
      </c>
      <c r="I106" s="383">
        <v>1337.3176699999999</v>
      </c>
      <c r="J106" s="384">
        <v>149.98160404274299</v>
      </c>
      <c r="K106" s="387">
        <v>0.750878490846</v>
      </c>
    </row>
    <row r="107" spans="1:11" ht="14.4" customHeight="1" thickBot="1" x14ac:dyDescent="0.35">
      <c r="A107" s="403" t="s">
        <v>332</v>
      </c>
      <c r="B107" s="383">
        <v>1513.00006110808</v>
      </c>
      <c r="C107" s="383">
        <v>1551.7470000000001</v>
      </c>
      <c r="D107" s="384">
        <v>38.746938891916997</v>
      </c>
      <c r="E107" s="385">
        <v>1.0256093439039999</v>
      </c>
      <c r="F107" s="383">
        <v>1775.0040989358899</v>
      </c>
      <c r="G107" s="384">
        <v>1183.33606595726</v>
      </c>
      <c r="H107" s="386">
        <v>184.184</v>
      </c>
      <c r="I107" s="383">
        <v>1289.8320000000001</v>
      </c>
      <c r="J107" s="384">
        <v>106.495934042743</v>
      </c>
      <c r="K107" s="387">
        <v>0.72666423743599995</v>
      </c>
    </row>
    <row r="108" spans="1:11" ht="14.4" customHeight="1" thickBot="1" x14ac:dyDescent="0.35">
      <c r="A108" s="404" t="s">
        <v>333</v>
      </c>
      <c r="B108" s="388">
        <v>1513.00006110808</v>
      </c>
      <c r="C108" s="388">
        <v>1551.7470000000001</v>
      </c>
      <c r="D108" s="389">
        <v>38.746938891916997</v>
      </c>
      <c r="E108" s="395">
        <v>1.0256093439039999</v>
      </c>
      <c r="F108" s="388">
        <v>1775.0040989358899</v>
      </c>
      <c r="G108" s="389">
        <v>1183.33606595726</v>
      </c>
      <c r="H108" s="391">
        <v>184.184</v>
      </c>
      <c r="I108" s="388">
        <v>1282.2819999999999</v>
      </c>
      <c r="J108" s="389">
        <v>98.945934042743005</v>
      </c>
      <c r="K108" s="396">
        <v>0.72241072613199997</v>
      </c>
    </row>
    <row r="109" spans="1:11" ht="14.4" customHeight="1" thickBot="1" x14ac:dyDescent="0.35">
      <c r="A109" s="405" t="s">
        <v>334</v>
      </c>
      <c r="B109" s="383">
        <v>157.99999502338</v>
      </c>
      <c r="C109" s="383">
        <v>173.196</v>
      </c>
      <c r="D109" s="384">
        <v>15.196004976619999</v>
      </c>
      <c r="E109" s="385">
        <v>1.0961772497160001</v>
      </c>
      <c r="F109" s="383">
        <v>343.00079207606097</v>
      </c>
      <c r="G109" s="384">
        <v>228.667194717374</v>
      </c>
      <c r="H109" s="386">
        <v>63.823999999999998</v>
      </c>
      <c r="I109" s="383">
        <v>320.04500000000002</v>
      </c>
      <c r="J109" s="384">
        <v>91.377805282625999</v>
      </c>
      <c r="K109" s="387">
        <v>0.93307364703899998</v>
      </c>
    </row>
    <row r="110" spans="1:11" ht="14.4" customHeight="1" thickBot="1" x14ac:dyDescent="0.35">
      <c r="A110" s="405" t="s">
        <v>335</v>
      </c>
      <c r="B110" s="383">
        <v>26.999999149564001</v>
      </c>
      <c r="C110" s="383">
        <v>10.005000000000001</v>
      </c>
      <c r="D110" s="384">
        <v>-16.994999149563998</v>
      </c>
      <c r="E110" s="385">
        <v>0.370555567227</v>
      </c>
      <c r="F110" s="383">
        <v>8.0000184740770006</v>
      </c>
      <c r="G110" s="384">
        <v>5.3333456493840004</v>
      </c>
      <c r="H110" s="386">
        <v>0.71399999999999997</v>
      </c>
      <c r="I110" s="383">
        <v>5.7119999999999997</v>
      </c>
      <c r="J110" s="384">
        <v>0.37865435061500002</v>
      </c>
      <c r="K110" s="387">
        <v>0.71399835119199995</v>
      </c>
    </row>
    <row r="111" spans="1:11" ht="14.4" customHeight="1" thickBot="1" x14ac:dyDescent="0.35">
      <c r="A111" s="405" t="s">
        <v>336</v>
      </c>
      <c r="B111" s="383">
        <v>1304.99995889564</v>
      </c>
      <c r="C111" s="383">
        <v>1352.1010000000001</v>
      </c>
      <c r="D111" s="384">
        <v>47.101041104361002</v>
      </c>
      <c r="E111" s="385">
        <v>1.0360927529399999</v>
      </c>
      <c r="F111" s="383">
        <v>1416.00326991167</v>
      </c>
      <c r="G111" s="384">
        <v>944.00217994111301</v>
      </c>
      <c r="H111" s="386">
        <v>117.858</v>
      </c>
      <c r="I111" s="383">
        <v>942.99699999999996</v>
      </c>
      <c r="J111" s="384">
        <v>-1.005179941113</v>
      </c>
      <c r="K111" s="387">
        <v>0.66595679546599995</v>
      </c>
    </row>
    <row r="112" spans="1:11" ht="14.4" customHeight="1" thickBot="1" x14ac:dyDescent="0.35">
      <c r="A112" s="405" t="s">
        <v>337</v>
      </c>
      <c r="B112" s="383">
        <v>13.000108354475</v>
      </c>
      <c r="C112" s="383">
        <v>12.933999999999999</v>
      </c>
      <c r="D112" s="384">
        <v>-6.6108354475000006E-2</v>
      </c>
      <c r="E112" s="385">
        <v>0.99491478434799996</v>
      </c>
      <c r="F112" s="383">
        <v>5.0000115462980004</v>
      </c>
      <c r="G112" s="384">
        <v>3.3333410308650002</v>
      </c>
      <c r="H112" s="386">
        <v>1.5389999999999999</v>
      </c>
      <c r="I112" s="383">
        <v>11.536</v>
      </c>
      <c r="J112" s="384">
        <v>8.2026589691339993</v>
      </c>
      <c r="K112" s="387">
        <v>2.3071946720879999</v>
      </c>
    </row>
    <row r="113" spans="1:11" ht="14.4" customHeight="1" thickBot="1" x14ac:dyDescent="0.35">
      <c r="A113" s="405" t="s">
        <v>338</v>
      </c>
      <c r="B113" s="383">
        <v>9.9999996850239992</v>
      </c>
      <c r="C113" s="383">
        <v>3.5110000000000001</v>
      </c>
      <c r="D113" s="384">
        <v>-6.4889996850239999</v>
      </c>
      <c r="E113" s="385">
        <v>0.35110001105799998</v>
      </c>
      <c r="F113" s="383">
        <v>3.0000069277780002</v>
      </c>
      <c r="G113" s="384">
        <v>2.0000046185190001</v>
      </c>
      <c r="H113" s="386">
        <v>0.249</v>
      </c>
      <c r="I113" s="383">
        <v>1.992</v>
      </c>
      <c r="J113" s="384">
        <v>-8.0046185190000008E-3</v>
      </c>
      <c r="K113" s="387">
        <v>0.66399846665499995</v>
      </c>
    </row>
    <row r="114" spans="1:11" ht="14.4" customHeight="1" thickBot="1" x14ac:dyDescent="0.35">
      <c r="A114" s="404" t="s">
        <v>339</v>
      </c>
      <c r="B114" s="388">
        <v>0</v>
      </c>
      <c r="C114" s="388">
        <v>0</v>
      </c>
      <c r="D114" s="389">
        <v>0</v>
      </c>
      <c r="E114" s="395">
        <v>1</v>
      </c>
      <c r="F114" s="388">
        <v>0</v>
      </c>
      <c r="G114" s="389">
        <v>0</v>
      </c>
      <c r="H114" s="391">
        <v>0</v>
      </c>
      <c r="I114" s="388">
        <v>7.55</v>
      </c>
      <c r="J114" s="389">
        <v>7.55</v>
      </c>
      <c r="K114" s="392" t="s">
        <v>258</v>
      </c>
    </row>
    <row r="115" spans="1:11" ht="14.4" customHeight="1" thickBot="1" x14ac:dyDescent="0.35">
      <c r="A115" s="405" t="s">
        <v>340</v>
      </c>
      <c r="B115" s="383">
        <v>0</v>
      </c>
      <c r="C115" s="383">
        <v>0</v>
      </c>
      <c r="D115" s="384">
        <v>0</v>
      </c>
      <c r="E115" s="385">
        <v>1</v>
      </c>
      <c r="F115" s="383">
        <v>0</v>
      </c>
      <c r="G115" s="384">
        <v>0</v>
      </c>
      <c r="H115" s="386">
        <v>0</v>
      </c>
      <c r="I115" s="383">
        <v>7.55</v>
      </c>
      <c r="J115" s="384">
        <v>7.55</v>
      </c>
      <c r="K115" s="394" t="s">
        <v>258</v>
      </c>
    </row>
    <row r="116" spans="1:11" ht="14.4" customHeight="1" thickBot="1" x14ac:dyDescent="0.35">
      <c r="A116" s="403" t="s">
        <v>341</v>
      </c>
      <c r="B116" s="383">
        <v>100</v>
      </c>
      <c r="C116" s="383">
        <v>104.3305</v>
      </c>
      <c r="D116" s="384">
        <v>4.3304999999999998</v>
      </c>
      <c r="E116" s="385">
        <v>1.0433049999999999</v>
      </c>
      <c r="F116" s="383">
        <v>6</v>
      </c>
      <c r="G116" s="384">
        <v>4</v>
      </c>
      <c r="H116" s="386">
        <v>0</v>
      </c>
      <c r="I116" s="383">
        <v>47.485669999999999</v>
      </c>
      <c r="J116" s="384">
        <v>43.485669999999999</v>
      </c>
      <c r="K116" s="387">
        <v>7.9142783333329998</v>
      </c>
    </row>
    <row r="117" spans="1:11" ht="14.4" customHeight="1" thickBot="1" x14ac:dyDescent="0.35">
      <c r="A117" s="404" t="s">
        <v>342</v>
      </c>
      <c r="B117" s="388">
        <v>100</v>
      </c>
      <c r="C117" s="388">
        <v>104.3305</v>
      </c>
      <c r="D117" s="389">
        <v>4.3304999999999998</v>
      </c>
      <c r="E117" s="395">
        <v>1.0433049999999999</v>
      </c>
      <c r="F117" s="388">
        <v>6</v>
      </c>
      <c r="G117" s="389">
        <v>4</v>
      </c>
      <c r="H117" s="391">
        <v>0</v>
      </c>
      <c r="I117" s="388">
        <v>47.485669999999999</v>
      </c>
      <c r="J117" s="389">
        <v>43.485669999999999</v>
      </c>
      <c r="K117" s="396">
        <v>7.9142783333329998</v>
      </c>
    </row>
    <row r="118" spans="1:11" ht="14.4" customHeight="1" thickBot="1" x14ac:dyDescent="0.35">
      <c r="A118" s="405" t="s">
        <v>343</v>
      </c>
      <c r="B118" s="383">
        <v>100</v>
      </c>
      <c r="C118" s="383">
        <v>104.3305</v>
      </c>
      <c r="D118" s="384">
        <v>4.3304999999999998</v>
      </c>
      <c r="E118" s="385">
        <v>1.0433049999999999</v>
      </c>
      <c r="F118" s="383">
        <v>6</v>
      </c>
      <c r="G118" s="384">
        <v>4</v>
      </c>
      <c r="H118" s="386">
        <v>0</v>
      </c>
      <c r="I118" s="383">
        <v>47.485669999999999</v>
      </c>
      <c r="J118" s="384">
        <v>43.485669999999999</v>
      </c>
      <c r="K118" s="387">
        <v>7.9142783333329998</v>
      </c>
    </row>
    <row r="119" spans="1:11" ht="14.4" customHeight="1" thickBot="1" x14ac:dyDescent="0.35">
      <c r="A119" s="401" t="s">
        <v>344</v>
      </c>
      <c r="B119" s="383">
        <v>64020.709772621703</v>
      </c>
      <c r="C119" s="383">
        <v>70387.524890000001</v>
      </c>
      <c r="D119" s="384">
        <v>6366.8151173782699</v>
      </c>
      <c r="E119" s="385">
        <v>1.0994493053879999</v>
      </c>
      <c r="F119" s="383">
        <v>73818.701445480096</v>
      </c>
      <c r="G119" s="384">
        <v>49212.467630320098</v>
      </c>
      <c r="H119" s="386">
        <v>6433.8342899999998</v>
      </c>
      <c r="I119" s="383">
        <v>53452.676679999997</v>
      </c>
      <c r="J119" s="384">
        <v>4240.2090496799401</v>
      </c>
      <c r="K119" s="387">
        <v>0.72410751792299999</v>
      </c>
    </row>
    <row r="120" spans="1:11" ht="14.4" customHeight="1" thickBot="1" x14ac:dyDescent="0.35">
      <c r="A120" s="402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49193.817794394403</v>
      </c>
      <c r="H120" s="386">
        <v>6433.8347400000002</v>
      </c>
      <c r="I120" s="383">
        <v>53447.553699999997</v>
      </c>
      <c r="J120" s="384">
        <v>4253.7359056056403</v>
      </c>
      <c r="K120" s="387">
        <v>0.72431260805099995</v>
      </c>
    </row>
    <row r="121" spans="1:11" ht="14.4" customHeight="1" thickBot="1" x14ac:dyDescent="0.35">
      <c r="A121" s="403" t="s">
        <v>346</v>
      </c>
      <c r="B121" s="383">
        <v>63979.709772621703</v>
      </c>
      <c r="C121" s="383">
        <v>70347.586450000003</v>
      </c>
      <c r="D121" s="384">
        <v>6367.87667737827</v>
      </c>
      <c r="E121" s="385">
        <v>1.0995296274390001</v>
      </c>
      <c r="F121" s="383">
        <v>73790.726691591495</v>
      </c>
      <c r="G121" s="384">
        <v>49193.817794394403</v>
      </c>
      <c r="H121" s="386">
        <v>6433.8347400000002</v>
      </c>
      <c r="I121" s="383">
        <v>53447.553699999997</v>
      </c>
      <c r="J121" s="384">
        <v>4253.7359056056403</v>
      </c>
      <c r="K121" s="387">
        <v>0.72431260805099995</v>
      </c>
    </row>
    <row r="122" spans="1:11" ht="14.4" customHeight="1" thickBot="1" x14ac:dyDescent="0.35">
      <c r="A122" s="404" t="s">
        <v>347</v>
      </c>
      <c r="B122" s="388">
        <v>534.509772605433</v>
      </c>
      <c r="C122" s="388">
        <v>508.91102000000001</v>
      </c>
      <c r="D122" s="389">
        <v>-25.598752605432001</v>
      </c>
      <c r="E122" s="395">
        <v>0.95210798021300003</v>
      </c>
      <c r="F122" s="388">
        <v>508.01466284533302</v>
      </c>
      <c r="G122" s="389">
        <v>338.676441896889</v>
      </c>
      <c r="H122" s="391">
        <v>47.84834</v>
      </c>
      <c r="I122" s="388">
        <v>372.27199999999999</v>
      </c>
      <c r="J122" s="389">
        <v>33.595558103111003</v>
      </c>
      <c r="K122" s="396">
        <v>0.73279774625899996</v>
      </c>
    </row>
    <row r="123" spans="1:11" ht="14.4" customHeight="1" thickBot="1" x14ac:dyDescent="0.35">
      <c r="A123" s="405" t="s">
        <v>348</v>
      </c>
      <c r="B123" s="383">
        <v>400</v>
      </c>
      <c r="C123" s="383">
        <v>337.58819999999997</v>
      </c>
      <c r="D123" s="384">
        <v>-62.411799999998998</v>
      </c>
      <c r="E123" s="385">
        <v>0.84397049999999996</v>
      </c>
      <c r="F123" s="383">
        <v>345.88301037053299</v>
      </c>
      <c r="G123" s="384">
        <v>230.58867358035499</v>
      </c>
      <c r="H123" s="386">
        <v>29.811</v>
      </c>
      <c r="I123" s="383">
        <v>263.1884</v>
      </c>
      <c r="J123" s="384">
        <v>32.599726419644</v>
      </c>
      <c r="K123" s="387">
        <v>0.760917397238</v>
      </c>
    </row>
    <row r="124" spans="1:11" ht="14.4" customHeight="1" thickBot="1" x14ac:dyDescent="0.35">
      <c r="A124" s="405" t="s">
        <v>349</v>
      </c>
      <c r="B124" s="383">
        <v>11</v>
      </c>
      <c r="C124" s="383">
        <v>64.937039999999996</v>
      </c>
      <c r="D124" s="384">
        <v>53.937040000000003</v>
      </c>
      <c r="E124" s="385">
        <v>5.9033672727270003</v>
      </c>
      <c r="F124" s="383">
        <v>54.095319286303003</v>
      </c>
      <c r="G124" s="384">
        <v>36.063546190868003</v>
      </c>
      <c r="H124" s="386">
        <v>4.2119999999999997</v>
      </c>
      <c r="I124" s="383">
        <v>8.2211999999999996</v>
      </c>
      <c r="J124" s="384">
        <v>-27.842346190868</v>
      </c>
      <c r="K124" s="387">
        <v>0.15197618034999999</v>
      </c>
    </row>
    <row r="125" spans="1:11" ht="14.4" customHeight="1" thickBot="1" x14ac:dyDescent="0.35">
      <c r="A125" s="405" t="s">
        <v>350</v>
      </c>
      <c r="B125" s="383">
        <v>121</v>
      </c>
      <c r="C125" s="383">
        <v>100.59598</v>
      </c>
      <c r="D125" s="384">
        <v>-20.404019999999001</v>
      </c>
      <c r="E125" s="385">
        <v>0.83137173553699995</v>
      </c>
      <c r="F125" s="383">
        <v>101.427207576642</v>
      </c>
      <c r="G125" s="384">
        <v>67.618138384427994</v>
      </c>
      <c r="H125" s="386">
        <v>8.4258199999999999</v>
      </c>
      <c r="I125" s="383">
        <v>91.356380000000001</v>
      </c>
      <c r="J125" s="384">
        <v>23.738241615570999</v>
      </c>
      <c r="K125" s="387">
        <v>0.90070881554100002</v>
      </c>
    </row>
    <row r="126" spans="1:11" ht="14.4" customHeight="1" thickBot="1" x14ac:dyDescent="0.35">
      <c r="A126" s="405" t="s">
        <v>351</v>
      </c>
      <c r="B126" s="383">
        <v>2.5097726054330001</v>
      </c>
      <c r="C126" s="383">
        <v>5.7897999999999996</v>
      </c>
      <c r="D126" s="384">
        <v>3.2800273945659999</v>
      </c>
      <c r="E126" s="385">
        <v>2.3069022219240001</v>
      </c>
      <c r="F126" s="383">
        <v>6.6091256118550001</v>
      </c>
      <c r="G126" s="384">
        <v>4.4060837412360003</v>
      </c>
      <c r="H126" s="386">
        <v>5.3995199999999999</v>
      </c>
      <c r="I126" s="383">
        <v>9.5060199999999995</v>
      </c>
      <c r="J126" s="384">
        <v>5.0999362587629999</v>
      </c>
      <c r="K126" s="387">
        <v>1.4383173445740001</v>
      </c>
    </row>
    <row r="127" spans="1:11" ht="14.4" customHeight="1" thickBot="1" x14ac:dyDescent="0.35">
      <c r="A127" s="404" t="s">
        <v>352</v>
      </c>
      <c r="B127" s="388">
        <v>156.00000000004101</v>
      </c>
      <c r="C127" s="388">
        <v>108.28336</v>
      </c>
      <c r="D127" s="389">
        <v>-47.716640000040002</v>
      </c>
      <c r="E127" s="395">
        <v>0.69412410256299995</v>
      </c>
      <c r="F127" s="388">
        <v>97.763167697317002</v>
      </c>
      <c r="G127" s="389">
        <v>65.175445131543995</v>
      </c>
      <c r="H127" s="391">
        <v>22.158439999999999</v>
      </c>
      <c r="I127" s="388">
        <v>126.10366</v>
      </c>
      <c r="J127" s="389">
        <v>60.928214868455001</v>
      </c>
      <c r="K127" s="396">
        <v>1.2898892596280001</v>
      </c>
    </row>
    <row r="128" spans="1:11" ht="14.4" customHeight="1" thickBot="1" x14ac:dyDescent="0.35">
      <c r="A128" s="405" t="s">
        <v>353</v>
      </c>
      <c r="B128" s="383">
        <v>124.000000000032</v>
      </c>
      <c r="C128" s="383">
        <v>103.61166</v>
      </c>
      <c r="D128" s="384">
        <v>-20.388340000031999</v>
      </c>
      <c r="E128" s="385">
        <v>0.83557790322500003</v>
      </c>
      <c r="F128" s="383">
        <v>85.000008522835003</v>
      </c>
      <c r="G128" s="384">
        <v>56.666672348557</v>
      </c>
      <c r="H128" s="386">
        <v>22.158439999999999</v>
      </c>
      <c r="I128" s="383">
        <v>123.26236</v>
      </c>
      <c r="J128" s="384">
        <v>66.595687651442006</v>
      </c>
      <c r="K128" s="387">
        <v>1.4501452663600001</v>
      </c>
    </row>
    <row r="129" spans="1:11" ht="14.4" customHeight="1" thickBot="1" x14ac:dyDescent="0.35">
      <c r="A129" s="405" t="s">
        <v>354</v>
      </c>
      <c r="B129" s="383">
        <v>32.000000000008001</v>
      </c>
      <c r="C129" s="383">
        <v>4.6717000000000004</v>
      </c>
      <c r="D129" s="384">
        <v>-27.328300000007999</v>
      </c>
      <c r="E129" s="385">
        <v>0.14599062499900001</v>
      </c>
      <c r="F129" s="383">
        <v>12.763159174481</v>
      </c>
      <c r="G129" s="384">
        <v>8.5087727829870001</v>
      </c>
      <c r="H129" s="386">
        <v>0</v>
      </c>
      <c r="I129" s="383">
        <v>2.8412999999999999</v>
      </c>
      <c r="J129" s="384">
        <v>-5.6674727829869997</v>
      </c>
      <c r="K129" s="387">
        <v>0.22261729726599999</v>
      </c>
    </row>
    <row r="130" spans="1:11" ht="14.4" customHeight="1" thickBot="1" x14ac:dyDescent="0.35">
      <c r="A130" s="404" t="s">
        <v>355</v>
      </c>
      <c r="B130" s="388">
        <v>68.000000000016996</v>
      </c>
      <c r="C130" s="388">
        <v>37.475749999999998</v>
      </c>
      <c r="D130" s="389">
        <v>-30.524250000016998</v>
      </c>
      <c r="E130" s="395">
        <v>0.55111397058800005</v>
      </c>
      <c r="F130" s="388">
        <v>89.980570954320001</v>
      </c>
      <c r="G130" s="389">
        <v>59.987047302880001</v>
      </c>
      <c r="H130" s="391">
        <v>4.1643499999999998</v>
      </c>
      <c r="I130" s="388">
        <v>57.141640000000002</v>
      </c>
      <c r="J130" s="389">
        <v>-2.84540730288</v>
      </c>
      <c r="K130" s="396">
        <v>0.63504420336400003</v>
      </c>
    </row>
    <row r="131" spans="1:11" ht="14.4" customHeight="1" thickBot="1" x14ac:dyDescent="0.35">
      <c r="A131" s="405" t="s">
        <v>356</v>
      </c>
      <c r="B131" s="383">
        <v>9.0000000000020002</v>
      </c>
      <c r="C131" s="383">
        <v>17.97475</v>
      </c>
      <c r="D131" s="384">
        <v>8.974749999997</v>
      </c>
      <c r="E131" s="385">
        <v>1.9971944444430001</v>
      </c>
      <c r="F131" s="383">
        <v>13.980563333901999</v>
      </c>
      <c r="G131" s="384">
        <v>9.3203755559349997</v>
      </c>
      <c r="H131" s="386">
        <v>6.3363500000000004</v>
      </c>
      <c r="I131" s="383">
        <v>21.752780000000001</v>
      </c>
      <c r="J131" s="384">
        <v>12.432404444064</v>
      </c>
      <c r="K131" s="387">
        <v>1.5559301496269999</v>
      </c>
    </row>
    <row r="132" spans="1:11" ht="14.4" customHeight="1" thickBot="1" x14ac:dyDescent="0.35">
      <c r="A132" s="405" t="s">
        <v>357</v>
      </c>
      <c r="B132" s="383">
        <v>59.000000000015</v>
      </c>
      <c r="C132" s="383">
        <v>19.501000000000001</v>
      </c>
      <c r="D132" s="384">
        <v>-39.499000000015002</v>
      </c>
      <c r="E132" s="385">
        <v>0.33052542372799998</v>
      </c>
      <c r="F132" s="383">
        <v>76.000007620416994</v>
      </c>
      <c r="G132" s="384">
        <v>50.666671746944999</v>
      </c>
      <c r="H132" s="386">
        <v>-2.1720000000000002</v>
      </c>
      <c r="I132" s="383">
        <v>35.388860000000001</v>
      </c>
      <c r="J132" s="384">
        <v>-15.277811746945</v>
      </c>
      <c r="K132" s="387">
        <v>0.46564284804700001</v>
      </c>
    </row>
    <row r="133" spans="1:11" ht="14.4" customHeight="1" thickBot="1" x14ac:dyDescent="0.35">
      <c r="A133" s="404" t="s">
        <v>358</v>
      </c>
      <c r="B133" s="388">
        <v>963.2</v>
      </c>
      <c r="C133" s="388">
        <v>864.01800000000003</v>
      </c>
      <c r="D133" s="389">
        <v>-99.181999999998993</v>
      </c>
      <c r="E133" s="395">
        <v>0.89702865448500002</v>
      </c>
      <c r="F133" s="388">
        <v>960.96105731522596</v>
      </c>
      <c r="G133" s="389">
        <v>640.64070487681795</v>
      </c>
      <c r="H133" s="391">
        <v>134.26920000000001</v>
      </c>
      <c r="I133" s="388">
        <v>641.75750000000005</v>
      </c>
      <c r="J133" s="389">
        <v>1.1167951231819999</v>
      </c>
      <c r="K133" s="396">
        <v>0.66782883147500005</v>
      </c>
    </row>
    <row r="134" spans="1:11" ht="14.4" customHeight="1" thickBot="1" x14ac:dyDescent="0.35">
      <c r="A134" s="405" t="s">
        <v>359</v>
      </c>
      <c r="B134" s="383">
        <v>963.2</v>
      </c>
      <c r="C134" s="383">
        <v>864.01800000000003</v>
      </c>
      <c r="D134" s="384">
        <v>-99.181999999998993</v>
      </c>
      <c r="E134" s="385">
        <v>0.89702865448500002</v>
      </c>
      <c r="F134" s="383">
        <v>960.96105731522596</v>
      </c>
      <c r="G134" s="384">
        <v>640.64070487681795</v>
      </c>
      <c r="H134" s="386">
        <v>134.26920000000001</v>
      </c>
      <c r="I134" s="383">
        <v>641.75750000000005</v>
      </c>
      <c r="J134" s="384">
        <v>1.1167951231819999</v>
      </c>
      <c r="K134" s="387">
        <v>0.66782883147500005</v>
      </c>
    </row>
    <row r="135" spans="1:11" ht="14.4" customHeight="1" thickBot="1" x14ac:dyDescent="0.35">
      <c r="A135" s="404" t="s">
        <v>360</v>
      </c>
      <c r="B135" s="388">
        <v>62258.000000016298</v>
      </c>
      <c r="C135" s="388">
        <v>65671.784780000002</v>
      </c>
      <c r="D135" s="389">
        <v>3413.78477998376</v>
      </c>
      <c r="E135" s="395">
        <v>1.0548328693489999</v>
      </c>
      <c r="F135" s="388">
        <v>72134.007232779302</v>
      </c>
      <c r="G135" s="389">
        <v>48089.338155186197</v>
      </c>
      <c r="H135" s="391">
        <v>5745.2511800000002</v>
      </c>
      <c r="I135" s="388">
        <v>49320.618040000001</v>
      </c>
      <c r="J135" s="389">
        <v>1231.27988481378</v>
      </c>
      <c r="K135" s="396">
        <v>0.683736006525</v>
      </c>
    </row>
    <row r="136" spans="1:11" ht="14.4" customHeight="1" thickBot="1" x14ac:dyDescent="0.35">
      <c r="A136" s="405" t="s">
        <v>361</v>
      </c>
      <c r="B136" s="383">
        <v>24709.000000006501</v>
      </c>
      <c r="C136" s="383">
        <v>23616.417109999999</v>
      </c>
      <c r="D136" s="384">
        <v>-1092.58289000644</v>
      </c>
      <c r="E136" s="385">
        <v>0.95578198672500003</v>
      </c>
      <c r="F136" s="383">
        <v>28608.002868485699</v>
      </c>
      <c r="G136" s="384">
        <v>19072.001912323802</v>
      </c>
      <c r="H136" s="386">
        <v>1934.63635</v>
      </c>
      <c r="I136" s="383">
        <v>17524.185669999999</v>
      </c>
      <c r="J136" s="384">
        <v>-1547.81624232382</v>
      </c>
      <c r="K136" s="387">
        <v>0.612562357133</v>
      </c>
    </row>
    <row r="137" spans="1:11" ht="14.4" customHeight="1" thickBot="1" x14ac:dyDescent="0.35">
      <c r="A137" s="405" t="s">
        <v>362</v>
      </c>
      <c r="B137" s="383">
        <v>37549.000000009801</v>
      </c>
      <c r="C137" s="383">
        <v>42055.36767</v>
      </c>
      <c r="D137" s="384">
        <v>4506.3676699901998</v>
      </c>
      <c r="E137" s="385">
        <v>1.120012987562</v>
      </c>
      <c r="F137" s="383">
        <v>43526.0043642936</v>
      </c>
      <c r="G137" s="384">
        <v>29017.336242862399</v>
      </c>
      <c r="H137" s="386">
        <v>3810.61483</v>
      </c>
      <c r="I137" s="383">
        <v>31796.432369999999</v>
      </c>
      <c r="J137" s="384">
        <v>2779.09612713761</v>
      </c>
      <c r="K137" s="387">
        <v>0.73051576487100001</v>
      </c>
    </row>
    <row r="138" spans="1:11" ht="14.4" customHeight="1" thickBot="1" x14ac:dyDescent="0.35">
      <c r="A138" s="404" t="s">
        <v>363</v>
      </c>
      <c r="B138" s="388">
        <v>0</v>
      </c>
      <c r="C138" s="388">
        <v>3157.1135399999998</v>
      </c>
      <c r="D138" s="389">
        <v>3157.1135399999998</v>
      </c>
      <c r="E138" s="390" t="s">
        <v>232</v>
      </c>
      <c r="F138" s="388">
        <v>0</v>
      </c>
      <c r="G138" s="389">
        <v>0</v>
      </c>
      <c r="H138" s="391">
        <v>480.14323000000002</v>
      </c>
      <c r="I138" s="388">
        <v>2929.66086</v>
      </c>
      <c r="J138" s="389">
        <v>2929.66086</v>
      </c>
      <c r="K138" s="392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604.36782000000005</v>
      </c>
      <c r="D139" s="384">
        <v>604.36782000000005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454.67532</v>
      </c>
      <c r="J139" s="384">
        <v>454.67532</v>
      </c>
      <c r="K139" s="394" t="s">
        <v>232</v>
      </c>
    </row>
    <row r="140" spans="1:11" ht="14.4" customHeight="1" thickBot="1" x14ac:dyDescent="0.35">
      <c r="A140" s="405" t="s">
        <v>365</v>
      </c>
      <c r="B140" s="383">
        <v>0</v>
      </c>
      <c r="C140" s="383">
        <v>2552.7457199999999</v>
      </c>
      <c r="D140" s="384">
        <v>2552.7457199999999</v>
      </c>
      <c r="E140" s="393" t="s">
        <v>232</v>
      </c>
      <c r="F140" s="383">
        <v>0</v>
      </c>
      <c r="G140" s="384">
        <v>0</v>
      </c>
      <c r="H140" s="386">
        <v>480.14323000000002</v>
      </c>
      <c r="I140" s="383">
        <v>2474.9855400000001</v>
      </c>
      <c r="J140" s="384">
        <v>2474.9855400000001</v>
      </c>
      <c r="K140" s="394" t="s">
        <v>232</v>
      </c>
    </row>
    <row r="141" spans="1:11" ht="14.4" customHeight="1" thickBot="1" x14ac:dyDescent="0.35">
      <c r="A141" s="402" t="s">
        <v>366</v>
      </c>
      <c r="B141" s="383">
        <v>41</v>
      </c>
      <c r="C141" s="383">
        <v>39.93844</v>
      </c>
      <c r="D141" s="384">
        <v>-1.0615600000000001</v>
      </c>
      <c r="E141" s="385">
        <v>0.97410829268200005</v>
      </c>
      <c r="F141" s="383">
        <v>27.974753888555998</v>
      </c>
      <c r="G141" s="384">
        <v>18.649835925704</v>
      </c>
      <c r="H141" s="386">
        <v>-4.4999999999999999E-4</v>
      </c>
      <c r="I141" s="383">
        <v>5.1229800000000001</v>
      </c>
      <c r="J141" s="384">
        <v>-13.526855925704</v>
      </c>
      <c r="K141" s="387">
        <v>0.183128688831</v>
      </c>
    </row>
    <row r="142" spans="1:11" ht="14.4" customHeight="1" thickBot="1" x14ac:dyDescent="0.35">
      <c r="A142" s="403" t="s">
        <v>367</v>
      </c>
      <c r="B142" s="383">
        <v>0</v>
      </c>
      <c r="C142" s="383">
        <v>2.0877699999999999</v>
      </c>
      <c r="D142" s="384">
        <v>2.0877699999999999</v>
      </c>
      <c r="E142" s="393" t="s">
        <v>232</v>
      </c>
      <c r="F142" s="383">
        <v>0</v>
      </c>
      <c r="G142" s="384">
        <v>0</v>
      </c>
      <c r="H142" s="386">
        <v>0</v>
      </c>
      <c r="I142" s="383">
        <v>0</v>
      </c>
      <c r="J142" s="384">
        <v>0</v>
      </c>
      <c r="K142" s="394" t="s">
        <v>232</v>
      </c>
    </row>
    <row r="143" spans="1:11" ht="14.4" customHeight="1" thickBot="1" x14ac:dyDescent="0.35">
      <c r="A143" s="404" t="s">
        <v>368</v>
      </c>
      <c r="B143" s="388">
        <v>0</v>
      </c>
      <c r="C143" s="388">
        <v>2.0877699999999999</v>
      </c>
      <c r="D143" s="389">
        <v>2.0877699999999999</v>
      </c>
      <c r="E143" s="390" t="s">
        <v>232</v>
      </c>
      <c r="F143" s="388">
        <v>0</v>
      </c>
      <c r="G143" s="389">
        <v>0</v>
      </c>
      <c r="H143" s="391">
        <v>0</v>
      </c>
      <c r="I143" s="388">
        <v>0</v>
      </c>
      <c r="J143" s="389">
        <v>0</v>
      </c>
      <c r="K143" s="392" t="s">
        <v>232</v>
      </c>
    </row>
    <row r="144" spans="1:11" ht="14.4" customHeight="1" thickBot="1" x14ac:dyDescent="0.35">
      <c r="A144" s="405" t="s">
        <v>369</v>
      </c>
      <c r="B144" s="383">
        <v>0</v>
      </c>
      <c r="C144" s="383">
        <v>2.0877699999999999</v>
      </c>
      <c r="D144" s="384">
        <v>2.0877699999999999</v>
      </c>
      <c r="E144" s="393" t="s">
        <v>232</v>
      </c>
      <c r="F144" s="383">
        <v>0</v>
      </c>
      <c r="G144" s="384">
        <v>0</v>
      </c>
      <c r="H144" s="386">
        <v>0</v>
      </c>
      <c r="I144" s="383">
        <v>0</v>
      </c>
      <c r="J144" s="384">
        <v>0</v>
      </c>
      <c r="K144" s="394" t="s">
        <v>232</v>
      </c>
    </row>
    <row r="145" spans="1:11" ht="14.4" customHeight="1" thickBot="1" x14ac:dyDescent="0.35">
      <c r="A145" s="408" t="s">
        <v>370</v>
      </c>
      <c r="B145" s="388">
        <v>41</v>
      </c>
      <c r="C145" s="388">
        <v>37.850670000000001</v>
      </c>
      <c r="D145" s="389">
        <v>-3.14933</v>
      </c>
      <c r="E145" s="395">
        <v>0.92318707317000004</v>
      </c>
      <c r="F145" s="388">
        <v>27.974753888555998</v>
      </c>
      <c r="G145" s="389">
        <v>18.649835925704</v>
      </c>
      <c r="H145" s="391">
        <v>-4.4999999999999999E-4</v>
      </c>
      <c r="I145" s="388">
        <v>5.1229800000000001</v>
      </c>
      <c r="J145" s="389">
        <v>-13.526855925704</v>
      </c>
      <c r="K145" s="396">
        <v>0.183128688831</v>
      </c>
    </row>
    <row r="146" spans="1:11" ht="14.4" customHeight="1" thickBot="1" x14ac:dyDescent="0.35">
      <c r="A146" s="404" t="s">
        <v>371</v>
      </c>
      <c r="B146" s="388">
        <v>0</v>
      </c>
      <c r="C146" s="388">
        <v>4.9991399999999997</v>
      </c>
      <c r="D146" s="389">
        <v>4.9991399999999997</v>
      </c>
      <c r="E146" s="390" t="s">
        <v>232</v>
      </c>
      <c r="F146" s="388">
        <v>0</v>
      </c>
      <c r="G146" s="389">
        <v>0</v>
      </c>
      <c r="H146" s="391">
        <v>-4.4999999999999999E-4</v>
      </c>
      <c r="I146" s="388">
        <v>-7.3999999999999999E-4</v>
      </c>
      <c r="J146" s="389">
        <v>-7.3999999999999999E-4</v>
      </c>
      <c r="K146" s="392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-8.5999999999999998E-4</v>
      </c>
      <c r="D147" s="384">
        <v>-8.5999999999999998E-4</v>
      </c>
      <c r="E147" s="393" t="s">
        <v>232</v>
      </c>
      <c r="F147" s="383">
        <v>0</v>
      </c>
      <c r="G147" s="384">
        <v>0</v>
      </c>
      <c r="H147" s="386">
        <v>-4.4999999999999999E-4</v>
      </c>
      <c r="I147" s="383">
        <v>-7.3999999999999999E-4</v>
      </c>
      <c r="J147" s="384">
        <v>-7.3999999999999999E-4</v>
      </c>
      <c r="K147" s="394" t="s">
        <v>232</v>
      </c>
    </row>
    <row r="148" spans="1:11" ht="14.4" customHeight="1" thickBot="1" x14ac:dyDescent="0.35">
      <c r="A148" s="405" t="s">
        <v>373</v>
      </c>
      <c r="B148" s="383">
        <v>0</v>
      </c>
      <c r="C148" s="383">
        <v>5</v>
      </c>
      <c r="D148" s="384">
        <v>5</v>
      </c>
      <c r="E148" s="393" t="s">
        <v>258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94" t="s">
        <v>232</v>
      </c>
    </row>
    <row r="149" spans="1:11" ht="14.4" customHeight="1" thickBot="1" x14ac:dyDescent="0.35">
      <c r="A149" s="404" t="s">
        <v>374</v>
      </c>
      <c r="B149" s="388">
        <v>41</v>
      </c>
      <c r="C149" s="388">
        <v>32.851529999999997</v>
      </c>
      <c r="D149" s="389">
        <v>-8.1484699999999997</v>
      </c>
      <c r="E149" s="395">
        <v>0.80125682926800001</v>
      </c>
      <c r="F149" s="388">
        <v>27.974753888555998</v>
      </c>
      <c r="G149" s="389">
        <v>18.649835925704</v>
      </c>
      <c r="H149" s="391">
        <v>0</v>
      </c>
      <c r="I149" s="388">
        <v>5.1237199999999996</v>
      </c>
      <c r="J149" s="389">
        <v>-13.526115925704</v>
      </c>
      <c r="K149" s="396">
        <v>0.183155141253</v>
      </c>
    </row>
    <row r="150" spans="1:11" ht="14.4" customHeight="1" thickBot="1" x14ac:dyDescent="0.35">
      <c r="A150" s="405" t="s">
        <v>375</v>
      </c>
      <c r="B150" s="383">
        <v>41</v>
      </c>
      <c r="C150" s="383">
        <v>32.851529999999997</v>
      </c>
      <c r="D150" s="384">
        <v>-8.1484699999999997</v>
      </c>
      <c r="E150" s="385">
        <v>0.80125682926800001</v>
      </c>
      <c r="F150" s="383">
        <v>27.974753888555998</v>
      </c>
      <c r="G150" s="384">
        <v>18.649835925704</v>
      </c>
      <c r="H150" s="386">
        <v>0</v>
      </c>
      <c r="I150" s="383">
        <v>5.1237199999999996</v>
      </c>
      <c r="J150" s="384">
        <v>-13.526115925704</v>
      </c>
      <c r="K150" s="387">
        <v>0.183155141253</v>
      </c>
    </row>
    <row r="151" spans="1:11" ht="14.4" customHeight="1" thickBot="1" x14ac:dyDescent="0.35">
      <c r="A151" s="401" t="s">
        <v>376</v>
      </c>
      <c r="B151" s="383">
        <v>3099.9675596324</v>
      </c>
      <c r="C151" s="383">
        <v>3009.40101</v>
      </c>
      <c r="D151" s="384">
        <v>-90.566549632393006</v>
      </c>
      <c r="E151" s="385">
        <v>0.97078467826100001</v>
      </c>
      <c r="F151" s="383">
        <v>3024.02521590266</v>
      </c>
      <c r="G151" s="384">
        <v>2016.01681060178</v>
      </c>
      <c r="H151" s="386">
        <v>238.12447</v>
      </c>
      <c r="I151" s="383">
        <v>1916.0191299999999</v>
      </c>
      <c r="J151" s="384">
        <v>-99.997680601775997</v>
      </c>
      <c r="K151" s="387">
        <v>0.63359892633299997</v>
      </c>
    </row>
    <row r="152" spans="1:11" ht="14.4" customHeight="1" thickBot="1" x14ac:dyDescent="0.35">
      <c r="A152" s="406" t="s">
        <v>377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2016.01681060178</v>
      </c>
      <c r="H152" s="391">
        <v>238.12447</v>
      </c>
      <c r="I152" s="388">
        <v>1916.0191299999999</v>
      </c>
      <c r="J152" s="389">
        <v>-99.997680601775997</v>
      </c>
      <c r="K152" s="396">
        <v>0.63359892633299997</v>
      </c>
    </row>
    <row r="153" spans="1:11" ht="14.4" customHeight="1" thickBot="1" x14ac:dyDescent="0.35">
      <c r="A153" s="408" t="s">
        <v>41</v>
      </c>
      <c r="B153" s="388">
        <v>3099.9675596324</v>
      </c>
      <c r="C153" s="388">
        <v>3009.40101</v>
      </c>
      <c r="D153" s="389">
        <v>-90.566549632393006</v>
      </c>
      <c r="E153" s="395">
        <v>0.97078467826100001</v>
      </c>
      <c r="F153" s="388">
        <v>3024.02521590266</v>
      </c>
      <c r="G153" s="389">
        <v>2016.01681060178</v>
      </c>
      <c r="H153" s="391">
        <v>238.12447</v>
      </c>
      <c r="I153" s="388">
        <v>1916.0191299999999</v>
      </c>
      <c r="J153" s="389">
        <v>-99.997680601775997</v>
      </c>
      <c r="K153" s="396">
        <v>0.63359892633299997</v>
      </c>
    </row>
    <row r="154" spans="1:11" ht="14.4" customHeight="1" thickBot="1" x14ac:dyDescent="0.35">
      <c r="A154" s="404" t="s">
        <v>378</v>
      </c>
      <c r="B154" s="388">
        <v>62.959004879368003</v>
      </c>
      <c r="C154" s="388">
        <v>52.2607</v>
      </c>
      <c r="D154" s="389">
        <v>-10.698304879367999</v>
      </c>
      <c r="E154" s="395">
        <v>0.83007506392599995</v>
      </c>
      <c r="F154" s="388">
        <v>70.220120224297006</v>
      </c>
      <c r="G154" s="389">
        <v>46.813413482865002</v>
      </c>
      <c r="H154" s="391">
        <v>0.66920000000000002</v>
      </c>
      <c r="I154" s="388">
        <v>24.852540000000001</v>
      </c>
      <c r="J154" s="389">
        <v>-21.960873482865001</v>
      </c>
      <c r="K154" s="396">
        <v>0.35392334733399999</v>
      </c>
    </row>
    <row r="155" spans="1:11" ht="14.4" customHeight="1" thickBot="1" x14ac:dyDescent="0.35">
      <c r="A155" s="405" t="s">
        <v>379</v>
      </c>
      <c r="B155" s="383">
        <v>19.413484021822999</v>
      </c>
      <c r="C155" s="383">
        <v>18.920000000000002</v>
      </c>
      <c r="D155" s="384">
        <v>-0.493484021823</v>
      </c>
      <c r="E155" s="385">
        <v>0.974580347284</v>
      </c>
      <c r="F155" s="383">
        <v>0.95173613292699999</v>
      </c>
      <c r="G155" s="384">
        <v>0.63449075528499999</v>
      </c>
      <c r="H155" s="386">
        <v>0</v>
      </c>
      <c r="I155" s="383">
        <v>0.37</v>
      </c>
      <c r="J155" s="384">
        <v>-0.26449075528499999</v>
      </c>
      <c r="K155" s="387">
        <v>0.38876321618800003</v>
      </c>
    </row>
    <row r="156" spans="1:11" ht="14.4" customHeight="1" thickBot="1" x14ac:dyDescent="0.35">
      <c r="A156" s="405" t="s">
        <v>380</v>
      </c>
      <c r="B156" s="383">
        <v>2.4363767074039999</v>
      </c>
      <c r="C156" s="383">
        <v>8.9499999999999996E-2</v>
      </c>
      <c r="D156" s="384">
        <v>-2.3468767074039998</v>
      </c>
      <c r="E156" s="385">
        <v>3.6734877543999997E-2</v>
      </c>
      <c r="F156" s="383">
        <v>39.418304728041001</v>
      </c>
      <c r="G156" s="384">
        <v>26.278869818694002</v>
      </c>
      <c r="H156" s="386">
        <v>0.1547</v>
      </c>
      <c r="I156" s="383">
        <v>11.9244</v>
      </c>
      <c r="J156" s="384">
        <v>-14.354469818694</v>
      </c>
      <c r="K156" s="387">
        <v>0.30250920434700002</v>
      </c>
    </row>
    <row r="157" spans="1:11" ht="14.4" customHeight="1" thickBot="1" x14ac:dyDescent="0.35">
      <c r="A157" s="405" t="s">
        <v>381</v>
      </c>
      <c r="B157" s="383">
        <v>41.109144150139002</v>
      </c>
      <c r="C157" s="383">
        <v>33.251199999999997</v>
      </c>
      <c r="D157" s="384">
        <v>-7.8579441501389997</v>
      </c>
      <c r="E157" s="385">
        <v>0.80885167247800005</v>
      </c>
      <c r="F157" s="383">
        <v>29.850079363328</v>
      </c>
      <c r="G157" s="384">
        <v>19.900052908885002</v>
      </c>
      <c r="H157" s="386">
        <v>0.51449999999999996</v>
      </c>
      <c r="I157" s="383">
        <v>12.55814</v>
      </c>
      <c r="J157" s="384">
        <v>-7.3419129088849999</v>
      </c>
      <c r="K157" s="387">
        <v>0.42070708915499999</v>
      </c>
    </row>
    <row r="158" spans="1:11" ht="14.4" customHeight="1" thickBot="1" x14ac:dyDescent="0.35">
      <c r="A158" s="404" t="s">
        <v>382</v>
      </c>
      <c r="B158" s="388">
        <v>39.658340838737999</v>
      </c>
      <c r="C158" s="388">
        <v>38.590260000000001</v>
      </c>
      <c r="D158" s="389">
        <v>-1.0680808387380001</v>
      </c>
      <c r="E158" s="395">
        <v>0.97306793940000003</v>
      </c>
      <c r="F158" s="388">
        <v>40.141520262036998</v>
      </c>
      <c r="G158" s="389">
        <v>26.761013508024998</v>
      </c>
      <c r="H158" s="391">
        <v>3.0434000000000001</v>
      </c>
      <c r="I158" s="388">
        <v>26.140699999999999</v>
      </c>
      <c r="J158" s="389">
        <v>-0.62031350802499996</v>
      </c>
      <c r="K158" s="396">
        <v>0.65121350236200004</v>
      </c>
    </row>
    <row r="159" spans="1:11" ht="14.4" customHeight="1" thickBot="1" x14ac:dyDescent="0.35">
      <c r="A159" s="405" t="s">
        <v>383</v>
      </c>
      <c r="B159" s="383">
        <v>39.658340838737999</v>
      </c>
      <c r="C159" s="383">
        <v>38.590260000000001</v>
      </c>
      <c r="D159" s="384">
        <v>-1.0680808387380001</v>
      </c>
      <c r="E159" s="385">
        <v>0.97306793940000003</v>
      </c>
      <c r="F159" s="383">
        <v>40.141520262036998</v>
      </c>
      <c r="G159" s="384">
        <v>26.761013508024998</v>
      </c>
      <c r="H159" s="386">
        <v>3.0434000000000001</v>
      </c>
      <c r="I159" s="383">
        <v>26.140699999999999</v>
      </c>
      <c r="J159" s="384">
        <v>-0.62031350802499996</v>
      </c>
      <c r="K159" s="387">
        <v>0.65121350236200004</v>
      </c>
    </row>
    <row r="160" spans="1:11" ht="14.4" customHeight="1" thickBot="1" x14ac:dyDescent="0.35">
      <c r="A160" s="404" t="s">
        <v>384</v>
      </c>
      <c r="B160" s="388">
        <v>1001</v>
      </c>
      <c r="C160" s="388">
        <v>914.38341000000105</v>
      </c>
      <c r="D160" s="389">
        <v>-86.616589999998993</v>
      </c>
      <c r="E160" s="395">
        <v>0.91346994005899995</v>
      </c>
      <c r="F160" s="388">
        <v>893.04118137365504</v>
      </c>
      <c r="G160" s="389">
        <v>595.36078758243605</v>
      </c>
      <c r="H160" s="391">
        <v>61.60772</v>
      </c>
      <c r="I160" s="388">
        <v>526.17663000000005</v>
      </c>
      <c r="J160" s="389">
        <v>-69.184157582436001</v>
      </c>
      <c r="K160" s="396">
        <v>0.589196378593</v>
      </c>
    </row>
    <row r="161" spans="1:11" ht="14.4" customHeight="1" thickBot="1" x14ac:dyDescent="0.35">
      <c r="A161" s="405" t="s">
        <v>385</v>
      </c>
      <c r="B161" s="383">
        <v>1001</v>
      </c>
      <c r="C161" s="383">
        <v>914.38341000000105</v>
      </c>
      <c r="D161" s="384">
        <v>-86.616589999998993</v>
      </c>
      <c r="E161" s="385">
        <v>0.91346994005899995</v>
      </c>
      <c r="F161" s="383">
        <v>893.04118137365504</v>
      </c>
      <c r="G161" s="384">
        <v>595.36078758243605</v>
      </c>
      <c r="H161" s="386">
        <v>61.60772</v>
      </c>
      <c r="I161" s="383">
        <v>526.17663000000005</v>
      </c>
      <c r="J161" s="384">
        <v>-69.184157582436001</v>
      </c>
      <c r="K161" s="387">
        <v>0.589196378593</v>
      </c>
    </row>
    <row r="162" spans="1:11" ht="14.4" customHeight="1" thickBot="1" x14ac:dyDescent="0.35">
      <c r="A162" s="404" t="s">
        <v>386</v>
      </c>
      <c r="B162" s="388">
        <v>0</v>
      </c>
      <c r="C162" s="388">
        <v>18.375</v>
      </c>
      <c r="D162" s="389">
        <v>18.375</v>
      </c>
      <c r="E162" s="390" t="s">
        <v>232</v>
      </c>
      <c r="F162" s="388">
        <v>0</v>
      </c>
      <c r="G162" s="389">
        <v>0</v>
      </c>
      <c r="H162" s="391">
        <v>0</v>
      </c>
      <c r="I162" s="388">
        <v>14.595000000000001</v>
      </c>
      <c r="J162" s="389">
        <v>14.595000000000001</v>
      </c>
      <c r="K162" s="392" t="s">
        <v>258</v>
      </c>
    </row>
    <row r="163" spans="1:11" ht="14.4" customHeight="1" thickBot="1" x14ac:dyDescent="0.35">
      <c r="A163" s="405" t="s">
        <v>387</v>
      </c>
      <c r="B163" s="383">
        <v>0</v>
      </c>
      <c r="C163" s="383">
        <v>18.375</v>
      </c>
      <c r="D163" s="384">
        <v>18.375</v>
      </c>
      <c r="E163" s="393" t="s">
        <v>232</v>
      </c>
      <c r="F163" s="383">
        <v>0</v>
      </c>
      <c r="G163" s="384">
        <v>0</v>
      </c>
      <c r="H163" s="386">
        <v>0</v>
      </c>
      <c r="I163" s="383">
        <v>14.595000000000001</v>
      </c>
      <c r="J163" s="384">
        <v>14.595000000000001</v>
      </c>
      <c r="K163" s="394" t="s">
        <v>258</v>
      </c>
    </row>
    <row r="164" spans="1:11" ht="14.4" customHeight="1" thickBot="1" x14ac:dyDescent="0.35">
      <c r="A164" s="404" t="s">
        <v>388</v>
      </c>
      <c r="B164" s="388">
        <v>1996.35021391429</v>
      </c>
      <c r="C164" s="388">
        <v>1985.7916399999999</v>
      </c>
      <c r="D164" s="389">
        <v>-10.558573914287001</v>
      </c>
      <c r="E164" s="395">
        <v>0.99471106129499998</v>
      </c>
      <c r="F164" s="388">
        <v>2020.6223940426701</v>
      </c>
      <c r="G164" s="389">
        <v>1347.0815960284499</v>
      </c>
      <c r="H164" s="391">
        <v>172.80414999999999</v>
      </c>
      <c r="I164" s="388">
        <v>1324.2542599999999</v>
      </c>
      <c r="J164" s="389">
        <v>-22.827336028449</v>
      </c>
      <c r="K164" s="396">
        <v>0.65536948610599999</v>
      </c>
    </row>
    <row r="165" spans="1:11" ht="14.4" customHeight="1" thickBot="1" x14ac:dyDescent="0.35">
      <c r="A165" s="405" t="s">
        <v>389</v>
      </c>
      <c r="B165" s="383">
        <v>1996.35021391429</v>
      </c>
      <c r="C165" s="383">
        <v>1985.7916399999999</v>
      </c>
      <c r="D165" s="384">
        <v>-10.558573914287001</v>
      </c>
      <c r="E165" s="385">
        <v>0.99471106129499998</v>
      </c>
      <c r="F165" s="383">
        <v>2020.6223940426701</v>
      </c>
      <c r="G165" s="384">
        <v>1347.0815960284499</v>
      </c>
      <c r="H165" s="386">
        <v>172.80414999999999</v>
      </c>
      <c r="I165" s="383">
        <v>1324.2542599999999</v>
      </c>
      <c r="J165" s="384">
        <v>-22.827336028449</v>
      </c>
      <c r="K165" s="387">
        <v>0.65536948610599999</v>
      </c>
    </row>
    <row r="166" spans="1:11" ht="14.4" customHeight="1" thickBot="1" x14ac:dyDescent="0.35">
      <c r="A166" s="409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1434.17697</v>
      </c>
      <c r="I166" s="388">
        <v>11230.831969999999</v>
      </c>
      <c r="J166" s="389">
        <v>11230.831969999999</v>
      </c>
      <c r="K166" s="392" t="s">
        <v>258</v>
      </c>
    </row>
    <row r="167" spans="1:11" ht="14.4" customHeight="1" thickBot="1" x14ac:dyDescent="0.35">
      <c r="A167" s="406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1434.17697</v>
      </c>
      <c r="I167" s="388">
        <v>11230.831969999999</v>
      </c>
      <c r="J167" s="389">
        <v>11230.831969999999</v>
      </c>
      <c r="K167" s="392" t="s">
        <v>258</v>
      </c>
    </row>
    <row r="168" spans="1:11" ht="14.4" customHeight="1" thickBot="1" x14ac:dyDescent="0.35">
      <c r="A168" s="408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1434.17697</v>
      </c>
      <c r="I168" s="388">
        <v>11230.831969999999</v>
      </c>
      <c r="J168" s="389">
        <v>11230.831969999999</v>
      </c>
      <c r="K168" s="392" t="s">
        <v>258</v>
      </c>
    </row>
    <row r="169" spans="1:11" ht="14.4" customHeight="1" thickBot="1" x14ac:dyDescent="0.35">
      <c r="A169" s="404" t="s">
        <v>393</v>
      </c>
      <c r="B169" s="388">
        <v>0</v>
      </c>
      <c r="C169" s="388">
        <v>17337.158049999998</v>
      </c>
      <c r="D169" s="389">
        <v>17337.158049999998</v>
      </c>
      <c r="E169" s="390" t="s">
        <v>232</v>
      </c>
      <c r="F169" s="388">
        <v>0</v>
      </c>
      <c r="G169" s="389">
        <v>0</v>
      </c>
      <c r="H169" s="391">
        <v>1434.17697</v>
      </c>
      <c r="I169" s="388">
        <v>11230.831969999999</v>
      </c>
      <c r="J169" s="389">
        <v>11230.831969999999</v>
      </c>
      <c r="K169" s="392" t="s">
        <v>258</v>
      </c>
    </row>
    <row r="170" spans="1:11" ht="14.4" customHeight="1" thickBot="1" x14ac:dyDescent="0.35">
      <c r="A170" s="405" t="s">
        <v>394</v>
      </c>
      <c r="B170" s="383">
        <v>0</v>
      </c>
      <c r="C170" s="383">
        <v>99.233999999999995</v>
      </c>
      <c r="D170" s="384">
        <v>99.233999999999995</v>
      </c>
      <c r="E170" s="393" t="s">
        <v>232</v>
      </c>
      <c r="F170" s="383">
        <v>0</v>
      </c>
      <c r="G170" s="384">
        <v>0</v>
      </c>
      <c r="H170" s="386">
        <v>0</v>
      </c>
      <c r="I170" s="383">
        <v>4.0369999999999999</v>
      </c>
      <c r="J170" s="384">
        <v>4.0369999999999999</v>
      </c>
      <c r="K170" s="394" t="s">
        <v>258</v>
      </c>
    </row>
    <row r="171" spans="1:11" ht="14.4" customHeight="1" thickBot="1" x14ac:dyDescent="0.35">
      <c r="A171" s="405" t="s">
        <v>395</v>
      </c>
      <c r="B171" s="383">
        <v>0</v>
      </c>
      <c r="C171" s="383">
        <v>17137.670289999998</v>
      </c>
      <c r="D171" s="384">
        <v>17137.670289999998</v>
      </c>
      <c r="E171" s="393" t="s">
        <v>232</v>
      </c>
      <c r="F171" s="383">
        <v>0</v>
      </c>
      <c r="G171" s="384">
        <v>0</v>
      </c>
      <c r="H171" s="386">
        <v>1434.17697</v>
      </c>
      <c r="I171" s="383">
        <v>11147.07617</v>
      </c>
      <c r="J171" s="384">
        <v>11147.07617</v>
      </c>
      <c r="K171" s="394" t="s">
        <v>258</v>
      </c>
    </row>
    <row r="172" spans="1:11" ht="14.4" customHeight="1" thickBot="1" x14ac:dyDescent="0.35">
      <c r="A172" s="405" t="s">
        <v>396</v>
      </c>
      <c r="B172" s="383">
        <v>0</v>
      </c>
      <c r="C172" s="383">
        <v>100.25376</v>
      </c>
      <c r="D172" s="384">
        <v>100.25376</v>
      </c>
      <c r="E172" s="393" t="s">
        <v>232</v>
      </c>
      <c r="F172" s="383">
        <v>0</v>
      </c>
      <c r="G172" s="384">
        <v>0</v>
      </c>
      <c r="H172" s="386">
        <v>0</v>
      </c>
      <c r="I172" s="383">
        <v>79.718800000000002</v>
      </c>
      <c r="J172" s="384">
        <v>79.718800000000002</v>
      </c>
      <c r="K172" s="394" t="s">
        <v>258</v>
      </c>
    </row>
    <row r="173" spans="1:11" ht="14.4" customHeight="1" thickBot="1" x14ac:dyDescent="0.35">
      <c r="A173" s="410"/>
      <c r="B173" s="383">
        <v>21691.516454130899</v>
      </c>
      <c r="C173" s="383">
        <v>44518.496290000003</v>
      </c>
      <c r="D173" s="384">
        <v>22826.9798358691</v>
      </c>
      <c r="E173" s="385">
        <v>2.0523459659509999</v>
      </c>
      <c r="F173" s="383">
        <v>30963.735185254201</v>
      </c>
      <c r="G173" s="384">
        <v>20642.490123502801</v>
      </c>
      <c r="H173" s="386">
        <v>4374.3838500000002</v>
      </c>
      <c r="I173" s="383">
        <v>33819.076379999999</v>
      </c>
      <c r="J173" s="384">
        <v>13176.586256497199</v>
      </c>
      <c r="K173" s="387">
        <v>1.0922156573699999</v>
      </c>
    </row>
    <row r="174" spans="1:11" ht="14.4" customHeight="1" thickBot="1" x14ac:dyDescent="0.35">
      <c r="A174" s="411" t="s">
        <v>53</v>
      </c>
      <c r="B174" s="397">
        <v>21691.516454130899</v>
      </c>
      <c r="C174" s="397">
        <v>44518.496290000003</v>
      </c>
      <c r="D174" s="398">
        <v>22826.9798358691</v>
      </c>
      <c r="E174" s="399" t="s">
        <v>232</v>
      </c>
      <c r="F174" s="397">
        <v>30963.735185254201</v>
      </c>
      <c r="G174" s="398">
        <v>20642.490123502801</v>
      </c>
      <c r="H174" s="397">
        <v>4374.3838500000002</v>
      </c>
      <c r="I174" s="397">
        <v>33819.076379999999</v>
      </c>
      <c r="J174" s="398">
        <v>13176.586256497099</v>
      </c>
      <c r="K174" s="400">
        <v>1.0922156573699999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240</v>
      </c>
      <c r="C6" s="414">
        <v>27.330349999999996</v>
      </c>
      <c r="D6" s="414">
        <v>20.753540000000001</v>
      </c>
      <c r="E6" s="414"/>
      <c r="F6" s="414">
        <v>17.76688</v>
      </c>
      <c r="G6" s="414">
        <v>24.666668893560001</v>
      </c>
      <c r="H6" s="414">
        <v>-6.8997888935600002</v>
      </c>
      <c r="I6" s="415">
        <v>0.72027885389253332</v>
      </c>
      <c r="J6" s="416" t="s">
        <v>1</v>
      </c>
    </row>
    <row r="7" spans="1:10" ht="14.4" customHeight="1" x14ac:dyDescent="0.3">
      <c r="A7" s="412" t="s">
        <v>397</v>
      </c>
      <c r="B7" s="413" t="s">
        <v>241</v>
      </c>
      <c r="C7" s="414">
        <v>18.455280000000002</v>
      </c>
      <c r="D7" s="414">
        <v>4.7435900000000002</v>
      </c>
      <c r="E7" s="414"/>
      <c r="F7" s="414">
        <v>13.095700000000001</v>
      </c>
      <c r="G7" s="414">
        <v>14.666667990765333</v>
      </c>
      <c r="H7" s="414">
        <v>-1.5709679907653324</v>
      </c>
      <c r="I7" s="415">
        <v>0.89288855575414461</v>
      </c>
      <c r="J7" s="416" t="s">
        <v>1</v>
      </c>
    </row>
    <row r="8" spans="1:10" ht="14.4" customHeight="1" x14ac:dyDescent="0.3">
      <c r="A8" s="412" t="s">
        <v>397</v>
      </c>
      <c r="B8" s="413" t="s">
        <v>242</v>
      </c>
      <c r="C8" s="414">
        <v>0.39301000000000003</v>
      </c>
      <c r="D8" s="414">
        <v>0.94379999999999997</v>
      </c>
      <c r="E8" s="414"/>
      <c r="F8" s="414">
        <v>0</v>
      </c>
      <c r="G8" s="414">
        <v>0.62920005680333335</v>
      </c>
      <c r="H8" s="414">
        <v>-0.62920005680333335</v>
      </c>
      <c r="I8" s="415">
        <v>0</v>
      </c>
      <c r="J8" s="416" t="s">
        <v>1</v>
      </c>
    </row>
    <row r="9" spans="1:10" ht="14.4" customHeight="1" x14ac:dyDescent="0.3">
      <c r="A9" s="412" t="s">
        <v>397</v>
      </c>
      <c r="B9" s="413" t="s">
        <v>400</v>
      </c>
      <c r="C9" s="414">
        <v>46.178639999999994</v>
      </c>
      <c r="D9" s="414">
        <v>26.440930000000002</v>
      </c>
      <c r="E9" s="414"/>
      <c r="F9" s="414">
        <v>30.862580000000001</v>
      </c>
      <c r="G9" s="414">
        <v>39.962536941128668</v>
      </c>
      <c r="H9" s="414">
        <v>-9.0999569411286672</v>
      </c>
      <c r="I9" s="415">
        <v>0.77228780658909646</v>
      </c>
      <c r="J9" s="416" t="s">
        <v>401</v>
      </c>
    </row>
    <row r="11" spans="1:10" ht="14.4" customHeight="1" x14ac:dyDescent="0.3">
      <c r="A11" s="412" t="s">
        <v>397</v>
      </c>
      <c r="B11" s="413" t="s">
        <v>398</v>
      </c>
      <c r="C11" s="414" t="s">
        <v>399</v>
      </c>
      <c r="D11" s="414" t="s">
        <v>399</v>
      </c>
      <c r="E11" s="414"/>
      <c r="F11" s="414" t="s">
        <v>399</v>
      </c>
      <c r="G11" s="414" t="s">
        <v>399</v>
      </c>
      <c r="H11" s="414" t="s">
        <v>399</v>
      </c>
      <c r="I11" s="415" t="s">
        <v>399</v>
      </c>
      <c r="J11" s="416" t="s">
        <v>56</v>
      </c>
    </row>
    <row r="12" spans="1:10" ht="14.4" customHeight="1" x14ac:dyDescent="0.3">
      <c r="A12" s="412" t="s">
        <v>402</v>
      </c>
      <c r="B12" s="413" t="s">
        <v>403</v>
      </c>
      <c r="C12" s="414" t="s">
        <v>399</v>
      </c>
      <c r="D12" s="414" t="s">
        <v>399</v>
      </c>
      <c r="E12" s="414"/>
      <c r="F12" s="414" t="s">
        <v>399</v>
      </c>
      <c r="G12" s="414" t="s">
        <v>399</v>
      </c>
      <c r="H12" s="414" t="s">
        <v>399</v>
      </c>
      <c r="I12" s="415" t="s">
        <v>399</v>
      </c>
      <c r="J12" s="416" t="s">
        <v>0</v>
      </c>
    </row>
    <row r="13" spans="1:10" ht="14.4" customHeight="1" x14ac:dyDescent="0.3">
      <c r="A13" s="412" t="s">
        <v>402</v>
      </c>
      <c r="B13" s="413" t="s">
        <v>240</v>
      </c>
      <c r="C13" s="414">
        <v>27.330349999999996</v>
      </c>
      <c r="D13" s="414">
        <v>20.753540000000001</v>
      </c>
      <c r="E13" s="414"/>
      <c r="F13" s="414">
        <v>17.76688</v>
      </c>
      <c r="G13" s="414">
        <v>24.666668893560001</v>
      </c>
      <c r="H13" s="414">
        <v>-6.8997888935600002</v>
      </c>
      <c r="I13" s="415">
        <v>0.72027885389253332</v>
      </c>
      <c r="J13" s="416" t="s">
        <v>1</v>
      </c>
    </row>
    <row r="14" spans="1:10" ht="14.4" customHeight="1" x14ac:dyDescent="0.3">
      <c r="A14" s="412" t="s">
        <v>402</v>
      </c>
      <c r="B14" s="413" t="s">
        <v>241</v>
      </c>
      <c r="C14" s="414">
        <v>18.455280000000002</v>
      </c>
      <c r="D14" s="414">
        <v>4.7435900000000002</v>
      </c>
      <c r="E14" s="414"/>
      <c r="F14" s="414">
        <v>13.095700000000001</v>
      </c>
      <c r="G14" s="414">
        <v>14.666667990765333</v>
      </c>
      <c r="H14" s="414">
        <v>-1.5709679907653324</v>
      </c>
      <c r="I14" s="415">
        <v>0.89288855575414461</v>
      </c>
      <c r="J14" s="416" t="s">
        <v>1</v>
      </c>
    </row>
    <row r="15" spans="1:10" ht="14.4" customHeight="1" x14ac:dyDescent="0.3">
      <c r="A15" s="412" t="s">
        <v>402</v>
      </c>
      <c r="B15" s="413" t="s">
        <v>242</v>
      </c>
      <c r="C15" s="414">
        <v>0.39301000000000003</v>
      </c>
      <c r="D15" s="414">
        <v>0.94379999999999997</v>
      </c>
      <c r="E15" s="414"/>
      <c r="F15" s="414">
        <v>0</v>
      </c>
      <c r="G15" s="414">
        <v>0.62920005680333335</v>
      </c>
      <c r="H15" s="414">
        <v>-0.62920005680333335</v>
      </c>
      <c r="I15" s="415">
        <v>0</v>
      </c>
      <c r="J15" s="416" t="s">
        <v>1</v>
      </c>
    </row>
    <row r="16" spans="1:10" ht="14.4" customHeight="1" x14ac:dyDescent="0.3">
      <c r="A16" s="412" t="s">
        <v>402</v>
      </c>
      <c r="B16" s="413" t="s">
        <v>404</v>
      </c>
      <c r="C16" s="414">
        <v>46.178639999999994</v>
      </c>
      <c r="D16" s="414">
        <v>26.440930000000002</v>
      </c>
      <c r="E16" s="414"/>
      <c r="F16" s="414">
        <v>30.862580000000001</v>
      </c>
      <c r="G16" s="414">
        <v>39.962536941128668</v>
      </c>
      <c r="H16" s="414">
        <v>-9.0999569411286672</v>
      </c>
      <c r="I16" s="415">
        <v>0.77228780658909646</v>
      </c>
      <c r="J16" s="416" t="s">
        <v>405</v>
      </c>
    </row>
    <row r="17" spans="1:10" ht="14.4" customHeight="1" x14ac:dyDescent="0.3">
      <c r="A17" s="412" t="s">
        <v>399</v>
      </c>
      <c r="B17" s="413" t="s">
        <v>399</v>
      </c>
      <c r="C17" s="414" t="s">
        <v>399</v>
      </c>
      <c r="D17" s="414" t="s">
        <v>399</v>
      </c>
      <c r="E17" s="414"/>
      <c r="F17" s="414" t="s">
        <v>399</v>
      </c>
      <c r="G17" s="414" t="s">
        <v>399</v>
      </c>
      <c r="H17" s="414" t="s">
        <v>399</v>
      </c>
      <c r="I17" s="415" t="s">
        <v>399</v>
      </c>
      <c r="J17" s="416" t="s">
        <v>406</v>
      </c>
    </row>
    <row r="18" spans="1:10" ht="14.4" customHeight="1" x14ac:dyDescent="0.3">
      <c r="A18" s="412" t="s">
        <v>397</v>
      </c>
      <c r="B18" s="413" t="s">
        <v>400</v>
      </c>
      <c r="C18" s="414">
        <v>46.178639999999994</v>
      </c>
      <c r="D18" s="414">
        <v>26.440930000000002</v>
      </c>
      <c r="E18" s="414"/>
      <c r="F18" s="414">
        <v>30.862580000000001</v>
      </c>
      <c r="G18" s="414">
        <v>39.962536941128668</v>
      </c>
      <c r="H18" s="414">
        <v>-9.0999569411286672</v>
      </c>
      <c r="I18" s="415">
        <v>0.77228780658909646</v>
      </c>
      <c r="J18" s="416" t="s">
        <v>401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125.87121950884725</v>
      </c>
      <c r="M3" s="84">
        <f>SUBTOTAL(9,M5:M1048576)</f>
        <v>214.89999999999998</v>
      </c>
      <c r="N3" s="85">
        <f>SUBTOTAL(9,N5:N1048576)</f>
        <v>27049.725072451271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407</v>
      </c>
      <c r="F5" s="427" t="s">
        <v>522</v>
      </c>
      <c r="G5" s="426" t="s">
        <v>408</v>
      </c>
      <c r="H5" s="426" t="s">
        <v>409</v>
      </c>
      <c r="I5" s="426" t="s">
        <v>409</v>
      </c>
      <c r="J5" s="426" t="s">
        <v>410</v>
      </c>
      <c r="K5" s="426" t="s">
        <v>411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407</v>
      </c>
      <c r="F6" s="433" t="s">
        <v>522</v>
      </c>
      <c r="G6" s="432" t="s">
        <v>408</v>
      </c>
      <c r="H6" s="432" t="s">
        <v>412</v>
      </c>
      <c r="I6" s="432" t="s">
        <v>413</v>
      </c>
      <c r="J6" s="432" t="s">
        <v>414</v>
      </c>
      <c r="K6" s="432" t="s">
        <v>415</v>
      </c>
      <c r="L6" s="434">
        <v>101.63974479672341</v>
      </c>
      <c r="M6" s="434">
        <v>3</v>
      </c>
      <c r="N6" s="435">
        <v>304.91923439017023</v>
      </c>
    </row>
    <row r="7" spans="1:14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407</v>
      </c>
      <c r="F7" s="433" t="s">
        <v>522</v>
      </c>
      <c r="G7" s="432" t="s">
        <v>408</v>
      </c>
      <c r="H7" s="432" t="s">
        <v>416</v>
      </c>
      <c r="I7" s="432" t="s">
        <v>417</v>
      </c>
      <c r="J7" s="432" t="s">
        <v>418</v>
      </c>
      <c r="K7" s="432" t="s">
        <v>419</v>
      </c>
      <c r="L7" s="434">
        <v>20.759503254319515</v>
      </c>
      <c r="M7" s="434">
        <v>40</v>
      </c>
      <c r="N7" s="435">
        <v>830.38013017278058</v>
      </c>
    </row>
    <row r="8" spans="1:14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407</v>
      </c>
      <c r="F8" s="433" t="s">
        <v>522</v>
      </c>
      <c r="G8" s="432" t="s">
        <v>408</v>
      </c>
      <c r="H8" s="432" t="s">
        <v>420</v>
      </c>
      <c r="I8" s="432" t="s">
        <v>421</v>
      </c>
      <c r="J8" s="432" t="s">
        <v>422</v>
      </c>
      <c r="K8" s="432"/>
      <c r="L8" s="434">
        <v>46.32</v>
      </c>
      <c r="M8" s="434">
        <v>2</v>
      </c>
      <c r="N8" s="435">
        <v>92.64</v>
      </c>
    </row>
    <row r="9" spans="1:14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407</v>
      </c>
      <c r="F9" s="433" t="s">
        <v>522</v>
      </c>
      <c r="G9" s="432" t="s">
        <v>408</v>
      </c>
      <c r="H9" s="432" t="s">
        <v>423</v>
      </c>
      <c r="I9" s="432" t="s">
        <v>424</v>
      </c>
      <c r="J9" s="432" t="s">
        <v>425</v>
      </c>
      <c r="K9" s="432" t="s">
        <v>426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407</v>
      </c>
      <c r="F10" s="433" t="s">
        <v>522</v>
      </c>
      <c r="G10" s="432" t="s">
        <v>408</v>
      </c>
      <c r="H10" s="432" t="s">
        <v>427</v>
      </c>
      <c r="I10" s="432" t="s">
        <v>421</v>
      </c>
      <c r="J10" s="432" t="s">
        <v>428</v>
      </c>
      <c r="K10" s="432"/>
      <c r="L10" s="434">
        <v>179.65651437070443</v>
      </c>
      <c r="M10" s="434">
        <v>16</v>
      </c>
      <c r="N10" s="435">
        <v>2874.5042299312709</v>
      </c>
    </row>
    <row r="11" spans="1:14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407</v>
      </c>
      <c r="F11" s="433" t="s">
        <v>522</v>
      </c>
      <c r="G11" s="432" t="s">
        <v>408</v>
      </c>
      <c r="H11" s="432" t="s">
        <v>429</v>
      </c>
      <c r="I11" s="432" t="s">
        <v>430</v>
      </c>
      <c r="J11" s="432" t="s">
        <v>431</v>
      </c>
      <c r="K11" s="432" t="s">
        <v>432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407</v>
      </c>
      <c r="F12" s="433" t="s">
        <v>522</v>
      </c>
      <c r="G12" s="432" t="s">
        <v>408</v>
      </c>
      <c r="H12" s="432" t="s">
        <v>433</v>
      </c>
      <c r="I12" s="432" t="s">
        <v>421</v>
      </c>
      <c r="J12" s="432" t="s">
        <v>434</v>
      </c>
      <c r="K12" s="432" t="s">
        <v>435</v>
      </c>
      <c r="L12" s="434">
        <v>985.09500000000003</v>
      </c>
      <c r="M12" s="434">
        <v>2</v>
      </c>
      <c r="N12" s="435">
        <v>1970.19</v>
      </c>
    </row>
    <row r="13" spans="1:14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407</v>
      </c>
      <c r="F13" s="433" t="s">
        <v>522</v>
      </c>
      <c r="G13" s="432" t="s">
        <v>408</v>
      </c>
      <c r="H13" s="432" t="s">
        <v>436</v>
      </c>
      <c r="I13" s="432" t="s">
        <v>437</v>
      </c>
      <c r="J13" s="432" t="s">
        <v>438</v>
      </c>
      <c r="K13" s="432" t="s">
        <v>439</v>
      </c>
      <c r="L13" s="434">
        <v>83.13000000000001</v>
      </c>
      <c r="M13" s="434">
        <v>1</v>
      </c>
      <c r="N13" s="435">
        <v>83.13000000000001</v>
      </c>
    </row>
    <row r="14" spans="1:14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407</v>
      </c>
      <c r="F14" s="433" t="s">
        <v>522</v>
      </c>
      <c r="G14" s="432" t="s">
        <v>408</v>
      </c>
      <c r="H14" s="432" t="s">
        <v>440</v>
      </c>
      <c r="I14" s="432" t="s">
        <v>421</v>
      </c>
      <c r="J14" s="432" t="s">
        <v>441</v>
      </c>
      <c r="K14" s="432"/>
      <c r="L14" s="434">
        <v>618.40205733443281</v>
      </c>
      <c r="M14" s="434">
        <v>2</v>
      </c>
      <c r="N14" s="435">
        <v>1236.8041146688656</v>
      </c>
    </row>
    <row r="15" spans="1:14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407</v>
      </c>
      <c r="F15" s="433" t="s">
        <v>522</v>
      </c>
      <c r="G15" s="432" t="s">
        <v>408</v>
      </c>
      <c r="H15" s="432" t="s">
        <v>442</v>
      </c>
      <c r="I15" s="432" t="s">
        <v>421</v>
      </c>
      <c r="J15" s="432" t="s">
        <v>443</v>
      </c>
      <c r="K15" s="432"/>
      <c r="L15" s="434">
        <v>156.70704331581257</v>
      </c>
      <c r="M15" s="434">
        <v>1</v>
      </c>
      <c r="N15" s="435">
        <v>156.70704331581257</v>
      </c>
    </row>
    <row r="16" spans="1:14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407</v>
      </c>
      <c r="F16" s="433" t="s">
        <v>522</v>
      </c>
      <c r="G16" s="432" t="s">
        <v>408</v>
      </c>
      <c r="H16" s="432" t="s">
        <v>444</v>
      </c>
      <c r="I16" s="432" t="s">
        <v>445</v>
      </c>
      <c r="J16" s="432" t="s">
        <v>446</v>
      </c>
      <c r="K16" s="432" t="s">
        <v>447</v>
      </c>
      <c r="L16" s="434">
        <v>70.61</v>
      </c>
      <c r="M16" s="434">
        <v>1</v>
      </c>
      <c r="N16" s="435">
        <v>70.61</v>
      </c>
    </row>
    <row r="17" spans="1:14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407</v>
      </c>
      <c r="F17" s="433" t="s">
        <v>522</v>
      </c>
      <c r="G17" s="432" t="s">
        <v>408</v>
      </c>
      <c r="H17" s="432" t="s">
        <v>448</v>
      </c>
      <c r="I17" s="432" t="s">
        <v>421</v>
      </c>
      <c r="J17" s="432" t="s">
        <v>449</v>
      </c>
      <c r="K17" s="432"/>
      <c r="L17" s="434">
        <v>8.1065999999999985</v>
      </c>
      <c r="M17" s="434">
        <v>100</v>
      </c>
      <c r="N17" s="435">
        <v>810.65999999999985</v>
      </c>
    </row>
    <row r="18" spans="1:14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407</v>
      </c>
      <c r="F18" s="433" t="s">
        <v>522</v>
      </c>
      <c r="G18" s="432" t="s">
        <v>408</v>
      </c>
      <c r="H18" s="432" t="s">
        <v>450</v>
      </c>
      <c r="I18" s="432" t="s">
        <v>421</v>
      </c>
      <c r="J18" s="432" t="s">
        <v>451</v>
      </c>
      <c r="K18" s="432" t="s">
        <v>452</v>
      </c>
      <c r="L18" s="434">
        <v>344.85043179187409</v>
      </c>
      <c r="M18" s="434">
        <v>4</v>
      </c>
      <c r="N18" s="435">
        <v>1379.4017271674963</v>
      </c>
    </row>
    <row r="19" spans="1:14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407</v>
      </c>
      <c r="F19" s="433" t="s">
        <v>522</v>
      </c>
      <c r="G19" s="432" t="s">
        <v>408</v>
      </c>
      <c r="H19" s="432" t="s">
        <v>453</v>
      </c>
      <c r="I19" s="432" t="s">
        <v>421</v>
      </c>
      <c r="J19" s="432" t="s">
        <v>454</v>
      </c>
      <c r="K19" s="432"/>
      <c r="L19" s="434">
        <v>124.83910705401675</v>
      </c>
      <c r="M19" s="434">
        <v>10</v>
      </c>
      <c r="N19" s="435">
        <v>1248.3910705401674</v>
      </c>
    </row>
    <row r="20" spans="1:14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407</v>
      </c>
      <c r="F20" s="433" t="s">
        <v>522</v>
      </c>
      <c r="G20" s="432" t="s">
        <v>408</v>
      </c>
      <c r="H20" s="432" t="s">
        <v>455</v>
      </c>
      <c r="I20" s="432" t="s">
        <v>421</v>
      </c>
      <c r="J20" s="432" t="s">
        <v>456</v>
      </c>
      <c r="K20" s="432"/>
      <c r="L20" s="434">
        <v>305.69611436620062</v>
      </c>
      <c r="M20" s="434">
        <v>3</v>
      </c>
      <c r="N20" s="435">
        <v>917.08834309860185</v>
      </c>
    </row>
    <row r="21" spans="1:14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407</v>
      </c>
      <c r="F21" s="433" t="s">
        <v>522</v>
      </c>
      <c r="G21" s="432" t="s">
        <v>408</v>
      </c>
      <c r="H21" s="432" t="s">
        <v>457</v>
      </c>
      <c r="I21" s="432" t="s">
        <v>457</v>
      </c>
      <c r="J21" s="432" t="s">
        <v>458</v>
      </c>
      <c r="K21" s="432" t="s">
        <v>459</v>
      </c>
      <c r="L21" s="434">
        <v>73.100000000000023</v>
      </c>
      <c r="M21" s="434">
        <v>2</v>
      </c>
      <c r="N21" s="435">
        <v>146.20000000000005</v>
      </c>
    </row>
    <row r="22" spans="1:14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407</v>
      </c>
      <c r="F22" s="433" t="s">
        <v>522</v>
      </c>
      <c r="G22" s="432" t="s">
        <v>408</v>
      </c>
      <c r="H22" s="432" t="s">
        <v>460</v>
      </c>
      <c r="I22" s="432" t="s">
        <v>460</v>
      </c>
      <c r="J22" s="432" t="s">
        <v>461</v>
      </c>
      <c r="K22" s="432" t="s">
        <v>462</v>
      </c>
      <c r="L22" s="434">
        <v>78.44</v>
      </c>
      <c r="M22" s="434">
        <v>2</v>
      </c>
      <c r="N22" s="435">
        <v>156.88</v>
      </c>
    </row>
    <row r="23" spans="1:14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407</v>
      </c>
      <c r="F23" s="433" t="s">
        <v>522</v>
      </c>
      <c r="G23" s="432" t="s">
        <v>408</v>
      </c>
      <c r="H23" s="432" t="s">
        <v>463</v>
      </c>
      <c r="I23" s="432" t="s">
        <v>421</v>
      </c>
      <c r="J23" s="432" t="s">
        <v>464</v>
      </c>
      <c r="K23" s="432"/>
      <c r="L23" s="434">
        <v>426.31976503052363</v>
      </c>
      <c r="M23" s="434">
        <v>1</v>
      </c>
      <c r="N23" s="435">
        <v>426.31976503052363</v>
      </c>
    </row>
    <row r="24" spans="1:14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465</v>
      </c>
      <c r="F24" s="433" t="s">
        <v>523</v>
      </c>
      <c r="G24" s="432" t="s">
        <v>408</v>
      </c>
      <c r="H24" s="432" t="s">
        <v>466</v>
      </c>
      <c r="I24" s="432" t="s">
        <v>466</v>
      </c>
      <c r="J24" s="432" t="s">
        <v>467</v>
      </c>
      <c r="K24" s="432" t="s">
        <v>468</v>
      </c>
      <c r="L24" s="434">
        <v>57.991818181818168</v>
      </c>
      <c r="M24" s="434">
        <v>1.1000000000000001</v>
      </c>
      <c r="N24" s="435">
        <v>63.79099999999999</v>
      </c>
    </row>
    <row r="25" spans="1:14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465</v>
      </c>
      <c r="F25" s="433" t="s">
        <v>523</v>
      </c>
      <c r="G25" s="432" t="s">
        <v>408</v>
      </c>
      <c r="H25" s="432" t="s">
        <v>469</v>
      </c>
      <c r="I25" s="432" t="s">
        <v>470</v>
      </c>
      <c r="J25" s="432" t="s">
        <v>471</v>
      </c>
      <c r="K25" s="432" t="s">
        <v>472</v>
      </c>
      <c r="L25" s="434">
        <v>23.769999999999996</v>
      </c>
      <c r="M25" s="434">
        <v>1</v>
      </c>
      <c r="N25" s="435">
        <v>23.769999999999996</v>
      </c>
    </row>
    <row r="26" spans="1:14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465</v>
      </c>
      <c r="F26" s="433" t="s">
        <v>523</v>
      </c>
      <c r="G26" s="432" t="s">
        <v>408</v>
      </c>
      <c r="H26" s="432" t="s">
        <v>473</v>
      </c>
      <c r="I26" s="432" t="s">
        <v>473</v>
      </c>
      <c r="J26" s="432" t="s">
        <v>474</v>
      </c>
      <c r="K26" s="432" t="s">
        <v>475</v>
      </c>
      <c r="L26" s="434">
        <v>264</v>
      </c>
      <c r="M26" s="434">
        <v>0.1</v>
      </c>
      <c r="N26" s="435">
        <v>26.400000000000002</v>
      </c>
    </row>
    <row r="27" spans="1:14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465</v>
      </c>
      <c r="F27" s="433" t="s">
        <v>523</v>
      </c>
      <c r="G27" s="432" t="s">
        <v>408</v>
      </c>
      <c r="H27" s="432" t="s">
        <v>476</v>
      </c>
      <c r="I27" s="432" t="s">
        <v>477</v>
      </c>
      <c r="J27" s="432" t="s">
        <v>478</v>
      </c>
      <c r="K27" s="432" t="s">
        <v>479</v>
      </c>
      <c r="L27" s="434">
        <v>53.13000000000001</v>
      </c>
      <c r="M27" s="434">
        <v>1</v>
      </c>
      <c r="N27" s="435">
        <v>53.13000000000001</v>
      </c>
    </row>
    <row r="28" spans="1:14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465</v>
      </c>
      <c r="F28" s="433" t="s">
        <v>523</v>
      </c>
      <c r="G28" s="432" t="s">
        <v>408</v>
      </c>
      <c r="H28" s="432" t="s">
        <v>480</v>
      </c>
      <c r="I28" s="432" t="s">
        <v>481</v>
      </c>
      <c r="J28" s="432" t="s">
        <v>482</v>
      </c>
      <c r="K28" s="432" t="s">
        <v>483</v>
      </c>
      <c r="L28" s="434">
        <v>35.089999999999996</v>
      </c>
      <c r="M28" s="434">
        <v>2</v>
      </c>
      <c r="N28" s="435">
        <v>70.179999999999993</v>
      </c>
    </row>
    <row r="29" spans="1:14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465</v>
      </c>
      <c r="F29" s="433" t="s">
        <v>523</v>
      </c>
      <c r="G29" s="432" t="s">
        <v>408</v>
      </c>
      <c r="H29" s="432" t="s">
        <v>484</v>
      </c>
      <c r="I29" s="432" t="s">
        <v>485</v>
      </c>
      <c r="J29" s="432" t="s">
        <v>486</v>
      </c>
      <c r="K29" s="432" t="s">
        <v>487</v>
      </c>
      <c r="L29" s="434">
        <v>128.07</v>
      </c>
      <c r="M29" s="434">
        <v>1</v>
      </c>
      <c r="N29" s="435">
        <v>128.07</v>
      </c>
    </row>
    <row r="30" spans="1:14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465</v>
      </c>
      <c r="F30" s="433" t="s">
        <v>523</v>
      </c>
      <c r="G30" s="432" t="s">
        <v>408</v>
      </c>
      <c r="H30" s="432" t="s">
        <v>488</v>
      </c>
      <c r="I30" s="432" t="s">
        <v>489</v>
      </c>
      <c r="J30" s="432" t="s">
        <v>490</v>
      </c>
      <c r="K30" s="432" t="s">
        <v>491</v>
      </c>
      <c r="L30" s="434">
        <v>73.988</v>
      </c>
      <c r="M30" s="434">
        <v>4</v>
      </c>
      <c r="N30" s="435">
        <v>295.952</v>
      </c>
    </row>
    <row r="31" spans="1:14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465</v>
      </c>
      <c r="F31" s="433" t="s">
        <v>523</v>
      </c>
      <c r="G31" s="432" t="s">
        <v>408</v>
      </c>
      <c r="H31" s="432" t="s">
        <v>492</v>
      </c>
      <c r="I31" s="432" t="s">
        <v>493</v>
      </c>
      <c r="J31" s="432" t="s">
        <v>494</v>
      </c>
      <c r="K31" s="432" t="s">
        <v>495</v>
      </c>
      <c r="L31" s="434">
        <v>65.400000000000006</v>
      </c>
      <c r="M31" s="434">
        <v>1</v>
      </c>
      <c r="N31" s="435">
        <v>65.400000000000006</v>
      </c>
    </row>
    <row r="32" spans="1:14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465</v>
      </c>
      <c r="F32" s="433" t="s">
        <v>523</v>
      </c>
      <c r="G32" s="432" t="s">
        <v>408</v>
      </c>
      <c r="H32" s="432" t="s">
        <v>496</v>
      </c>
      <c r="I32" s="432" t="s">
        <v>497</v>
      </c>
      <c r="J32" s="432" t="s">
        <v>498</v>
      </c>
      <c r="K32" s="432" t="s">
        <v>499</v>
      </c>
      <c r="L32" s="434">
        <v>220.00999999999993</v>
      </c>
      <c r="M32" s="434">
        <v>2</v>
      </c>
      <c r="N32" s="435">
        <v>440.01999999999987</v>
      </c>
    </row>
    <row r="33" spans="1:14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465</v>
      </c>
      <c r="F33" s="433" t="s">
        <v>523</v>
      </c>
      <c r="G33" s="432" t="s">
        <v>408</v>
      </c>
      <c r="H33" s="432" t="s">
        <v>500</v>
      </c>
      <c r="I33" s="432" t="s">
        <v>500</v>
      </c>
      <c r="J33" s="432" t="s">
        <v>501</v>
      </c>
      <c r="K33" s="432" t="s">
        <v>502</v>
      </c>
      <c r="L33" s="434">
        <v>217.8</v>
      </c>
      <c r="M33" s="434">
        <v>0.2</v>
      </c>
      <c r="N33" s="435">
        <v>43.56</v>
      </c>
    </row>
    <row r="34" spans="1:14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465</v>
      </c>
      <c r="F34" s="433" t="s">
        <v>523</v>
      </c>
      <c r="G34" s="432" t="s">
        <v>408</v>
      </c>
      <c r="H34" s="432" t="s">
        <v>503</v>
      </c>
      <c r="I34" s="432" t="s">
        <v>503</v>
      </c>
      <c r="J34" s="432" t="s">
        <v>504</v>
      </c>
      <c r="K34" s="432" t="s">
        <v>505</v>
      </c>
      <c r="L34" s="434">
        <v>562.87</v>
      </c>
      <c r="M34" s="434">
        <v>0.1</v>
      </c>
      <c r="N34" s="435">
        <v>56.287000000000006</v>
      </c>
    </row>
    <row r="35" spans="1:14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465</v>
      </c>
      <c r="F35" s="433" t="s">
        <v>523</v>
      </c>
      <c r="G35" s="432" t="s">
        <v>408</v>
      </c>
      <c r="H35" s="432" t="s">
        <v>506</v>
      </c>
      <c r="I35" s="432" t="s">
        <v>506</v>
      </c>
      <c r="J35" s="432" t="s">
        <v>507</v>
      </c>
      <c r="K35" s="432" t="s">
        <v>508</v>
      </c>
      <c r="L35" s="434">
        <v>91.53</v>
      </c>
      <c r="M35" s="434">
        <v>1</v>
      </c>
      <c r="N35" s="435">
        <v>91.53</v>
      </c>
    </row>
    <row r="36" spans="1:14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465</v>
      </c>
      <c r="F36" s="433" t="s">
        <v>523</v>
      </c>
      <c r="G36" s="432" t="s">
        <v>509</v>
      </c>
      <c r="H36" s="432" t="s">
        <v>510</v>
      </c>
      <c r="I36" s="432" t="s">
        <v>511</v>
      </c>
      <c r="J36" s="432" t="s">
        <v>512</v>
      </c>
      <c r="K36" s="432" t="s">
        <v>513</v>
      </c>
      <c r="L36" s="434">
        <v>115.94</v>
      </c>
      <c r="M36" s="434">
        <v>3</v>
      </c>
      <c r="N36" s="435">
        <v>347.82</v>
      </c>
    </row>
    <row r="37" spans="1:14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465</v>
      </c>
      <c r="F37" s="433" t="s">
        <v>523</v>
      </c>
      <c r="G37" s="432" t="s">
        <v>509</v>
      </c>
      <c r="H37" s="432" t="s">
        <v>514</v>
      </c>
      <c r="I37" s="432" t="s">
        <v>515</v>
      </c>
      <c r="J37" s="432" t="s">
        <v>516</v>
      </c>
      <c r="K37" s="432" t="s">
        <v>517</v>
      </c>
      <c r="L37" s="434">
        <v>12209.67</v>
      </c>
      <c r="M37" s="434">
        <v>1</v>
      </c>
      <c r="N37" s="435">
        <v>12209.67</v>
      </c>
    </row>
    <row r="38" spans="1:14" ht="14.4" customHeight="1" thickBot="1" x14ac:dyDescent="0.35">
      <c r="A38" s="436" t="s">
        <v>397</v>
      </c>
      <c r="B38" s="437" t="s">
        <v>398</v>
      </c>
      <c r="C38" s="438" t="s">
        <v>402</v>
      </c>
      <c r="D38" s="439" t="s">
        <v>521</v>
      </c>
      <c r="E38" s="438" t="s">
        <v>465</v>
      </c>
      <c r="F38" s="439" t="s">
        <v>523</v>
      </c>
      <c r="G38" s="438" t="s">
        <v>509</v>
      </c>
      <c r="H38" s="438" t="s">
        <v>518</v>
      </c>
      <c r="I38" s="438" t="s">
        <v>518</v>
      </c>
      <c r="J38" s="438" t="s">
        <v>519</v>
      </c>
      <c r="K38" s="438" t="s">
        <v>520</v>
      </c>
      <c r="L38" s="440">
        <v>34.659999999999997</v>
      </c>
      <c r="M38" s="440">
        <v>2</v>
      </c>
      <c r="N38" s="441">
        <v>69.319999999999993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524</v>
      </c>
      <c r="B5" s="422">
        <v>128.07</v>
      </c>
      <c r="C5" s="446">
        <v>1.0190635786820206E-2</v>
      </c>
      <c r="D5" s="422">
        <v>12439.35</v>
      </c>
      <c r="E5" s="446">
        <v>0.98980936421317978</v>
      </c>
      <c r="F5" s="423">
        <v>12567.42</v>
      </c>
    </row>
    <row r="6" spans="1:6" ht="14.4" customHeight="1" thickBot="1" x14ac:dyDescent="0.35">
      <c r="A6" s="450" t="s">
        <v>3</v>
      </c>
      <c r="B6" s="451">
        <v>128.07</v>
      </c>
      <c r="C6" s="452">
        <v>1.0190635786820206E-2</v>
      </c>
      <c r="D6" s="451">
        <v>12439.35</v>
      </c>
      <c r="E6" s="452">
        <v>0.98980936421317978</v>
      </c>
      <c r="F6" s="453">
        <v>12567.42</v>
      </c>
    </row>
    <row r="7" spans="1:6" ht="14.4" customHeight="1" thickBot="1" x14ac:dyDescent="0.35"/>
    <row r="8" spans="1:6" ht="14.4" customHeight="1" x14ac:dyDescent="0.3">
      <c r="A8" s="460" t="s">
        <v>525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526</v>
      </c>
      <c r="B9" s="434"/>
      <c r="C9" s="456">
        <v>0</v>
      </c>
      <c r="D9" s="434">
        <v>115.94</v>
      </c>
      <c r="E9" s="456">
        <v>1</v>
      </c>
      <c r="F9" s="435">
        <v>115.94</v>
      </c>
    </row>
    <row r="10" spans="1:6" ht="14.4" customHeight="1" x14ac:dyDescent="0.3">
      <c r="A10" s="461" t="s">
        <v>527</v>
      </c>
      <c r="B10" s="434"/>
      <c r="C10" s="456">
        <v>0</v>
      </c>
      <c r="D10" s="434">
        <v>12209.67</v>
      </c>
      <c r="E10" s="456">
        <v>1</v>
      </c>
      <c r="F10" s="435">
        <v>12209.67</v>
      </c>
    </row>
    <row r="11" spans="1:6" ht="14.4" customHeight="1" thickBot="1" x14ac:dyDescent="0.35">
      <c r="A11" s="462" t="s">
        <v>528</v>
      </c>
      <c r="B11" s="457"/>
      <c r="C11" s="458">
        <v>0</v>
      </c>
      <c r="D11" s="457">
        <v>70.179999999999993</v>
      </c>
      <c r="E11" s="458">
        <v>1</v>
      </c>
      <c r="F11" s="459">
        <v>70.179999999999993</v>
      </c>
    </row>
    <row r="12" spans="1:6" ht="14.4" customHeight="1" thickBot="1" x14ac:dyDescent="0.35">
      <c r="A12" s="450" t="s">
        <v>3</v>
      </c>
      <c r="B12" s="451">
        <v>128.07</v>
      </c>
      <c r="C12" s="452">
        <v>1.0190635786820206E-2</v>
      </c>
      <c r="D12" s="451">
        <v>12439.35</v>
      </c>
      <c r="E12" s="452">
        <v>0.98980936421317978</v>
      </c>
      <c r="F12" s="453">
        <v>12567.42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2016-09-20T14:21:10Z</dcterms:modified>
</cp:coreProperties>
</file>