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4" i="431"/>
  <c r="F12" i="431"/>
  <c r="G10" i="431"/>
  <c r="G18" i="431"/>
  <c r="H16" i="431"/>
  <c r="I14" i="431"/>
  <c r="J12" i="431"/>
  <c r="K10" i="431"/>
  <c r="K18" i="431"/>
  <c r="L16" i="431"/>
  <c r="M10" i="431"/>
  <c r="M18" i="431"/>
  <c r="N16" i="431"/>
  <c r="O14" i="431"/>
  <c r="P12" i="431"/>
  <c r="Q10" i="431"/>
  <c r="Q18" i="431"/>
  <c r="C15" i="431"/>
  <c r="D13" i="431"/>
  <c r="E11" i="431"/>
  <c r="F9" i="431"/>
  <c r="G11" i="431"/>
  <c r="H9" i="431"/>
  <c r="H17" i="431"/>
  <c r="I15" i="431"/>
  <c r="J13" i="431"/>
  <c r="K11" i="431"/>
  <c r="L9" i="431"/>
  <c r="L13" i="431"/>
  <c r="M11" i="431"/>
  <c r="N9" i="431"/>
  <c r="N17" i="431"/>
  <c r="O15" i="431"/>
  <c r="P13" i="431"/>
  <c r="Q11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0" i="431"/>
  <c r="C18" i="431"/>
  <c r="D12" i="431"/>
  <c r="D16" i="431"/>
  <c r="E10" i="431"/>
  <c r="E14" i="431"/>
  <c r="E18" i="431"/>
  <c r="F16" i="431"/>
  <c r="G14" i="431"/>
  <c r="H12" i="431"/>
  <c r="I10" i="431"/>
  <c r="I18" i="431"/>
  <c r="J16" i="431"/>
  <c r="K14" i="431"/>
  <c r="L12" i="431"/>
  <c r="M14" i="431"/>
  <c r="N12" i="431"/>
  <c r="O10" i="431"/>
  <c r="O18" i="431"/>
  <c r="P16" i="431"/>
  <c r="Q14" i="431"/>
  <c r="C11" i="431"/>
  <c r="D9" i="431"/>
  <c r="D17" i="431"/>
  <c r="E15" i="431"/>
  <c r="F13" i="431"/>
  <c r="F17" i="431"/>
  <c r="G15" i="431"/>
  <c r="H13" i="431"/>
  <c r="I11" i="431"/>
  <c r="J9" i="431"/>
  <c r="J17" i="431"/>
  <c r="K15" i="431"/>
  <c r="L17" i="431"/>
  <c r="M15" i="431"/>
  <c r="N13" i="431"/>
  <c r="O11" i="431"/>
  <c r="P9" i="431"/>
  <c r="P17" i="431"/>
  <c r="Q15" i="431"/>
  <c r="O8" i="431"/>
  <c r="J8" i="431"/>
  <c r="G8" i="431"/>
  <c r="P8" i="431"/>
  <c r="E8" i="431"/>
  <c r="H8" i="431"/>
  <c r="L8" i="431"/>
  <c r="I8" i="431"/>
  <c r="F8" i="431"/>
  <c r="M8" i="431"/>
  <c r="K8" i="431"/>
  <c r="D8" i="431"/>
  <c r="N8" i="431"/>
  <c r="Q8" i="431"/>
  <c r="C8" i="431"/>
  <c r="R15" i="431" l="1"/>
  <c r="S15" i="431"/>
  <c r="R14" i="431"/>
  <c r="S14" i="431"/>
  <c r="R16" i="431"/>
  <c r="S16" i="431"/>
  <c r="S12" i="431"/>
  <c r="R12" i="431"/>
  <c r="R11" i="431"/>
  <c r="S11" i="431"/>
  <c r="S18" i="431"/>
  <c r="R18" i="431"/>
  <c r="S10" i="431"/>
  <c r="R10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<sst xmlns="http://schemas.openxmlformats.org/spreadsheetml/2006/main" count="7820" uniqueCount="1312">
  <si>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</si>
  <si>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</si>
  <si>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</si>
  <si>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</si>
  <si>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</si>
  <si>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</si>
  <si>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</si>
  <si>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</si>
  <si>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</si>
  <si>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</si>
  <si>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</si>
  <si>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</si>
  <si>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</si>
  <si>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</si>
  <si>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</si>
  <si>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</si>
  <si>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</si>
  <si>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</si>
  <si>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</si>
  <si>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</si>
  <si>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</si>
  <si>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</si>
  <si>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</si>
  <si>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</si>
  <si>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</si>
  <si>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</si>
  <si>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</si>
  <si>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</si>
  <si>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</si>
  <si>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</si>
  <si>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</si>
  <si>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</si>
  <si>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</si>
  <si>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</si>
  <si>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</si>
  <si>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</si>
  <si>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</si>
  <si>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</si>
  <si>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</si>
  <si>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</si>
  <si>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</si>
  <si>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</si>
  <si>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</si>
  <si>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</si>
  <si>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</si>
  <si>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</si>
  <si>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</si>
  <si>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</si>
  <si>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</si>
  <si>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</si>
  <si>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</si>
  <si>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</si>
  <si>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</si>
  <si>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</si>
  <si>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</si>
  <si>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</si>
  <si>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</si>
  <si>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</si>
  <si>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</si>
  <si>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</si>
  <si>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</si>
  <si>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</si>
  <si>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</si>
  <si>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</si>
  <si>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</si>
  <si>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</si>
  <si>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</si>
  <si>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</si>
  <si>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</si>
  <si>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</si>
  <si>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</si>
  <si>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</si>
  <si>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</si>
  <si>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</si>
  <si>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</si>
  <si>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</si>
  <si>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</si>
  <si>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</si>
  <si>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</si>
  <si>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</si>
  <si>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</si>
  <si>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</si>
  <si>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</si>
  <si>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</si>
  <si>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</si>
  <si>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</si>
  <si>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</si>
  <si>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</si>
  <si>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</si>
  <si>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</si>
  <si>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</si>
  <si>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</si>
  <si>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</si>
  <si>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</si>
  <si>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</si>
  <si>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</si>
  <si>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</si>
  <si>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</si>
  <si>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</si>
  <si>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</si>
  <si>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</si>
  <si>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</si>
  <si>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</si>
  <si>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</si>
  <si>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</si>
  <si>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</si>
  <si>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</si>
  <si>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</si>
  <si>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</si>
  <si>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</si>
  <si>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</si>
  <si>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</si>
  <si>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</si>
  <si>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</si>
  <si>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</si>
  <si>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</si>
  <si>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</si>
  <si>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</si>
  <si>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</si>
  <si>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</si>
  <si>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</si>
  <si>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</si>
  <si>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</si>
  <si>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</si>
  <si>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</si>
  <si>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</si>
  <si>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</si>
  <si>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</si>
  <si>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</si>
  <si>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</si>
  <si>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</si>
  <si>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</si>
  <si>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</si>
  <si>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</si>
  <si>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</si>
  <si>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</si>
  <si>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</si>
  <si>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</si>
  <si>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</si>
  <si>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</si>
  <si>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</si>
  <si>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</si>
  <si>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</si>
  <si>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</si>
  <si>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</si>
  <si>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</si>
  <si>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</si>
  <si>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</si>
  <si>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</si>
  <si>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</si>
  <si>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</si>
  <si>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</si>
  <si>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</si>
  <si>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</si>
  <si>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</si>
  <si>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</si>
  <si>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</si>
  <si>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</si>
  <si>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</si>
  <si>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</si>
  <si>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</si>
  <si>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</si>
  <si>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</si>
  <si>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</si>
  <si>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</si>
  <si>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</si>
  <si>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</si>
  <si>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</si>
  <si>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</si>
  <si>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</si>
  <si>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</si>
  <si>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</si>
  <si>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</si>
  <si>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</si>
  <si>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</si>
  <si>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</si>
  <si>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</si>
  <si>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</si>
  <si>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</si>
  <si>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</si>
  <si>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</si>
  <si>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</si>
  <si>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</si>
  <si>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</si>
  <si>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</si>
  <si>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</si>
  <si>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</si>
  <si>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</si>
  <si>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</si>
  <si>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</si>
  <si>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</si>
  <si>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</si>
  <si>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</si>
  <si>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</si>
  <si>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</si>
  <si>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</si>
  <si>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</si>
  <si>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</si>
  <si>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</si>
  <si>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</si>
  <si>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</si>
  <si>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</si>
  <si>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</si>
  <si>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</si>
  <si>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</si>
  <si>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</si>
  <si>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</si>
  <si>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</si>
  <si>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</si>
  <si>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</si>
  <si>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</si>
  <si>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</si>
  <si>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</si>
  <si>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</si>
  <si>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</si>
  <si>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</si>
  <si>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</si>
  <si>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</si>
  <si>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</si>
  <si>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</si>
  <si>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</si>
  <si>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</si>
  <si>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</si>
  <si>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</si>
  <si>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</si>
  <si>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</si>
  <si>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</si>
  <si>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</si>
  <si>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</si>
  <si>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</si>
  <si>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</si>
  <si>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</si>
  <si>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</si>
  <si>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</si>
  <si>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</si>
  <si>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</si>
  <si>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</si>
  <si>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</si>
  <si>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</si>
  <si>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</si>
  <si>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</si>
  <si>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</si>
  <si>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</si>
  <si>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</si>
  <si>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</si>
  <si>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</si>
  <si>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</si>
  <si>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</si>
  <si>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</si>
  <si>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</si>
  <si>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</si>
  <si>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</si>
  <si>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</si>
  <si>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</si>
  <si>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</si>
  <si>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</si>
  <si>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</si>
  <si>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</si>
  <si>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</si>
  <si>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</si>
  <si>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</si>
  <si>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</si>
  <si>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</si>
  <si>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</si>
  <si>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</si>
  <si>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</si>
  <si>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</si>
  <si>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</si>
  <si>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</si>
  <si>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</si>
  <si>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</si>
  <si>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</si>
  <si>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</si>
  <si>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</si>
  <si>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</si>
  <si>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</si>
  <si>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</si>
  <si>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</si>
  <si>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</si>
  <si>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</si>
  <si>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</si>
  <si>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</si>
  <si>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</si>
  <si>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</si>
  <si>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</si>
  <si>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</si>
  <si>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</si>
  <si>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</si>
  <si>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</si>
  <si>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</si>
  <si>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</si>
  <si>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</si>
  <si>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</si>
  <si>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</si>
  <si>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</si>
  <si>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</si>
  <si>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</si>
  <si>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</si>
  <si>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</si>
  <si>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</si>
  <si>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</si>
  <si>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</si>
  <si>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</si>
  <si>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</si>
  <si>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</si>
  <si>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</si>
  <si>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</si>
  <si>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</si>
  <si>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</si>
  <si>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</si>
  <si>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</si>
  <si>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</si>
  <si>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</si>
  <si>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</si>
  <si>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</si>
  <si>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</si>
  <si>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</si>
  <si>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</si>
  <si>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</si>
  <si>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</si>
  <si>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</si>
  <si>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</si>
  <si>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</si>
  <si>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</si>
  <si>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</si>
  <si>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</si>
  <si>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</si>
  <si>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</si>
  <si>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</si>
  <si>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</si>
  <si>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</si>
  <si>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</si>
  <si>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</si>
  <si>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</si>
  <si>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</si>
  <si>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</si>
  <si>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</si>
  <si>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</si>
  <si>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</si>
  <si>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</si>
  <si>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</si>
  <si>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</si>
  <si>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</si>
  <si>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</si>
  <si>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</si>
  <si>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</si>
  <si>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</si>
  <si>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</si>
  <si>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</si>
  <si>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</si>
  <si>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</si>
  <si>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</si>
  <si>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</si>
  <si>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</si>
  <si>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</si>
  <si>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</si>
  <si>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</si>
  <si>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</si>
  <si>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</si>
  <si>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</si>
  <si>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</si>
  <si>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</si>
  <si>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</si>
  <si>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</si>
  <si>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</si>
  <si>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</si>
  <si>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</si>
  <si>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</si>
  <si>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</si>
  <si>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</si>
  <si>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</si>
  <si>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</si>
  <si>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</si>
  <si>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</si>
  <si>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</si>
  <si>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</si>
  <si>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</si>
  <si>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</si>
  <si>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</si>
  <si>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</si>
  <si>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</si>
  <si>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</si>
  <si>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</si>
  <si>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</si>
  <si>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</si>
  <si>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</si>
  <si>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</si>
  <si>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</si>
  <si>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</si>
  <si>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</si>
  <si>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</si>
  <si>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</si>
  <si>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</si>
  <si>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</si>
  <si>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</si>
  <si>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</si>
  <si>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</si>
  <si>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</si>
  <si>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</si>
  <si>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</si>
  <si>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</si>
  <si>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</si>
  <si>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</si>
  <si>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</si>
  <si>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</si>
  <si>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</si>
  <si>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</si>
  <si>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</si>
  <si>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</si>
  <si>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</si>
  <si>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</si>
  <si>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</si>
  <si>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</si>
  <si>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</si>
  <si>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</si>
  <si>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</si>
  <si>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</si>
  <si>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</si>
  <si>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</si>
  <si>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</si>
  <si>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</si>
  <si>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</si>
  <si>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</si>
  <si>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</si>
  <si>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</si>
  <si>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</si>
  <si>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</si>
  <si>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</si>
  <si>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</si>
  <si>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</si>
  <si>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</si>
  <si>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1200G</t>
  </si>
  <si>
    <t>KL OBAL</t>
  </si>
  <si>
    <t>lékovky, kelímky</t>
  </si>
  <si>
    <t>KL PRIPRAVEK</t>
  </si>
  <si>
    <t>léky - antibiotika (LEK)</t>
  </si>
  <si>
    <t>P</t>
  </si>
  <si>
    <t>VANCOMYCIN MYLAN 500 MG</t>
  </si>
  <si>
    <t>INF PLV SOL 1X500MG</t>
  </si>
  <si>
    <t>4041 - MIKRO: mikrobiologie - laboratoř</t>
  </si>
  <si>
    <t>J01XA01 - VANKOMYCIN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</si>
  <si>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</si>
  <si>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</si>
  <si>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</si>
  <si>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</si>
  <si>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</si>
  <si>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</si>
  <si>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</si>
  <si>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</si>
  <si>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</si>
  <si>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</si>
  <si>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</si>
  <si>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</si>
  <si>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</si>
  <si>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</si>
  <si>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</si>
  <si>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</si>
  <si>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</si>
  <si>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</si>
  <si>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</si>
  <si>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</si>
  <si>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</si>
  <si>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</si>
  <si>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</si>
  <si>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</si>
  <si>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</si>
  <si>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</si>
  <si>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</si>
  <si>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</si>
  <si>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</si>
  <si>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</si>
  <si>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</si>
  <si>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</si>
  <si>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</si>
  <si>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</si>
  <si>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</si>
  <si>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</si>
  <si>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</si>
  <si>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</si>
  <si>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</si>
  <si>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</si>
  <si>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</si>
  <si>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</si>
  <si>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</si>
  <si>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</si>
  <si>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</si>
  <si>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</si>
  <si>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</si>
  <si>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</si>
  <si>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</si>
  <si>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DB722</t>
  </si>
  <si>
    <t>Ampicillin (10ug),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</si>
  <si>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</si>
  <si>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</si>
  <si>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</si>
  <si>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</si>
  <si>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</si>
  <si>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</si>
  <si>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</si>
  <si>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</si>
  <si>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</si>
  <si>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</si>
  <si>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</si>
  <si>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</si>
  <si>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</si>
  <si>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</si>
  <si>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</si>
  <si>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</si>
  <si>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</si>
  <si>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</si>
  <si>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</si>
  <si>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</si>
  <si>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</si>
  <si>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</si>
  <si>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</si>
  <si>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</si>
  <si>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DB303</t>
  </si>
  <si>
    <t>Anyplex II. RB5 Detection (50 reakcí)</t>
  </si>
  <si>
    <t>DI060</t>
  </si>
  <si>
    <t>AST broth</t>
  </si>
  <si>
    <t>DC164</t>
  </si>
  <si>
    <t>ATB ID 32 C</t>
  </si>
  <si>
    <t>DH961</t>
  </si>
  <si>
    <t>Auramine Fluo-RAL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</si>
  <si>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</si>
  <si>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</si>
  <si>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</si>
  <si>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</si>
  <si>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</si>
  <si>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</si>
  <si>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</si>
  <si>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</si>
  <si>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</si>
  <si>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</si>
  <si>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</si>
  <si>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</si>
  <si>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</si>
  <si>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</si>
  <si>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</si>
  <si>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</si>
  <si>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</si>
  <si>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</si>
  <si>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</si>
  <si>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</si>
  <si>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</si>
  <si>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</si>
  <si>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</si>
  <si>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</si>
  <si>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</si>
  <si>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</si>
  <si>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</si>
  <si>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</si>
  <si>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</si>
  <si>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</si>
  <si>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</si>
  <si>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</si>
  <si>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</si>
  <si>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</si>
  <si>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</si>
  <si>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</si>
  <si>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</si>
  <si>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</si>
  <si>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DC269</t>
  </si>
  <si>
    <t>CEFTAZIDIME</t>
  </si>
  <si>
    <t>DH877</t>
  </si>
  <si>
    <t>Ceftolozane-tazobactam MIC Test Strip - 30 strips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</si>
  <si>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</si>
  <si>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</si>
  <si>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</si>
  <si>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</si>
  <si>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</si>
  <si>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</si>
  <si>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</si>
  <si>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</si>
  <si>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</si>
  <si>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</si>
  <si>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</si>
  <si>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</si>
  <si>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</si>
  <si>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</si>
  <si>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</si>
  <si>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</si>
  <si>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</si>
  <si>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</si>
  <si>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</si>
  <si>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</si>
  <si>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</si>
  <si>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</si>
  <si>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</si>
  <si>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</si>
  <si>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</si>
  <si>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</si>
  <si>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</si>
  <si>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</si>
  <si>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</si>
  <si>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</si>
  <si>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</si>
  <si>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</si>
  <si>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</si>
  <si>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</si>
  <si>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</si>
  <si>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</si>
  <si>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</si>
  <si>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</si>
  <si>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</si>
  <si>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</si>
  <si>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</si>
  <si>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</si>
  <si>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</si>
  <si>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</si>
  <si>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</si>
  <si>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</si>
  <si>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</si>
  <si>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</si>
  <si>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</si>
  <si>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</si>
  <si>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</si>
  <si>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</si>
  <si>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</si>
  <si>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</si>
  <si>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</si>
  <si>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</si>
  <si>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</si>
  <si>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</si>
  <si>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</si>
  <si>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</si>
  <si>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</si>
  <si>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</si>
  <si>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</si>
  <si>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</si>
  <si>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</si>
  <si>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</si>
  <si>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</si>
  <si>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</si>
  <si>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</si>
  <si>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</si>
  <si>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</si>
  <si>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</si>
  <si>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</si>
  <si>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</si>
  <si>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</si>
  <si>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</si>
  <si>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</si>
  <si>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</si>
  <si>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</si>
  <si>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</si>
  <si>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</si>
  <si>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</si>
  <si>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</si>
  <si>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</si>
  <si>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</si>
  <si>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</si>
  <si>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</si>
  <si>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</si>
  <si>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</si>
  <si>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</si>
  <si>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</si>
  <si>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</si>
  <si>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</si>
  <si>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</si>
  <si>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</si>
  <si>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</si>
  <si>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</si>
  <si>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</si>
  <si>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</si>
  <si>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</si>
  <si>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</si>
  <si>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</si>
  <si>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</si>
  <si>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</si>
  <si>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</si>
  <si>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</si>
  <si>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</si>
  <si>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</si>
  <si>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</si>
  <si>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</si>
  <si>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</si>
  <si>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</si>
  <si>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</si>
  <si>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</si>
  <si>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</si>
  <si>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</si>
  <si>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</si>
  <si>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</si>
  <si>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</si>
  <si>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</si>
  <si>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</si>
  <si>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</si>
  <si>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</si>
  <si>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</si>
  <si>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</si>
  <si>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</si>
  <si>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</si>
  <si>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</si>
  <si>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</si>
  <si>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</si>
  <si>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</si>
  <si>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</si>
  <si>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</si>
  <si>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</si>
  <si>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</si>
  <si>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</si>
  <si>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</si>
  <si>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</si>
  <si>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</si>
  <si>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</si>
  <si>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</si>
  <si>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</si>
  <si>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</si>
  <si>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</si>
  <si>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</si>
  <si>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</si>
  <si>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</si>
  <si>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</si>
  <si>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</si>
  <si>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</si>
  <si>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</si>
  <si>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</si>
  <si>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</si>
  <si>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</si>
  <si>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</si>
  <si>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</si>
  <si>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</si>
  <si>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</si>
  <si>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</si>
  <si>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</si>
  <si>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</si>
  <si>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</si>
  <si>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</si>
  <si>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</si>
  <si>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</si>
  <si>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</si>
  <si>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</si>
  <si>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</si>
  <si>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DB365</t>
  </si>
  <si>
    <t>Liaison Control HSV 1,2 IgM</t>
  </si>
  <si>
    <t>DG556</t>
  </si>
  <si>
    <t>Liaison Control Chlamydie trachomatis IgA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</si>
  <si>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</si>
  <si>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</si>
  <si>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</si>
  <si>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</si>
  <si>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</si>
  <si>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</si>
  <si>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</si>
  <si>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</si>
  <si>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</si>
  <si>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</si>
  <si>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</si>
  <si>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</si>
  <si>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</si>
  <si>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</si>
  <si>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</si>
  <si>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</si>
  <si>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</si>
  <si>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</si>
  <si>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</si>
  <si>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</si>
  <si>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</si>
  <si>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</si>
  <si>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</si>
  <si>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</si>
  <si>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</si>
  <si>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</si>
  <si>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</si>
  <si>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</si>
  <si>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</si>
  <si>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</si>
  <si>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</si>
  <si>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</si>
  <si>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</si>
  <si>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</si>
  <si>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</si>
  <si>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</si>
  <si>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</si>
  <si>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</si>
  <si>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</si>
  <si>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</si>
  <si>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</si>
  <si>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</si>
  <si>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</si>
  <si>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</si>
  <si>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</si>
  <si>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</si>
  <si>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</si>
  <si>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</si>
  <si>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</si>
  <si>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</si>
  <si>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</si>
  <si>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</si>
  <si>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</si>
  <si>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</si>
  <si>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</si>
  <si>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</si>
  <si>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</si>
  <si>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</si>
  <si>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</si>
  <si>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</si>
  <si>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</si>
  <si>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</si>
  <si>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</si>
  <si>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</si>
  <si>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</si>
  <si>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</si>
  <si>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</si>
  <si>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</si>
  <si>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</si>
  <si>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</si>
  <si>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</si>
  <si>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</si>
  <si>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</si>
  <si>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</si>
  <si>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</si>
  <si>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</si>
  <si>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</si>
  <si>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</si>
  <si>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</si>
  <si>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</si>
  <si>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</si>
  <si>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</si>
  <si>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</si>
  <si>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</si>
  <si>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</si>
  <si>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</si>
  <si>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</si>
  <si>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</si>
  <si>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</si>
  <si>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</si>
  <si>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</si>
  <si>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</si>
  <si>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</si>
  <si>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</si>
  <si>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</si>
  <si>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</si>
  <si>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</si>
  <si>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</si>
  <si>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</si>
  <si>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</si>
  <si>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</si>
  <si>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</si>
  <si>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</si>
  <si>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</si>
  <si>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</si>
  <si>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</si>
  <si>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</si>
  <si>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</si>
  <si>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</si>
  <si>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</si>
  <si>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</si>
  <si>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</si>
  <si>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</si>
  <si>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</si>
  <si>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</si>
  <si>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</si>
  <si>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</si>
  <si>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</si>
  <si>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</si>
  <si>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</si>
  <si>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DC172</t>
  </si>
  <si>
    <t>N.MENINGITIDIS SK.X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</si>
  <si>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</si>
  <si>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</si>
  <si>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</si>
  <si>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</si>
  <si>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</si>
  <si>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</si>
  <si>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</si>
  <si>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</si>
  <si>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</si>
  <si>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</si>
  <si>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</si>
  <si>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</si>
  <si>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</si>
  <si>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</si>
  <si>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DB198</t>
  </si>
  <si>
    <t>Piperacilin + tazobaktam 30ug+6ug</t>
  </si>
  <si>
    <t>DC664</t>
  </si>
  <si>
    <t>PLATELIA ASPERGILLUS AG 96t</t>
  </si>
  <si>
    <t>DD205</t>
  </si>
  <si>
    <t>PMIC-88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</si>
  <si>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</si>
  <si>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</si>
  <si>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</si>
  <si>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</si>
  <si>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</si>
  <si>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</si>
  <si>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</si>
  <si>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</si>
  <si>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</si>
  <si>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</si>
  <si>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</si>
  <si>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</si>
  <si>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</si>
  <si>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</si>
  <si>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</si>
  <si>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</si>
  <si>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</si>
  <si>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</si>
  <si>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</si>
  <si>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</si>
  <si>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</si>
  <si>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</si>
  <si>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</si>
  <si>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</si>
  <si>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</si>
  <si>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</si>
  <si>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</si>
  <si>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</si>
  <si>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</si>
  <si>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</si>
  <si>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</si>
  <si>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</si>
  <si>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</si>
  <si>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</si>
  <si>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DF425</t>
  </si>
  <si>
    <t>S.SALMO ANTI H 6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</si>
  <si>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</si>
  <si>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</si>
  <si>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</si>
  <si>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</si>
  <si>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</si>
  <si>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</si>
  <si>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</si>
  <si>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</si>
  <si>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</si>
  <si>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</si>
  <si>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</si>
  <si>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</si>
  <si>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</si>
  <si>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</si>
  <si>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</si>
  <si>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</si>
  <si>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</si>
  <si>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</si>
  <si>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</si>
  <si>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</si>
  <si>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</si>
  <si>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</si>
  <si>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</si>
  <si>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</si>
  <si>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</si>
  <si>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</si>
  <si>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</si>
  <si>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</si>
  <si>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DG850</t>
  </si>
  <si>
    <t>Salmonella H lv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</si>
  <si>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</si>
  <si>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</si>
  <si>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</si>
  <si>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</si>
  <si>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</si>
  <si>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</si>
  <si>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</si>
  <si>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</si>
  <si>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</si>
  <si>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</si>
  <si>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</si>
  <si>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</si>
  <si>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</si>
  <si>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</si>
  <si>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</si>
  <si>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</si>
  <si>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</si>
  <si>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</si>
  <si>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</si>
  <si>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</si>
  <si>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</si>
  <si>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</si>
  <si>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</si>
  <si>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</si>
  <si>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DD358</t>
  </si>
  <si>
    <t>SOUPRAVA LISTERIOZA PA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</si>
  <si>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</si>
  <si>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</si>
  <si>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</si>
  <si>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</si>
  <si>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</si>
  <si>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</si>
  <si>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</si>
  <si>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</si>
  <si>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</si>
  <si>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</si>
  <si>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</si>
  <si>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</si>
  <si>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</si>
  <si>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</si>
  <si>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</si>
  <si>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</si>
  <si>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</si>
  <si>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</si>
  <si>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</si>
  <si>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</si>
  <si>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</si>
  <si>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</si>
  <si>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</si>
  <si>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</si>
  <si>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</si>
  <si>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</si>
  <si>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</si>
  <si>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</si>
  <si>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</si>
  <si>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</si>
  <si>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</si>
  <si>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</si>
  <si>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</si>
  <si>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</si>
  <si>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</si>
  <si>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</si>
  <si>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</si>
  <si>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</si>
  <si>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</si>
  <si>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</si>
  <si>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</si>
  <si>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</si>
  <si>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</si>
  <si>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</si>
  <si>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</si>
  <si>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</si>
  <si>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ZB829</t>
  </si>
  <si>
    <t>Klička bakteriologická 1,5 mm Mir.03</t>
  </si>
  <si>
    <t>ZB828</t>
  </si>
  <si>
    <t>Klička bakteriologická 3,0 mm Mir.05</t>
  </si>
  <si>
    <t>ZD868</t>
  </si>
  <si>
    <t>Mikrozkumavka eppendorf 1,5 ml FLME23053</t>
  </si>
  <si>
    <t>ZC831</t>
  </si>
  <si>
    <t>Sklo podložní mat. okraj bal. á 50 ks AA00000112E (2501)</t>
  </si>
  <si>
    <t>ZK670</t>
  </si>
  <si>
    <t>Strip Low Tube Strip 8.LO-PRO NAT120/PK CLR bal á 120 stripů TLS0801 - cen. nab. CZ-18-0060/LSG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</si>
  <si>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</si>
  <si>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</si>
  <si>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</si>
  <si>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</si>
  <si>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</si>
  <si>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</si>
  <si>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</si>
  <si>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</si>
  <si>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</si>
  <si>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</si>
  <si>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</si>
  <si>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</si>
  <si>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</si>
  <si>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</si>
  <si>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</si>
  <si>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</si>
  <si>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</si>
  <si>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</si>
  <si>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</si>
  <si>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</si>
  <si>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</si>
  <si>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</si>
  <si>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</si>
  <si>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</si>
  <si>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</si>
  <si>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</si>
  <si>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</si>
  <si>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</si>
  <si>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</si>
  <si>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</si>
  <si>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</si>
  <si>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</si>
  <si>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</si>
  <si>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</si>
  <si>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</si>
  <si>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</si>
  <si>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</si>
  <si>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</si>
  <si>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</si>
  <si>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</si>
  <si>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</si>
  <si>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</si>
  <si>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ZB370</t>
  </si>
  <si>
    <t>Pipeta pasteurova 1 ml nesterilní bal. á 500 ks 1501</t>
  </si>
  <si>
    <t>ZB222</t>
  </si>
  <si>
    <t>Pipeta pasteurova 1 ml sterilní bal. á 2000 ks 1501/SG</t>
  </si>
  <si>
    <t>ZA813</t>
  </si>
  <si>
    <t>Rotor adapters (10 x 24) elution tubes (1,5 ml)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</si>
  <si>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</si>
  <si>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</si>
  <si>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</si>
  <si>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</si>
  <si>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</si>
  <si>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</si>
  <si>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</si>
  <si>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</si>
  <si>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</si>
  <si>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</si>
  <si>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</si>
  <si>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</si>
  <si>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</si>
  <si>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</si>
  <si>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</si>
  <si>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</si>
  <si>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</si>
  <si>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</si>
  <si>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</si>
  <si>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</si>
  <si>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</si>
  <si>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</si>
  <si>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</si>
  <si>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</si>
  <si>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</si>
  <si>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</si>
  <si>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</si>
  <si>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</si>
  <si>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</si>
  <si>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</si>
  <si>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</si>
  <si>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</si>
  <si>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</si>
  <si>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</si>
  <si>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</si>
  <si>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</si>
  <si>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</si>
  <si>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</si>
  <si>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</si>
  <si>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</si>
  <si>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</si>
  <si>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</si>
  <si>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</si>
  <si>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</si>
  <si>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</si>
  <si>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</si>
  <si>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</si>
  <si>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</si>
  <si>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</si>
  <si>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</si>
  <si>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</si>
  <si>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</si>
  <si>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</si>
  <si>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</si>
  <si>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</si>
  <si>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</si>
  <si>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</si>
  <si>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 xml:space="preserve">ZÁKLADNÍ KULTIVAČNÍ VYŠETŘENÍ LIKVORU             </t>
  </si>
  <si>
    <t>82027</t>
  </si>
  <si>
    <t xml:space="preserve">VYŠETŘENÍ ANAEROBNÍ METODOU                       </t>
  </si>
  <si>
    <t>82031</t>
  </si>
  <si>
    <t xml:space="preserve">KULTIVACE CÍLENÁ ANAEROBNÍ NEBO MIKROAEROFILNÍ    </t>
  </si>
  <si>
    <t>82037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</si>
  <si>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</si>
  <si>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</si>
  <si>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</si>
  <si>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</si>
  <si>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</si>
  <si>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</si>
  <si>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</si>
  <si>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</si>
  <si>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</si>
  <si>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</si>
  <si>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</si>
  <si>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</si>
  <si>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</si>
  <si>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</si>
  <si>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</si>
  <si>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</si>
  <si>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</si>
  <si>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</si>
  <si>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</si>
  <si>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</si>
  <si>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</si>
  <si>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</si>
  <si>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</si>
  <si>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</si>
  <si>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</si>
  <si>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</si>
  <si>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</si>
  <si>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</si>
  <si>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</si>
  <si>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</si>
  <si>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</si>
  <si>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</si>
  <si>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</si>
  <si>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</si>
  <si>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</si>
  <si>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</si>
  <si>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</si>
  <si>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84021</t>
  </si>
  <si>
    <t xml:space="preserve">PROTOZOOLOGICKÉ KULTIVAČNÍ VYŠETŘENÍ              </t>
  </si>
  <si>
    <t>82029</t>
  </si>
  <si>
    <t xml:space="preserve">KULTIVACE CÍLENÁ AEROBNÍ            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</si>
  <si>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</si>
  <si>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</si>
  <si>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</si>
  <si>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</si>
  <si>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</si>
  <si>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</si>
  <si>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</si>
  <si>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</si>
  <si>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</si>
  <si>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</si>
  <si>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82059</t>
  </si>
  <si>
    <t xml:space="preserve">IDENTIFIKACE KMENE PODROBNÁ                       </t>
  </si>
  <si>
    <t>82119</t>
  </si>
  <si>
    <t xml:space="preserve">PRŮKAZY ANTIGENŮ VIRU HEPATITIDY B (EIA)          </t>
  </si>
  <si>
    <t>82015</t>
  </si>
  <si>
    <t xml:space="preserve">KVANTITATIVNÍ KULTIVAČNÍ VYŠETŘENÍ MOČI           </t>
  </si>
  <si>
    <t>82063</t>
  </si>
  <si>
    <t xml:space="preserve">STANOVENÍ CITLIVOSTI NA ATB KVALITATIVNÍ METODOU  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</si>
  <si>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</si>
  <si>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</si>
  <si>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</si>
  <si>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</si>
  <si>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82075</t>
  </si>
  <si>
    <t>KONFIRMAČNÍ TEST NA PROTILÁTKY METODOU IMUNOBLOT (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</si>
  <si>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</si>
  <si>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</si>
  <si>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</si>
  <si>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</si>
  <si>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</si>
  <si>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</si>
  <si>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</si>
  <si>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</si>
  <si>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</si>
  <si>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</si>
  <si>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98115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</si>
  <si>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</si>
  <si>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</si>
  <si>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</si>
  <si>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</si>
  <si>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</si>
  <si>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</si>
  <si>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 xml:space="preserve">ZÁKLADNÍ KULTIVAČNÍ VYŠETŘENÍ STOLICE             </t>
  </si>
  <si>
    <t>82233</t>
  </si>
  <si>
    <t xml:space="preserve">IDENTIFIKACE MYKOPLASMAT                          </t>
  </si>
  <si>
    <t>82019</t>
  </si>
  <si>
    <t xml:space="preserve">SEMIKVANTITATIVNÍ KULTIVAČNÍ VYŠETŘENÍ SPUTA      </t>
  </si>
  <si>
    <t>82099</t>
  </si>
  <si>
    <t>STANOVENÍ PROTILÁTEK PROTI OSTATNÍM PŮVODCŮM PARAZ</t>
  </si>
  <si>
    <t>82149</t>
  </si>
  <si>
    <t xml:space="preserve">SEROTYPIZACE STŘEVNÍCH A JINÝCH PATOGENŮ          </t>
  </si>
  <si>
    <t>84019</t>
  </si>
  <si>
    <t xml:space="preserve">VYŠETŘENÍ NA ENTEROBIÓZU            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</si>
  <si>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</si>
  <si>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</si>
  <si>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</si>
  <si>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</si>
  <si>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</si>
  <si>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</si>
  <si>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</si>
  <si>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</si>
  <si>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</si>
  <si>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</si>
  <si>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</si>
  <si>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</si>
  <si>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</si>
  <si>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</si>
  <si>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</si>
  <si>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</si>
  <si>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</si>
  <si>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</si>
  <si>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95201</t>
  </si>
  <si>
    <t>VYŠETŘENÍ PŘÍTOMNOSTI NUKLEOVÉ KYSELINY VYSOCE RIZ</t>
  </si>
  <si>
    <t>82051</t>
  </si>
  <si>
    <t xml:space="preserve">MIKROSKOPICKÉ VYŠETŘENÍ PO FLUORESCENČNÍM BARVENÍ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</si>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</sst>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0.99820897882186388</c:v>
                </c:pt>
                <c:pt idx="1">
                  <c:v>0.94242185407598278</c:v>
                </c:pt>
                <c:pt idx="2">
                  <c:v>0.85208464829751906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5232"/>
        <c:axId val="1361446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0.69783863683131075</c:v>
                </c:pt>
                <c:pt idx="1">
                  <c:v>0.69783863683131075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7744"/>
        <c:axId val="1361447952"/>
      </c:scatterChart>
      <c:catAx>
        <c:axId val="13614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5232"/>
        <c:crosses val="autoZero"/>
        <c:crossBetween val="between"/>
      </c:valAx>
      <c:valAx>
        <c:axId val="136145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7952"/>
        <c:crosses val="max"/>
        <c:crossBetween val="midCat"/>
      </c:valAx>
      <c:valAx>
        <c:axId val="136144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7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501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445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1100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1117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1122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1254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1255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1311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13081.733395347595</v>
      </c>
      <c r="D4" s="144">
        <f ca="1">IF(ISERROR(VLOOKUP("Náklady celkem",INDIRECT("HI!$A:$G"),5,0)),0,VLOOKUP("Náklady celkem",INDIRECT("HI!$A:$G"),5,0))</f>
        <v>14780.012789999999</v>
      </c>
      <c r="E4" s="145">
        <f ca="1">IF(C4=0,0,D4/C4)</f>
        <v>1.1298206700387565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10.014396560668946</v>
      </c>
      <c r="D7" s="152">
        <f>IF(ISERROR(HI!E5),"",HI!E5)</f>
        <v>6.6425699999999983</v>
      </c>
      <c r="E7" s="149">
        <f t="shared" ref="E7:E13" si="0">IF(C7=0,0,D7/C7)</f>
        <v>0.66330207314621115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3.3333333333333333E-2</v>
      </c>
      <c r="E9" s="149">
        <f>IF(C9=0,0,D9/C9)</f>
        <v>0.11111111111111112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6577.3019062499998</v>
      </c>
      <c r="D13" s="152">
        <f>IF(ISERROR(HI!E6),"",HI!E6)</f>
        <v>7809.472310000001</v>
      </c>
      <c r="E13" s="149">
        <f t="shared" si="0"/>
        <v>1.1873367562129309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5596.4548823242185</v>
      </c>
      <c r="D14" s="148">
        <f ca="1">IF(ISERROR(VLOOKUP("Osobní náklady (Kč) *",INDIRECT("HI!$A:$G"),5,0)),0,VLOOKUP("Osobní náklady (Kč) *",INDIRECT("HI!$A:$G"),5,0))</f>
        <v>6103.8322000000007</v>
      </c>
      <c r="E14" s="149">
        <f ca="1">IF(C14=0,0,D14/C14)</f>
        <v>1.0906604856725062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9128.9390000000003</v>
      </c>
      <c r="D16" s="167">
        <f ca="1">IF(ISERROR(VLOOKUP("Výnosy celkem",INDIRECT("HI!$A:$G"),5,0)),0,VLOOKUP("Výnosy celkem",INDIRECT("HI!$A:$G"),5,0))</f>
        <v>12593.822</v>
      </c>
      <c r="E16" s="168">
        <f t="shared" ref="E16:E21" ca="1" si="1">IF(C16=0,0,D16/C16)</f>
        <v>1.379549364937152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9128.9390000000003</v>
      </c>
      <c r="D17" s="148">
        <f ca="1">IF(ISERROR(VLOOKUP("Ambulance *",INDIRECT("HI!$A:$G"),5,0)),0,VLOOKUP("Ambulance *",INDIRECT("HI!$A:$G"),5,0))</f>
        <v>12593.822</v>
      </c>
      <c r="E17" s="149">
        <f t="shared" ca="1" si="1"/>
        <v>1.379549364937152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1.379549364937152</v>
      </c>
      <c r="E18" s="149">
        <f t="shared" si="1"/>
        <v>1.379549364937152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1.379549364937152</v>
      </c>
      <c r="E20" s="149">
        <f>IF(OR(C20=0,D20=""),0,IF(C20="","",D20/C20))</f>
        <v>1.379549364937152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1.3714667004263712</v>
      </c>
      <c r="E21" s="149">
        <f t="shared" si="1"/>
        <v>1.6134902357957308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9.0470299999999995</v>
      </c>
      <c r="C5" s="29">
        <v>6.9744800000000007</v>
      </c>
      <c r="D5" s="8"/>
      <c r="E5" s="103">
        <v>6.6425699999999983</v>
      </c>
      <c r="F5" s="28">
        <v>10.014396560668946</v>
      </c>
      <c r="G5" s="102">
        <f>E5-F5</f>
        <v>-3.3718265606689473</v>
      </c>
      <c r="H5" s="108">
        <f>IF(F5&lt;0.00000001,"",E5/F5)</f>
        <v>0.66330207314621115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5578.3313499999995</v>
      </c>
      <c r="C6" s="31">
        <v>6466.4578099999981</v>
      </c>
      <c r="D6" s="8"/>
      <c r="E6" s="104">
        <v>7809.472310000001</v>
      </c>
      <c r="F6" s="30">
        <v>6577.3019062499998</v>
      </c>
      <c r="G6" s="105">
        <f>E6-F6</f>
        <v>1232.1704037500012</v>
      </c>
      <c r="H6" s="109">
        <f>IF(F6&lt;0.00000001,"",E6/F6)</f>
        <v>1.1873367562129309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4583.33007</v>
      </c>
      <c r="C7" s="31">
        <v>4947.8111699999999</v>
      </c>
      <c r="D7" s="8"/>
      <c r="E7" s="104">
        <v>6103.8322000000007</v>
      </c>
      <c r="F7" s="30">
        <v>5596.4548823242185</v>
      </c>
      <c r="G7" s="105">
        <f>E7-F7</f>
        <v>507.37731767578225</v>
      </c>
      <c r="H7" s="109">
        <f>IF(F7&lt;0.00000001,"",E7/F7)</f>
        <v>1.0906604856725062</v>
      </c>
    </row>
    <row r="8" spans="1:10" ht="14.4" customHeight="1" thickBot="1" x14ac:dyDescent="0.35">
      <c r="A8" s="1" t="s">
        <v>62</v>
      </c>
      <c r="B8" s="11">
        <v>765.32549000000017</v>
      </c>
      <c r="C8" s="33">
        <v>952.57701000000088</v>
      </c>
      <c r="D8" s="8"/>
      <c r="E8" s="106">
        <v>860.06570999999713</v>
      </c>
      <c r="F8" s="32">
        <v>897.96221021270867</v>
      </c>
      <c r="G8" s="107">
        <f>E8-F8</f>
        <v>-37.896500212711544</v>
      </c>
      <c r="H8" s="110">
        <f>IF(F8&lt;0.00000001,"",E8/F8)</f>
        <v>0.95779722155152314</v>
      </c>
    </row>
    <row r="9" spans="1:10" ht="14.4" customHeight="1" thickBot="1" x14ac:dyDescent="0.35">
      <c r="A9" s="2" t="s">
        <v>63</v>
      </c>
      <c r="B9" s="3">
        <v>10936.033939999998</v>
      </c>
      <c r="C9" s="35">
        <v>12373.820469999999</v>
      </c>
      <c r="D9" s="8"/>
      <c r="E9" s="3">
        <v>14780.012789999999</v>
      </c>
      <c r="F9" s="34">
        <v>13081.733395347595</v>
      </c>
      <c r="G9" s="34">
        <f>E9-F9</f>
        <v>1698.2793946524034</v>
      </c>
      <c r="H9" s="111">
        <f>IF(F9&lt;0.00000001,"",E9/F9)</f>
        <v>1.1298206700387565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10303.978999999999</v>
      </c>
      <c r="C11" s="29">
        <f>IF(ISERROR(VLOOKUP("Celkem:",'ZV Vykáz.-A'!A:H,5,0)),0,VLOOKUP("Celkem:",'ZV Vykáz.-A'!A:H,5,0)/1000)</f>
        <v>9128.9390000000003</v>
      </c>
      <c r="D11" s="8"/>
      <c r="E11" s="103">
        <f>IF(ISERROR(VLOOKUP("Celkem:",'ZV Vykáz.-A'!A:H,8,0)),0,VLOOKUP("Celkem:",'ZV Vykáz.-A'!A:H,8,0)/1000)</f>
        <v>12593.822</v>
      </c>
      <c r="F11" s="28">
        <f>C11</f>
        <v>9128.9390000000003</v>
      </c>
      <c r="G11" s="102">
        <f>E11-F11</f>
        <v>3464.8829999999998</v>
      </c>
      <c r="H11" s="108">
        <f>IF(F11&lt;0.00000001,"",E11/F11)</f>
        <v>1.379549364937152</v>
      </c>
      <c r="I11" s="102">
        <f>E11-B11</f>
        <v>2289.8430000000008</v>
      </c>
      <c r="J11" s="108">
        <f>IF(B11&lt;0.00000001,"",E11/B11)</f>
        <v>1.2222290049310078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10303.978999999999</v>
      </c>
      <c r="C13" s="37">
        <f>SUM(C11:C12)</f>
        <v>9128.9390000000003</v>
      </c>
      <c r="D13" s="8"/>
      <c r="E13" s="5">
        <f>SUM(E11:E12)</f>
        <v>12593.822</v>
      </c>
      <c r="F13" s="36">
        <f>SUM(F11:F12)</f>
        <v>9128.9390000000003</v>
      </c>
      <c r="G13" s="36">
        <f>E13-F13</f>
        <v>3464.8829999999998</v>
      </c>
      <c r="H13" s="112">
        <f>IF(F13&lt;0.00000001,"",E13/F13)</f>
        <v>1.379549364937152</v>
      </c>
      <c r="I13" s="36">
        <f>SUM(I11:I12)</f>
        <v>2289.8430000000008</v>
      </c>
      <c r="J13" s="112">
        <f>IF(B13&lt;0.00000001,"",E13/B13)</f>
        <v>1.2222290049310078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0.94220437285877712</v>
      </c>
      <c r="C15" s="39">
        <f>IF(C9=0,"",C13/C9)</f>
        <v>0.73776236063331224</v>
      </c>
      <c r="D15" s="8"/>
      <c r="E15" s="6">
        <f>IF(E9=0,"",E13/E9)</f>
        <v>0.85208464829752029</v>
      </c>
      <c r="F15" s="38">
        <f>IF(F9=0,"",F13/F9)</f>
        <v>0.69783863683131075</v>
      </c>
      <c r="G15" s="38">
        <f>IF(ISERROR(F15-E15),"",E15-F15)</f>
        <v>0.15424601146620953</v>
      </c>
      <c r="H15" s="113">
        <f>IF(ISERROR(F15-E15),"",IF(F15&lt;0.00000001,"",E15/F15))</f>
        <v>1.2210339229232094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0.99820897882186388</v>
      </c>
      <c r="C4" s="185">
        <f t="shared" ref="C4:M4" si="0">(C10+C8)/C6</f>
        <v>0.94242185407598278</v>
      </c>
      <c r="D4" s="185">
        <f t="shared" si="0"/>
        <v>0.85208464829751906</v>
      </c>
      <c r="E4" s="185">
        <f t="shared" si="0"/>
        <v>0.85208464829751906</v>
      </c>
      <c r="F4" s="185">
        <f t="shared" si="0"/>
        <v>0.85208464829751906</v>
      </c>
      <c r="G4" s="185">
        <f t="shared" si="0"/>
        <v>0.85208464829751906</v>
      </c>
      <c r="H4" s="185">
        <f t="shared" si="0"/>
        <v>0.85208464829751906</v>
      </c>
      <c r="I4" s="185">
        <f t="shared" si="0"/>
        <v>0.85208464829751906</v>
      </c>
      <c r="J4" s="185">
        <f t="shared" si="0"/>
        <v>0.85208464829751906</v>
      </c>
      <c r="K4" s="185">
        <f t="shared" si="0"/>
        <v>0.85208464829751906</v>
      </c>
      <c r="L4" s="185">
        <f t="shared" si="0"/>
        <v>0.85208464829751906</v>
      </c>
      <c r="M4" s="185">
        <f t="shared" si="0"/>
        <v>0.85208464829751906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4673.3059899999998</v>
      </c>
      <c r="C5" s="185">
        <f>IF(ISERROR(VLOOKUP($A5,'Man Tab'!$A:$Q,COLUMN()+2,0)),0,VLOOKUP($A5,'Man Tab'!$A:$Q,COLUMN()+2,0))</f>
        <v>4901.7404299999998</v>
      </c>
      <c r="D5" s="185">
        <f>IF(ISERROR(VLOOKUP($A5,'Man Tab'!$A:$Q,COLUMN()+2,0)),0,VLOOKUP($A5,'Man Tab'!$A:$Q,COLUMN()+2,0))</f>
        <v>5204.9663700000201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4673.3059899999998</v>
      </c>
      <c r="C6" s="187">
        <f t="shared" ref="C6:M6" si="1">C5+B6</f>
        <v>9575.0464199999988</v>
      </c>
      <c r="D6" s="187">
        <f t="shared" si="1"/>
        <v>14780.012790000019</v>
      </c>
      <c r="E6" s="187">
        <f t="shared" si="1"/>
        <v>14780.012790000019</v>
      </c>
      <c r="F6" s="187">
        <f t="shared" si="1"/>
        <v>14780.012790000019</v>
      </c>
      <c r="G6" s="187">
        <f t="shared" si="1"/>
        <v>14780.012790000019</v>
      </c>
      <c r="H6" s="187">
        <f t="shared" si="1"/>
        <v>14780.012790000019</v>
      </c>
      <c r="I6" s="187">
        <f t="shared" si="1"/>
        <v>14780.012790000019</v>
      </c>
      <c r="J6" s="187">
        <f t="shared" si="1"/>
        <v>14780.012790000019</v>
      </c>
      <c r="K6" s="187">
        <f t="shared" si="1"/>
        <v>14780.012790000019</v>
      </c>
      <c r="L6" s="187">
        <f t="shared" si="1"/>
        <v>14780.012790000019</v>
      </c>
      <c r="M6" s="187">
        <f t="shared" si="1"/>
        <v>14780.012790000019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4664936</v>
      </c>
      <c r="C9" s="186">
        <v>4358797</v>
      </c>
      <c r="D9" s="186">
        <v>3570089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4664.9359999999997</v>
      </c>
      <c r="C10" s="187">
        <f t="shared" ref="C10:M10" si="3">C9/1000+B10</f>
        <v>9023.7330000000002</v>
      </c>
      <c r="D10" s="187">
        <f t="shared" si="3"/>
        <v>12593.822</v>
      </c>
      <c r="E10" s="187">
        <f t="shared" si="3"/>
        <v>12593.822</v>
      </c>
      <c r="F10" s="187">
        <f t="shared" si="3"/>
        <v>12593.822</v>
      </c>
      <c r="G10" s="187">
        <f t="shared" si="3"/>
        <v>12593.822</v>
      </c>
      <c r="H10" s="187">
        <f t="shared" si="3"/>
        <v>12593.822</v>
      </c>
      <c r="I10" s="187">
        <f t="shared" si="3"/>
        <v>12593.822</v>
      </c>
      <c r="J10" s="187">
        <f t="shared" si="3"/>
        <v>12593.822</v>
      </c>
      <c r="K10" s="187">
        <f t="shared" si="3"/>
        <v>12593.822</v>
      </c>
      <c r="L10" s="187">
        <f t="shared" si="3"/>
        <v>12593.822</v>
      </c>
      <c r="M10" s="187">
        <f t="shared" si="3"/>
        <v>12593.822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0.69783863683131075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0.69783863683131075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6.6425700000000001</v>
      </c>
      <c r="Q7" s="81">
        <v>0.66330207312300005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26309.2076085425</v>
      </c>
      <c r="C9" s="52">
        <v>2192.4339673785398</v>
      </c>
      <c r="D9" s="52">
        <v>2366.9662400000002</v>
      </c>
      <c r="E9" s="52">
        <v>2597.5299300000001</v>
      </c>
      <c r="F9" s="52">
        <v>2844.9761400000102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7809.4723100000101</v>
      </c>
      <c r="Q9" s="81">
        <v>1.187336756955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54.664230000000003</v>
      </c>
      <c r="Q11" s="81">
        <v>0.92037086141500002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" customHeight="1" x14ac:dyDescent="0.3">
      <c r="A13" s="15" t="s">
        <v>28</v>
      </c>
      <c r="B13" s="51">
        <v>5.5499519730109999</v>
      </c>
      <c r="C13" s="52">
        <v>0.46249599775</v>
      </c>
      <c r="D13" s="52">
        <v>1.5306500000000001</v>
      </c>
      <c r="E13" s="52">
        <v>3.3909099999999999</v>
      </c>
      <c r="F13" s="52">
        <v>1.19669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6.1182499999999997</v>
      </c>
      <c r="Q13" s="81">
        <v>4.4095877079669998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112.337968897829</v>
      </c>
      <c r="C17" s="52">
        <v>9.3614974081519993</v>
      </c>
      <c r="D17" s="52">
        <v>1.0311900000000001</v>
      </c>
      <c r="E17" s="52">
        <v>2.9790000000000001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4.0101899999999997</v>
      </c>
      <c r="Q17" s="81">
        <v>0.14279019068400001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7.5049999999999999</v>
      </c>
      <c r="Q18" s="81" t="s">
        <v>248</v>
      </c>
    </row>
    <row r="19" spans="1:17" ht="14.4" customHeight="1" x14ac:dyDescent="0.3">
      <c r="A19" s="15" t="s">
        <v>34</v>
      </c>
      <c r="B19" s="51">
        <v>908.77066997156305</v>
      </c>
      <c r="C19" s="52">
        <v>75.730889164296002</v>
      </c>
      <c r="D19" s="52">
        <v>56.415770000000002</v>
      </c>
      <c r="E19" s="52">
        <v>68.093879999999999</v>
      </c>
      <c r="F19" s="52">
        <v>57.325449999999996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181.83510000000001</v>
      </c>
      <c r="Q19" s="81">
        <v>0.80035637596300002</v>
      </c>
    </row>
    <row r="20" spans="1:17" ht="14.4" customHeight="1" x14ac:dyDescent="0.3">
      <c r="A20" s="15" t="s">
        <v>35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6103.8322000000098</v>
      </c>
      <c r="Q20" s="81">
        <v>1.0906604856790001</v>
      </c>
    </row>
    <row r="21" spans="1:17" ht="14.4" customHeight="1" x14ac:dyDescent="0.3">
      <c r="A21" s="16" t="s">
        <v>36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559.63499999999999</v>
      </c>
      <c r="Q21" s="81">
        <v>0.97037832813900005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20.741958872064998</v>
      </c>
      <c r="C24" s="52">
        <v>1.7284965726729999</v>
      </c>
      <c r="D24" s="52">
        <v>-1.4999999899999999E-4</v>
      </c>
      <c r="E24" s="52">
        <v>5.7493999999990004</v>
      </c>
      <c r="F24" s="52">
        <v>1.75013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7.4993800000000004</v>
      </c>
      <c r="Q24" s="81"/>
    </row>
    <row r="25" spans="1:17" ht="14.4" customHeight="1" x14ac:dyDescent="0.3">
      <c r="A25" s="17" t="s">
        <v>40</v>
      </c>
      <c r="B25" s="54">
        <v>52326.933518354803</v>
      </c>
      <c r="C25" s="55">
        <v>4360.5777931962302</v>
      </c>
      <c r="D25" s="55">
        <v>4673.3059899999998</v>
      </c>
      <c r="E25" s="55">
        <v>4901.7404299999998</v>
      </c>
      <c r="F25" s="55">
        <v>5204.9663700000201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14780.012790000001</v>
      </c>
      <c r="Q25" s="82">
        <v>1.129820671399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308.54297000000003</v>
      </c>
      <c r="E26" s="52">
        <v>312.10289999999998</v>
      </c>
      <c r="F26" s="52">
        <v>308.29752000000002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928.94339000000002</v>
      </c>
      <c r="Q26" s="81" t="s">
        <v>248</v>
      </c>
    </row>
    <row r="27" spans="1:17" ht="14.4" customHeight="1" x14ac:dyDescent="0.3">
      <c r="A27" s="18" t="s">
        <v>42</v>
      </c>
      <c r="B27" s="54">
        <v>52326.933518354803</v>
      </c>
      <c r="C27" s="55">
        <v>4360.5777931962302</v>
      </c>
      <c r="D27" s="55">
        <v>4981.8489600000003</v>
      </c>
      <c r="E27" s="55">
        <v>5213.8433299999997</v>
      </c>
      <c r="F27" s="55">
        <v>5513.2638900000202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15708.956179999999</v>
      </c>
      <c r="Q27" s="82">
        <v>1.20083139781</v>
      </c>
    </row>
    <row r="28" spans="1:17" ht="14.4" customHeight="1" x14ac:dyDescent="0.3">
      <c r="A28" s="16" t="s">
        <v>43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133.47839999999999</v>
      </c>
      <c r="Q28" s="81">
        <v>0.48960201827299998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2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2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2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2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2" ht="14.4" customHeight="1" thickBot="1" x14ac:dyDescent="0.35">
      <c r="A6" s="442" t="s">
        <v>250</v>
      </c>
      <c r="B6" s="424">
        <v>45716.426284048597</v>
      </c>
      <c r="C6" s="424">
        <v>48365.466229999998</v>
      </c>
      <c r="D6" s="425">
        <v>2649.0399459513901</v>
      </c>
      <c r="E6" s="426">
        <v>1.057945035543</v>
      </c>
      <c r="F6" s="424">
        <v>52326.933518354803</v>
      </c>
      <c r="G6" s="425">
        <v>13081.733379588701</v>
      </c>
      <c r="H6" s="427">
        <v>5204.9663700000201</v>
      </c>
      <c r="I6" s="424">
        <v>14780.012790000001</v>
      </c>
      <c r="J6" s="425">
        <v>1698.27941041131</v>
      </c>
      <c r="K6" s="428">
        <v>0.28245516784899999</v>
      </c>
      <c r="L6" s="134"/>
    </row>
    <row r="7" spans="1:12" ht="14.4" customHeight="1" thickBot="1" x14ac:dyDescent="0.35">
      <c r="A7" s="443" t="s">
        <v>251</v>
      </c>
      <c r="B7" s="424">
        <v>23193.081294271899</v>
      </c>
      <c r="C7" s="424">
        <v>23171.6371</v>
      </c>
      <c r="D7" s="425">
        <v>-21.444194271869002</v>
      </c>
      <c r="E7" s="426">
        <v>0.99907540554800001</v>
      </c>
      <c r="F7" s="424">
        <v>26592.389943145099</v>
      </c>
      <c r="G7" s="425">
        <v>6648.0974857862802</v>
      </c>
      <c r="H7" s="427">
        <v>2868.93381000001</v>
      </c>
      <c r="I7" s="424">
        <v>7876.8967400000101</v>
      </c>
      <c r="J7" s="425">
        <v>1228.7992542137299</v>
      </c>
      <c r="K7" s="428">
        <v>0.296208680635</v>
      </c>
      <c r="L7" s="134"/>
    </row>
    <row r="8" spans="1:12" ht="14.4" customHeight="1" thickBot="1" x14ac:dyDescent="0.35">
      <c r="A8" s="444" t="s">
        <v>252</v>
      </c>
      <c r="B8" s="424">
        <v>23193.081294271899</v>
      </c>
      <c r="C8" s="424">
        <v>23171.6371</v>
      </c>
      <c r="D8" s="425">
        <v>-21.444194271869002</v>
      </c>
      <c r="E8" s="426">
        <v>0.99907540554800001</v>
      </c>
      <c r="F8" s="424">
        <v>26592.389943145099</v>
      </c>
      <c r="G8" s="425">
        <v>6648.0974857862802</v>
      </c>
      <c r="H8" s="427">
        <v>2868.93381000001</v>
      </c>
      <c r="I8" s="424">
        <v>7876.8967400000101</v>
      </c>
      <c r="J8" s="425">
        <v>1228.7992542137299</v>
      </c>
      <c r="K8" s="428">
        <v>0.296208680635</v>
      </c>
      <c r="L8" s="134"/>
    </row>
    <row r="9" spans="1:12" ht="14.4" customHeight="1" thickBot="1" x14ac:dyDescent="0.35">
      <c r="A9" s="445" t="s">
        <v>253</v>
      </c>
      <c r="B9" s="429">
        <v>0</v>
      </c>
      <c r="C9" s="429">
        <v>-4.0000000000000002E-4</v>
      </c>
      <c r="D9" s="430">
        <v>-4.0000000000000002E-4</v>
      </c>
      <c r="E9" s="431" t="s">
        <v>248</v>
      </c>
      <c r="F9" s="429">
        <v>0</v>
      </c>
      <c r="G9" s="430">
        <v>0</v>
      </c>
      <c r="H9" s="432">
        <v>1.2999999999999999E-4</v>
      </c>
      <c r="I9" s="429">
        <v>-6.2E-4</v>
      </c>
      <c r="J9" s="430">
        <v>-6.2E-4</v>
      </c>
      <c r="K9" s="433" t="s">
        <v>248</v>
      </c>
      <c r="L9" s="134"/>
    </row>
    <row r="10" spans="1:12" ht="14.4" customHeight="1" thickBot="1" x14ac:dyDescent="0.35">
      <c r="A10" s="446" t="s">
        <v>254</v>
      </c>
      <c r="B10" s="424">
        <v>0</v>
      </c>
      <c r="C10" s="424">
        <v>-4.0000000000000002E-4</v>
      </c>
      <c r="D10" s="425">
        <v>-4.0000000000000002E-4</v>
      </c>
      <c r="E10" s="434" t="s">
        <v>248</v>
      </c>
      <c r="F10" s="424">
        <v>0</v>
      </c>
      <c r="G10" s="425">
        <v>0</v>
      </c>
      <c r="H10" s="427">
        <v>1.2999999999999999E-4</v>
      </c>
      <c r="I10" s="424">
        <v>-6.2E-4</v>
      </c>
      <c r="J10" s="425">
        <v>-6.2E-4</v>
      </c>
      <c r="K10" s="435" t="s">
        <v>248</v>
      </c>
      <c r="L10" s="134"/>
    </row>
    <row r="11" spans="1:12" ht="14.4" customHeight="1" thickBot="1" x14ac:dyDescent="0.35">
      <c r="A11" s="445" t="s">
        <v>255</v>
      </c>
      <c r="B11" s="429">
        <v>54</v>
      </c>
      <c r="C11" s="429">
        <v>33.402479999999997</v>
      </c>
      <c r="D11" s="430">
        <v>-20.597519999999999</v>
      </c>
      <c r="E11" s="436">
        <v>0.61856444444400005</v>
      </c>
      <c r="F11" s="429">
        <v>40.057586244074002</v>
      </c>
      <c r="G11" s="430">
        <v>10.014396561018</v>
      </c>
      <c r="H11" s="432">
        <v>3.6577500000000001</v>
      </c>
      <c r="I11" s="429">
        <v>6.6425700000000001</v>
      </c>
      <c r="J11" s="430">
        <v>-3.371826561018</v>
      </c>
      <c r="K11" s="437">
        <v>0.16582551828</v>
      </c>
      <c r="L11" s="134"/>
    </row>
    <row r="12" spans="1:12" ht="14.4" customHeight="1" thickBot="1" x14ac:dyDescent="0.35">
      <c r="A12" s="446" t="s">
        <v>256</v>
      </c>
      <c r="B12" s="424">
        <v>32</v>
      </c>
      <c r="C12" s="424">
        <v>30.688839999999999</v>
      </c>
      <c r="D12" s="425">
        <v>-1.3111600000000001</v>
      </c>
      <c r="E12" s="426">
        <v>0.95902624999999997</v>
      </c>
      <c r="F12" s="424">
        <v>35</v>
      </c>
      <c r="G12" s="425">
        <v>8.75</v>
      </c>
      <c r="H12" s="427">
        <v>3.59097</v>
      </c>
      <c r="I12" s="424">
        <v>6.5757899999999996</v>
      </c>
      <c r="J12" s="425">
        <v>-2.1742099999989999</v>
      </c>
      <c r="K12" s="428">
        <v>0.187879714285</v>
      </c>
      <c r="L12" s="134"/>
    </row>
    <row r="13" spans="1:12" ht="14.4" customHeight="1" thickBot="1" x14ac:dyDescent="0.35">
      <c r="A13" s="446" t="s">
        <v>257</v>
      </c>
      <c r="B13" s="424">
        <v>22</v>
      </c>
      <c r="C13" s="424">
        <v>1.7133499999999999</v>
      </c>
      <c r="D13" s="425">
        <v>-20.286650000000002</v>
      </c>
      <c r="E13" s="426">
        <v>7.7879545453999999E-2</v>
      </c>
      <c r="F13" s="424">
        <v>5</v>
      </c>
      <c r="G13" s="425">
        <v>1.25</v>
      </c>
      <c r="H13" s="427">
        <v>6.6780000000000006E-2</v>
      </c>
      <c r="I13" s="424">
        <v>6.6780000000000006E-2</v>
      </c>
      <c r="J13" s="425">
        <v>-1.1832199999999999</v>
      </c>
      <c r="K13" s="428">
        <v>1.3356E-2</v>
      </c>
      <c r="L13" s="134"/>
    </row>
    <row r="14" spans="1:12" ht="14.4" customHeight="1" thickBot="1" x14ac:dyDescent="0.35">
      <c r="A14" s="446" t="s">
        <v>258</v>
      </c>
      <c r="B14" s="424">
        <v>0</v>
      </c>
      <c r="C14" s="424">
        <v>5.6489999999999999E-2</v>
      </c>
      <c r="D14" s="425">
        <v>5.6489999999999999E-2</v>
      </c>
      <c r="E14" s="434" t="s">
        <v>259</v>
      </c>
      <c r="F14" s="424">
        <v>5.7586244074000002E-2</v>
      </c>
      <c r="G14" s="425">
        <v>1.4396561017999999E-2</v>
      </c>
      <c r="H14" s="427">
        <v>0</v>
      </c>
      <c r="I14" s="424">
        <v>0</v>
      </c>
      <c r="J14" s="425">
        <v>-1.4396561017999999E-2</v>
      </c>
      <c r="K14" s="428">
        <v>0</v>
      </c>
      <c r="L14" s="134"/>
    </row>
    <row r="15" spans="1:12" ht="14.4" customHeight="1" thickBot="1" x14ac:dyDescent="0.35">
      <c r="A15" s="446" t="s">
        <v>260</v>
      </c>
      <c r="B15" s="424">
        <v>0</v>
      </c>
      <c r="C15" s="424">
        <v>0.94379999999899999</v>
      </c>
      <c r="D15" s="425">
        <v>0.94379999999899999</v>
      </c>
      <c r="E15" s="434" t="s">
        <v>259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0</v>
      </c>
      <c r="L15" s="134"/>
    </row>
    <row r="16" spans="1:12" ht="14.4" customHeight="1" thickBot="1" x14ac:dyDescent="0.35">
      <c r="A16" s="445" t="s">
        <v>261</v>
      </c>
      <c r="B16" s="429">
        <v>22941.056685252799</v>
      </c>
      <c r="C16" s="429">
        <v>22891.73616</v>
      </c>
      <c r="D16" s="430">
        <v>-49.320525252776001</v>
      </c>
      <c r="E16" s="436">
        <v>0.99785011972500004</v>
      </c>
      <c r="F16" s="429">
        <v>26309.2076085425</v>
      </c>
      <c r="G16" s="430">
        <v>6577.3019021356304</v>
      </c>
      <c r="H16" s="432">
        <v>2844.9761400000102</v>
      </c>
      <c r="I16" s="429">
        <v>7809.4723100000101</v>
      </c>
      <c r="J16" s="430">
        <v>1232.17040786438</v>
      </c>
      <c r="K16" s="437">
        <v>0.29683418923799998</v>
      </c>
      <c r="L16" s="134"/>
    </row>
    <row r="17" spans="1:12" ht="14.4" customHeight="1" thickBot="1" x14ac:dyDescent="0.35">
      <c r="A17" s="446" t="s">
        <v>262</v>
      </c>
      <c r="B17" s="424">
        <v>22590</v>
      </c>
      <c r="C17" s="424">
        <v>22511.85842</v>
      </c>
      <c r="D17" s="425">
        <v>-78.141579999995002</v>
      </c>
      <c r="E17" s="426">
        <v>0.99654087737899999</v>
      </c>
      <c r="F17" s="424">
        <v>25754</v>
      </c>
      <c r="G17" s="425">
        <v>6438.5</v>
      </c>
      <c r="H17" s="427">
        <v>2798.5105700000099</v>
      </c>
      <c r="I17" s="424">
        <v>7695.3653100000101</v>
      </c>
      <c r="J17" s="425">
        <v>1256.8653100000099</v>
      </c>
      <c r="K17" s="428">
        <v>0.29880272229499999</v>
      </c>
      <c r="L17" s="134"/>
    </row>
    <row r="18" spans="1:12" ht="14.4" customHeight="1" thickBot="1" x14ac:dyDescent="0.35">
      <c r="A18" s="446" t="s">
        <v>263</v>
      </c>
      <c r="B18" s="424">
        <v>207.96184138523</v>
      </c>
      <c r="C18" s="424">
        <v>232.74346</v>
      </c>
      <c r="D18" s="425">
        <v>24.781618614768998</v>
      </c>
      <c r="E18" s="426">
        <v>1.1191642584499999</v>
      </c>
      <c r="F18" s="424">
        <v>405.20760854250301</v>
      </c>
      <c r="G18" s="425">
        <v>101.30190213562599</v>
      </c>
      <c r="H18" s="427">
        <v>34.749369999999999</v>
      </c>
      <c r="I18" s="424">
        <v>85.988230000000001</v>
      </c>
      <c r="J18" s="425">
        <v>-15.313672135625</v>
      </c>
      <c r="K18" s="428">
        <v>0.21220783664199999</v>
      </c>
      <c r="L18" s="134"/>
    </row>
    <row r="19" spans="1:12" ht="14.4" customHeight="1" thickBot="1" x14ac:dyDescent="0.35">
      <c r="A19" s="446" t="s">
        <v>264</v>
      </c>
      <c r="B19" s="424">
        <v>20</v>
      </c>
      <c r="C19" s="424">
        <v>14.56714</v>
      </c>
      <c r="D19" s="425">
        <v>-5.4328599999999998</v>
      </c>
      <c r="E19" s="426">
        <v>0.72835700000000003</v>
      </c>
      <c r="F19" s="424">
        <v>15</v>
      </c>
      <c r="G19" s="425">
        <v>3.75</v>
      </c>
      <c r="H19" s="427">
        <v>1.5136400000000001</v>
      </c>
      <c r="I19" s="424">
        <v>3.1292200000000001</v>
      </c>
      <c r="J19" s="425">
        <v>-0.62077999999900002</v>
      </c>
      <c r="K19" s="428">
        <v>0.20861466666600001</v>
      </c>
      <c r="L19" s="134"/>
    </row>
    <row r="20" spans="1:12" ht="14.4" customHeight="1" thickBot="1" x14ac:dyDescent="0.35">
      <c r="A20" s="446" t="s">
        <v>265</v>
      </c>
      <c r="B20" s="424">
        <v>102.094843867552</v>
      </c>
      <c r="C20" s="424">
        <v>108.21214000000001</v>
      </c>
      <c r="D20" s="425">
        <v>6.1172961324479997</v>
      </c>
      <c r="E20" s="426">
        <v>1.059917777438</v>
      </c>
      <c r="F20" s="424">
        <v>109</v>
      </c>
      <c r="G20" s="425">
        <v>27.25</v>
      </c>
      <c r="H20" s="427">
        <v>8.6765600000000003</v>
      </c>
      <c r="I20" s="424">
        <v>18.967030000000001</v>
      </c>
      <c r="J20" s="425">
        <v>-8.2829699999990005</v>
      </c>
      <c r="K20" s="428">
        <v>0.17400944954100001</v>
      </c>
      <c r="L20" s="134"/>
    </row>
    <row r="21" spans="1:12" ht="14.4" customHeight="1" thickBot="1" x14ac:dyDescent="0.35">
      <c r="A21" s="446" t="s">
        <v>266</v>
      </c>
      <c r="B21" s="424">
        <v>1</v>
      </c>
      <c r="C21" s="424">
        <v>1.2170000000000001</v>
      </c>
      <c r="D21" s="425">
        <v>0.217</v>
      </c>
      <c r="E21" s="426">
        <v>1.2170000000000001</v>
      </c>
      <c r="F21" s="424">
        <v>1</v>
      </c>
      <c r="G21" s="425">
        <v>0.25</v>
      </c>
      <c r="H21" s="427">
        <v>0.14000000000000001</v>
      </c>
      <c r="I21" s="424">
        <v>0.47852</v>
      </c>
      <c r="J21" s="425">
        <v>0.22852</v>
      </c>
      <c r="K21" s="428">
        <v>0.47852</v>
      </c>
      <c r="L21" s="134"/>
    </row>
    <row r="22" spans="1:12" ht="14.4" customHeight="1" thickBot="1" x14ac:dyDescent="0.35">
      <c r="A22" s="446" t="s">
        <v>267</v>
      </c>
      <c r="B22" s="424">
        <v>20</v>
      </c>
      <c r="C22" s="424">
        <v>23.138000000000002</v>
      </c>
      <c r="D22" s="425">
        <v>3.1379999999989998</v>
      </c>
      <c r="E22" s="426">
        <v>1.1569</v>
      </c>
      <c r="F22" s="424">
        <v>25</v>
      </c>
      <c r="G22" s="425">
        <v>6.25</v>
      </c>
      <c r="H22" s="427">
        <v>1.3859999999999999</v>
      </c>
      <c r="I22" s="424">
        <v>5.5439999999999996</v>
      </c>
      <c r="J22" s="425">
        <v>-0.70599999999899998</v>
      </c>
      <c r="K22" s="428">
        <v>0.22176000000000001</v>
      </c>
      <c r="L22" s="134"/>
    </row>
    <row r="23" spans="1:12" ht="14.4" customHeight="1" thickBot="1" x14ac:dyDescent="0.35">
      <c r="A23" s="445" t="s">
        <v>268</v>
      </c>
      <c r="B23" s="429">
        <v>180.71306446244199</v>
      </c>
      <c r="C23" s="429">
        <v>226.72207</v>
      </c>
      <c r="D23" s="430">
        <v>46.009005537557002</v>
      </c>
      <c r="E23" s="436">
        <v>1.2545970081040001</v>
      </c>
      <c r="F23" s="429">
        <v>237.57479638552999</v>
      </c>
      <c r="G23" s="430">
        <v>59.393699096382001</v>
      </c>
      <c r="H23" s="432">
        <v>19.103100000000001</v>
      </c>
      <c r="I23" s="429">
        <v>54.664230000000003</v>
      </c>
      <c r="J23" s="430">
        <v>-4.7294690963820001</v>
      </c>
      <c r="K23" s="437">
        <v>0.23009271535299999</v>
      </c>
      <c r="L23" s="134"/>
    </row>
    <row r="24" spans="1:12" ht="14.4" customHeight="1" thickBot="1" x14ac:dyDescent="0.35">
      <c r="A24" s="446" t="s">
        <v>269</v>
      </c>
      <c r="B24" s="424">
        <v>0</v>
      </c>
      <c r="C24" s="424">
        <v>7.0000000000000007E-2</v>
      </c>
      <c r="D24" s="425">
        <v>7.0000000000000007E-2</v>
      </c>
      <c r="E24" s="434" t="s">
        <v>248</v>
      </c>
      <c r="F24" s="424">
        <v>0</v>
      </c>
      <c r="G24" s="425">
        <v>0</v>
      </c>
      <c r="H24" s="427">
        <v>0</v>
      </c>
      <c r="I24" s="424">
        <v>0.63200000000000001</v>
      </c>
      <c r="J24" s="425">
        <v>0.63200000000000001</v>
      </c>
      <c r="K24" s="435" t="s">
        <v>248</v>
      </c>
      <c r="L24" s="134"/>
    </row>
    <row r="25" spans="1:12" ht="14.4" customHeight="1" thickBot="1" x14ac:dyDescent="0.35">
      <c r="A25" s="446" t="s">
        <v>270</v>
      </c>
      <c r="B25" s="424">
        <v>5</v>
      </c>
      <c r="C25" s="424">
        <v>2.1697700000000002</v>
      </c>
      <c r="D25" s="425">
        <v>-2.8302299999999998</v>
      </c>
      <c r="E25" s="426">
        <v>0.43395400000000001</v>
      </c>
      <c r="F25" s="424">
        <v>9.7608250208279994</v>
      </c>
      <c r="G25" s="425">
        <v>2.4402062552069999</v>
      </c>
      <c r="H25" s="427">
        <v>0.19513</v>
      </c>
      <c r="I25" s="424">
        <v>0.42482999999999999</v>
      </c>
      <c r="J25" s="425">
        <v>-2.0153762552069998</v>
      </c>
      <c r="K25" s="428">
        <v>4.3523984815999998E-2</v>
      </c>
      <c r="L25" s="134"/>
    </row>
    <row r="26" spans="1:12" ht="14.4" customHeight="1" thickBot="1" x14ac:dyDescent="0.35">
      <c r="A26" s="446" t="s">
        <v>271</v>
      </c>
      <c r="B26" s="424">
        <v>24.673071006122001</v>
      </c>
      <c r="C26" s="424">
        <v>33.635899999999999</v>
      </c>
      <c r="D26" s="425">
        <v>8.9628289938770003</v>
      </c>
      <c r="E26" s="426">
        <v>1.3632636160960001</v>
      </c>
      <c r="F26" s="424">
        <v>31.854629892666999</v>
      </c>
      <c r="G26" s="425">
        <v>7.9636574731660001</v>
      </c>
      <c r="H26" s="427">
        <v>6.0926</v>
      </c>
      <c r="I26" s="424">
        <v>12.91433</v>
      </c>
      <c r="J26" s="425">
        <v>4.9506725268330003</v>
      </c>
      <c r="K26" s="428">
        <v>0.40541453608200001</v>
      </c>
      <c r="L26" s="134"/>
    </row>
    <row r="27" spans="1:12" ht="14.4" customHeight="1" thickBot="1" x14ac:dyDescent="0.35">
      <c r="A27" s="446" t="s">
        <v>272</v>
      </c>
      <c r="B27" s="424">
        <v>62.405123756743997</v>
      </c>
      <c r="C27" s="424">
        <v>53.014969999999998</v>
      </c>
      <c r="D27" s="425">
        <v>-9.3901537567440005</v>
      </c>
      <c r="E27" s="426">
        <v>0.84952912210599996</v>
      </c>
      <c r="F27" s="424">
        <v>64.697169487289003</v>
      </c>
      <c r="G27" s="425">
        <v>16.174292371821998</v>
      </c>
      <c r="H27" s="427">
        <v>5.0868000000000002</v>
      </c>
      <c r="I27" s="424">
        <v>12.780620000000001</v>
      </c>
      <c r="J27" s="425">
        <v>-3.3936723718219999</v>
      </c>
      <c r="K27" s="428">
        <v>0.19754527286500001</v>
      </c>
      <c r="L27" s="136"/>
    </row>
    <row r="28" spans="1:12" ht="14.4" customHeight="1" thickBot="1" x14ac:dyDescent="0.35">
      <c r="A28" s="446" t="s">
        <v>273</v>
      </c>
      <c r="B28" s="424">
        <v>0</v>
      </c>
      <c r="C28" s="424">
        <v>9.196E-2</v>
      </c>
      <c r="D28" s="425">
        <v>9.196E-2</v>
      </c>
      <c r="E28" s="434" t="s">
        <v>259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  <c r="L28" s="134"/>
    </row>
    <row r="29" spans="1:12" ht="14.4" customHeight="1" thickBot="1" x14ac:dyDescent="0.35">
      <c r="A29" s="446" t="s">
        <v>274</v>
      </c>
      <c r="B29" s="424">
        <v>7</v>
      </c>
      <c r="C29" s="424">
        <v>7.0211699999999997</v>
      </c>
      <c r="D29" s="425">
        <v>2.1170000000000001E-2</v>
      </c>
      <c r="E29" s="426">
        <v>1.0030242857139999</v>
      </c>
      <c r="F29" s="424">
        <v>12</v>
      </c>
      <c r="G29" s="425">
        <v>3</v>
      </c>
      <c r="H29" s="427">
        <v>0</v>
      </c>
      <c r="I29" s="424">
        <v>1.6679200000000001</v>
      </c>
      <c r="J29" s="425">
        <v>-1.3320799999999999</v>
      </c>
      <c r="K29" s="428">
        <v>0.13899333333300001</v>
      </c>
      <c r="L29" s="134"/>
    </row>
    <row r="30" spans="1:12" ht="14.4" customHeight="1" thickBot="1" x14ac:dyDescent="0.35">
      <c r="A30" s="446" t="s">
        <v>275</v>
      </c>
      <c r="B30" s="424">
        <v>4.5039484761589996</v>
      </c>
      <c r="C30" s="424">
        <v>9.0441899999990003</v>
      </c>
      <c r="D30" s="425">
        <v>4.5402415238399998</v>
      </c>
      <c r="E30" s="426">
        <v>2.0080580512570001</v>
      </c>
      <c r="F30" s="424">
        <v>3.5910448820909999</v>
      </c>
      <c r="G30" s="425">
        <v>0.89776122052200003</v>
      </c>
      <c r="H30" s="427">
        <v>0</v>
      </c>
      <c r="I30" s="424">
        <v>0.37630999999999998</v>
      </c>
      <c r="J30" s="425">
        <v>-0.52145122052199999</v>
      </c>
      <c r="K30" s="428">
        <v>0.104791227165</v>
      </c>
      <c r="L30" s="134"/>
    </row>
    <row r="31" spans="1:12" ht="14.4" customHeight="1" thickBot="1" x14ac:dyDescent="0.35">
      <c r="A31" s="446" t="s">
        <v>276</v>
      </c>
      <c r="B31" s="424">
        <v>0</v>
      </c>
      <c r="C31" s="424">
        <v>11.95617</v>
      </c>
      <c r="D31" s="425">
        <v>11.95617</v>
      </c>
      <c r="E31" s="434" t="s">
        <v>248</v>
      </c>
      <c r="F31" s="424">
        <v>0</v>
      </c>
      <c r="G31" s="425">
        <v>0</v>
      </c>
      <c r="H31" s="427">
        <v>1.7649999999999999</v>
      </c>
      <c r="I31" s="424">
        <v>5.2956599999999998</v>
      </c>
      <c r="J31" s="425">
        <v>5.2956599999999998</v>
      </c>
      <c r="K31" s="435" t="s">
        <v>248</v>
      </c>
      <c r="L31" s="134"/>
    </row>
    <row r="32" spans="1:12" ht="14.4" customHeight="1" thickBot="1" x14ac:dyDescent="0.35">
      <c r="A32" s="446" t="s">
        <v>277</v>
      </c>
      <c r="B32" s="424">
        <v>0</v>
      </c>
      <c r="C32" s="424">
        <v>4.6109200000000001</v>
      </c>
      <c r="D32" s="425">
        <v>4.6109200000000001</v>
      </c>
      <c r="E32" s="434" t="s">
        <v>259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  <c r="L32" s="134"/>
    </row>
    <row r="33" spans="1:12" ht="14.4" customHeight="1" thickBot="1" x14ac:dyDescent="0.35">
      <c r="A33" s="446" t="s">
        <v>278</v>
      </c>
      <c r="B33" s="424">
        <v>32.130921223416003</v>
      </c>
      <c r="C33" s="424">
        <v>33.559220000000003</v>
      </c>
      <c r="D33" s="425">
        <v>1.428298776583</v>
      </c>
      <c r="E33" s="426">
        <v>1.0444524689050001</v>
      </c>
      <c r="F33" s="424">
        <v>43.535672530462001</v>
      </c>
      <c r="G33" s="425">
        <v>10.883918132614999</v>
      </c>
      <c r="H33" s="427">
        <v>5.9635699999999998</v>
      </c>
      <c r="I33" s="424">
        <v>9.4889600000000005</v>
      </c>
      <c r="J33" s="425">
        <v>-1.394958132615</v>
      </c>
      <c r="K33" s="428">
        <v>0.21795827303099999</v>
      </c>
      <c r="L33" s="134"/>
    </row>
    <row r="34" spans="1:12" ht="14.4" customHeight="1" thickBot="1" x14ac:dyDescent="0.35">
      <c r="A34" s="446" t="s">
        <v>279</v>
      </c>
      <c r="B34" s="424">
        <v>45</v>
      </c>
      <c r="C34" s="424">
        <v>71.547799999999995</v>
      </c>
      <c r="D34" s="425">
        <v>26.547799999999</v>
      </c>
      <c r="E34" s="426">
        <v>1.5899511111110001</v>
      </c>
      <c r="F34" s="424">
        <v>72.135454572190994</v>
      </c>
      <c r="G34" s="425">
        <v>18.033863643048001</v>
      </c>
      <c r="H34" s="427">
        <v>0</v>
      </c>
      <c r="I34" s="424">
        <v>11.083600000000001</v>
      </c>
      <c r="J34" s="425">
        <v>-6.9502636430470002</v>
      </c>
      <c r="K34" s="428">
        <v>0.15364982539700001</v>
      </c>
      <c r="L34" s="134"/>
    </row>
    <row r="35" spans="1:12" ht="14.4" customHeight="1" thickBot="1" x14ac:dyDescent="0.35">
      <c r="A35" s="445" t="s">
        <v>280</v>
      </c>
      <c r="B35" s="429">
        <v>17.311544556655001</v>
      </c>
      <c r="C35" s="429">
        <v>19.776789999999998</v>
      </c>
      <c r="D35" s="430">
        <v>2.4652454433440001</v>
      </c>
      <c r="E35" s="436">
        <v>1.142404707753</v>
      </c>
      <c r="F35" s="429">
        <v>5.5499519730109999</v>
      </c>
      <c r="G35" s="430">
        <v>1.3874879932519999</v>
      </c>
      <c r="H35" s="432">
        <v>1.19669</v>
      </c>
      <c r="I35" s="429">
        <v>6.1182499999999997</v>
      </c>
      <c r="J35" s="430">
        <v>4.7307620067469998</v>
      </c>
      <c r="K35" s="437">
        <v>1.1023969269909999</v>
      </c>
      <c r="L35" s="134"/>
    </row>
    <row r="36" spans="1:12" ht="14.4" customHeight="1" thickBot="1" x14ac:dyDescent="0.35">
      <c r="A36" s="446" t="s">
        <v>281</v>
      </c>
      <c r="B36" s="424">
        <v>14</v>
      </c>
      <c r="C36" s="424">
        <v>15.138339999999999</v>
      </c>
      <c r="D36" s="425">
        <v>1.138339999999</v>
      </c>
      <c r="E36" s="426">
        <v>1.08131</v>
      </c>
      <c r="F36" s="424">
        <v>0</v>
      </c>
      <c r="G36" s="425">
        <v>0</v>
      </c>
      <c r="H36" s="427">
        <v>1.19669</v>
      </c>
      <c r="I36" s="424">
        <v>5.5744699999999998</v>
      </c>
      <c r="J36" s="425">
        <v>5.5744699999999998</v>
      </c>
      <c r="K36" s="435" t="s">
        <v>248</v>
      </c>
      <c r="L36" s="134"/>
    </row>
    <row r="37" spans="1:12" ht="14.4" customHeight="1" thickBot="1" x14ac:dyDescent="0.35">
      <c r="A37" s="446" t="s">
        <v>282</v>
      </c>
      <c r="B37" s="424">
        <v>0.251011990124</v>
      </c>
      <c r="C37" s="424">
        <v>0.25146000000000002</v>
      </c>
      <c r="D37" s="425">
        <v>4.48009875E-4</v>
      </c>
      <c r="E37" s="426">
        <v>1.001784814641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35" t="s">
        <v>248</v>
      </c>
      <c r="L37" s="134"/>
    </row>
    <row r="38" spans="1:12" ht="14.4" customHeight="1" thickBot="1" x14ac:dyDescent="0.35">
      <c r="A38" s="446" t="s">
        <v>283</v>
      </c>
      <c r="B38" s="424">
        <v>3</v>
      </c>
      <c r="C38" s="424">
        <v>2.9452600000000002</v>
      </c>
      <c r="D38" s="425">
        <v>-5.4739999999999997E-2</v>
      </c>
      <c r="E38" s="426">
        <v>0.98175333333299997</v>
      </c>
      <c r="F38" s="424">
        <v>4.5499519730109999</v>
      </c>
      <c r="G38" s="425">
        <v>1.1374879932519999</v>
      </c>
      <c r="H38" s="427">
        <v>0</v>
      </c>
      <c r="I38" s="424">
        <v>0.48025000000000001</v>
      </c>
      <c r="J38" s="425">
        <v>-0.65723799325200005</v>
      </c>
      <c r="K38" s="428">
        <v>0.105550564675</v>
      </c>
      <c r="L38" s="134"/>
    </row>
    <row r="39" spans="1:12" ht="14.4" customHeight="1" thickBot="1" x14ac:dyDescent="0.35">
      <c r="A39" s="446" t="s">
        <v>284</v>
      </c>
      <c r="B39" s="424">
        <v>6.0532566529999998E-2</v>
      </c>
      <c r="C39" s="424">
        <v>1.44173</v>
      </c>
      <c r="D39" s="425">
        <v>1.381197433469</v>
      </c>
      <c r="E39" s="426">
        <v>23.817427256744001</v>
      </c>
      <c r="F39" s="424">
        <v>1</v>
      </c>
      <c r="G39" s="425">
        <v>0.25</v>
      </c>
      <c r="H39" s="427">
        <v>0</v>
      </c>
      <c r="I39" s="424">
        <v>6.3530000000000003E-2</v>
      </c>
      <c r="J39" s="425">
        <v>-0.18647</v>
      </c>
      <c r="K39" s="428">
        <v>6.3530000000000003E-2</v>
      </c>
      <c r="L39" s="134"/>
    </row>
    <row r="40" spans="1:12" ht="14.4" customHeight="1" thickBot="1" x14ac:dyDescent="0.35">
      <c r="A40" s="447" t="s">
        <v>285</v>
      </c>
      <c r="B40" s="429">
        <v>808.34498977673002</v>
      </c>
      <c r="C40" s="429">
        <v>737.51797999999997</v>
      </c>
      <c r="D40" s="430">
        <v>-70.827009776729994</v>
      </c>
      <c r="E40" s="436">
        <v>0.91238022048400003</v>
      </c>
      <c r="F40" s="429">
        <v>1021.10863886939</v>
      </c>
      <c r="G40" s="430">
        <v>255.27715971734801</v>
      </c>
      <c r="H40" s="432">
        <v>59.731450000000002</v>
      </c>
      <c r="I40" s="429">
        <v>193.35029</v>
      </c>
      <c r="J40" s="430">
        <v>-61.926869717347003</v>
      </c>
      <c r="K40" s="437">
        <v>0.18935329958</v>
      </c>
      <c r="L40" s="134"/>
    </row>
    <row r="41" spans="1:12" ht="14.4" customHeight="1" thickBot="1" x14ac:dyDescent="0.35">
      <c r="A41" s="444" t="s">
        <v>32</v>
      </c>
      <c r="B41" s="424">
        <v>8.0756647642019992</v>
      </c>
      <c r="C41" s="424">
        <v>119.87076999999999</v>
      </c>
      <c r="D41" s="425">
        <v>111.795105235798</v>
      </c>
      <c r="E41" s="426">
        <v>14.843455430612</v>
      </c>
      <c r="F41" s="424">
        <v>112.337968897829</v>
      </c>
      <c r="G41" s="425">
        <v>28.084492224457001</v>
      </c>
      <c r="H41" s="427">
        <v>0</v>
      </c>
      <c r="I41" s="424">
        <v>4.0101899999999997</v>
      </c>
      <c r="J41" s="425">
        <v>-24.074302224457</v>
      </c>
      <c r="K41" s="428">
        <v>3.5697547671000002E-2</v>
      </c>
      <c r="L41" s="134"/>
    </row>
    <row r="42" spans="1:12" ht="14.4" customHeight="1" thickBot="1" x14ac:dyDescent="0.35">
      <c r="A42" s="448" t="s">
        <v>286</v>
      </c>
      <c r="B42" s="424">
        <v>8.0756647642019992</v>
      </c>
      <c r="C42" s="424">
        <v>119.87076999999999</v>
      </c>
      <c r="D42" s="425">
        <v>111.795105235798</v>
      </c>
      <c r="E42" s="426">
        <v>14.843455430612</v>
      </c>
      <c r="F42" s="424">
        <v>112.337968897829</v>
      </c>
      <c r="G42" s="425">
        <v>28.084492224457001</v>
      </c>
      <c r="H42" s="427">
        <v>0</v>
      </c>
      <c r="I42" s="424">
        <v>4.0101899999999997</v>
      </c>
      <c r="J42" s="425">
        <v>-24.074302224457</v>
      </c>
      <c r="K42" s="428">
        <v>3.5697547671000002E-2</v>
      </c>
      <c r="L42" s="134"/>
    </row>
    <row r="43" spans="1:12" ht="14.4" customHeight="1" thickBot="1" x14ac:dyDescent="0.35">
      <c r="A43" s="446" t="s">
        <v>287</v>
      </c>
      <c r="B43" s="424">
        <v>7.0756647642020001</v>
      </c>
      <c r="C43" s="424">
        <v>118.30525</v>
      </c>
      <c r="D43" s="425">
        <v>111.229585235798</v>
      </c>
      <c r="E43" s="426">
        <v>16.720019099624</v>
      </c>
      <c r="F43" s="424">
        <v>110.935072985711</v>
      </c>
      <c r="G43" s="425">
        <v>27.733768246427001</v>
      </c>
      <c r="H43" s="427">
        <v>0</v>
      </c>
      <c r="I43" s="424">
        <v>2.9790000000000001</v>
      </c>
      <c r="J43" s="425">
        <v>-24.754768246426998</v>
      </c>
      <c r="K43" s="428">
        <v>2.6853545228999999E-2</v>
      </c>
      <c r="L43" s="134"/>
    </row>
    <row r="44" spans="1:12" ht="14.4" customHeight="1" thickBot="1" x14ac:dyDescent="0.35">
      <c r="A44" s="446" t="s">
        <v>288</v>
      </c>
      <c r="B44" s="424">
        <v>0</v>
      </c>
      <c r="C44" s="424">
        <v>0.40501999999999999</v>
      </c>
      <c r="D44" s="425">
        <v>0.40501999999999999</v>
      </c>
      <c r="E44" s="434" t="s">
        <v>259</v>
      </c>
      <c r="F44" s="424">
        <v>0.33533853991899998</v>
      </c>
      <c r="G44" s="425">
        <v>8.3834634978999997E-2</v>
      </c>
      <c r="H44" s="427">
        <v>0</v>
      </c>
      <c r="I44" s="424">
        <v>0</v>
      </c>
      <c r="J44" s="425">
        <v>-8.3834634978999997E-2</v>
      </c>
      <c r="K44" s="428">
        <v>0</v>
      </c>
      <c r="L44" s="134"/>
    </row>
    <row r="45" spans="1:12" ht="14.4" customHeight="1" thickBot="1" x14ac:dyDescent="0.35">
      <c r="A45" s="446" t="s">
        <v>289</v>
      </c>
      <c r="B45" s="424">
        <v>0.99999999999900002</v>
      </c>
      <c r="C45" s="424">
        <v>1.1605000000000001</v>
      </c>
      <c r="D45" s="425">
        <v>0.1605</v>
      </c>
      <c r="E45" s="426">
        <v>1.1605000000000001</v>
      </c>
      <c r="F45" s="424">
        <v>1.0675573721980001</v>
      </c>
      <c r="G45" s="425">
        <v>0.26688934304900003</v>
      </c>
      <c r="H45" s="427">
        <v>0</v>
      </c>
      <c r="I45" s="424">
        <v>1.0311900000000001</v>
      </c>
      <c r="J45" s="425">
        <v>0.76430065695000005</v>
      </c>
      <c r="K45" s="428">
        <v>0.96593403488499996</v>
      </c>
      <c r="L45" s="134"/>
    </row>
    <row r="46" spans="1:12" ht="14.4" customHeight="1" thickBot="1" x14ac:dyDescent="0.35">
      <c r="A46" s="449" t="s">
        <v>33</v>
      </c>
      <c r="B46" s="429">
        <v>0</v>
      </c>
      <c r="C46" s="429">
        <v>26.427</v>
      </c>
      <c r="D46" s="430">
        <v>26.427</v>
      </c>
      <c r="E46" s="431" t="s">
        <v>248</v>
      </c>
      <c r="F46" s="429">
        <v>0</v>
      </c>
      <c r="G46" s="430">
        <v>0</v>
      </c>
      <c r="H46" s="432">
        <v>2.4060000000000001</v>
      </c>
      <c r="I46" s="429">
        <v>7.5049999999999999</v>
      </c>
      <c r="J46" s="430">
        <v>7.5049999999999999</v>
      </c>
      <c r="K46" s="433" t="s">
        <v>248</v>
      </c>
      <c r="L46" s="134"/>
    </row>
    <row r="47" spans="1:12" ht="14.4" customHeight="1" thickBot="1" x14ac:dyDescent="0.35">
      <c r="A47" s="445" t="s">
        <v>290</v>
      </c>
      <c r="B47" s="429">
        <v>0</v>
      </c>
      <c r="C47" s="429">
        <v>26.427</v>
      </c>
      <c r="D47" s="430">
        <v>26.427</v>
      </c>
      <c r="E47" s="431" t="s">
        <v>248</v>
      </c>
      <c r="F47" s="429">
        <v>0</v>
      </c>
      <c r="G47" s="430">
        <v>0</v>
      </c>
      <c r="H47" s="432">
        <v>2.4060000000000001</v>
      </c>
      <c r="I47" s="429">
        <v>7.5049999999999999</v>
      </c>
      <c r="J47" s="430">
        <v>7.5049999999999999</v>
      </c>
      <c r="K47" s="433" t="s">
        <v>248</v>
      </c>
      <c r="L47" s="134"/>
    </row>
    <row r="48" spans="1:12" ht="14.4" customHeight="1" thickBot="1" x14ac:dyDescent="0.35">
      <c r="A48" s="446" t="s">
        <v>291</v>
      </c>
      <c r="B48" s="424">
        <v>0</v>
      </c>
      <c r="C48" s="424">
        <v>23.417999999999999</v>
      </c>
      <c r="D48" s="425">
        <v>23.417999999999999</v>
      </c>
      <c r="E48" s="434" t="s">
        <v>248</v>
      </c>
      <c r="F48" s="424">
        <v>0</v>
      </c>
      <c r="G48" s="425">
        <v>0</v>
      </c>
      <c r="H48" s="427">
        <v>2.4060000000000001</v>
      </c>
      <c r="I48" s="424">
        <v>6.7549999999999999</v>
      </c>
      <c r="J48" s="425">
        <v>6.7549999999999999</v>
      </c>
      <c r="K48" s="435" t="s">
        <v>248</v>
      </c>
      <c r="L48" s="134"/>
    </row>
    <row r="49" spans="1:12" ht="14.4" customHeight="1" thickBot="1" x14ac:dyDescent="0.35">
      <c r="A49" s="446" t="s">
        <v>292</v>
      </c>
      <c r="B49" s="424">
        <v>0</v>
      </c>
      <c r="C49" s="424">
        <v>3.0089999999999999</v>
      </c>
      <c r="D49" s="425">
        <v>3.0089999999999999</v>
      </c>
      <c r="E49" s="434" t="s">
        <v>248</v>
      </c>
      <c r="F49" s="424">
        <v>0</v>
      </c>
      <c r="G49" s="425">
        <v>0</v>
      </c>
      <c r="H49" s="427">
        <v>0</v>
      </c>
      <c r="I49" s="424">
        <v>0.75</v>
      </c>
      <c r="J49" s="425">
        <v>0.75</v>
      </c>
      <c r="K49" s="435" t="s">
        <v>248</v>
      </c>
      <c r="L49" s="134"/>
    </row>
    <row r="50" spans="1:12" ht="14.4" customHeight="1" thickBot="1" x14ac:dyDescent="0.35">
      <c r="A50" s="444" t="s">
        <v>34</v>
      </c>
      <c r="B50" s="424">
        <v>800.26932501252804</v>
      </c>
      <c r="C50" s="424">
        <v>591.22020999999995</v>
      </c>
      <c r="D50" s="425">
        <v>-209.04911501252801</v>
      </c>
      <c r="E50" s="426">
        <v>0.73877654874499998</v>
      </c>
      <c r="F50" s="424">
        <v>908.77066997156305</v>
      </c>
      <c r="G50" s="425">
        <v>227.19266749289099</v>
      </c>
      <c r="H50" s="427">
        <v>57.325449999999996</v>
      </c>
      <c r="I50" s="424">
        <v>181.83510000000001</v>
      </c>
      <c r="J50" s="425">
        <v>-45.357567492889999</v>
      </c>
      <c r="K50" s="428">
        <v>0.20008909398999999</v>
      </c>
      <c r="L50" s="134"/>
    </row>
    <row r="51" spans="1:12" ht="14.4" customHeight="1" thickBot="1" x14ac:dyDescent="0.35">
      <c r="A51" s="445" t="s">
        <v>293</v>
      </c>
      <c r="B51" s="429">
        <v>6.0290111002250004</v>
      </c>
      <c r="C51" s="429">
        <v>0</v>
      </c>
      <c r="D51" s="430">
        <v>-6.0290111002250004</v>
      </c>
      <c r="E51" s="436">
        <v>0</v>
      </c>
      <c r="F51" s="429">
        <v>0</v>
      </c>
      <c r="G51" s="430">
        <v>0</v>
      </c>
      <c r="H51" s="432">
        <v>0</v>
      </c>
      <c r="I51" s="429">
        <v>0</v>
      </c>
      <c r="J51" s="430">
        <v>0</v>
      </c>
      <c r="K51" s="437">
        <v>0</v>
      </c>
      <c r="L51" s="134"/>
    </row>
    <row r="52" spans="1:12" ht="14.4" customHeight="1" thickBot="1" x14ac:dyDescent="0.35">
      <c r="A52" s="446" t="s">
        <v>294</v>
      </c>
      <c r="B52" s="424">
        <v>6.0290111002250004</v>
      </c>
      <c r="C52" s="424">
        <v>0</v>
      </c>
      <c r="D52" s="425">
        <v>-6.0290111002250004</v>
      </c>
      <c r="E52" s="426">
        <v>0</v>
      </c>
      <c r="F52" s="424">
        <v>0</v>
      </c>
      <c r="G52" s="425">
        <v>0</v>
      </c>
      <c r="H52" s="427">
        <v>0</v>
      </c>
      <c r="I52" s="424">
        <v>0</v>
      </c>
      <c r="J52" s="425">
        <v>0</v>
      </c>
      <c r="K52" s="428">
        <v>0</v>
      </c>
      <c r="L52" s="134"/>
    </row>
    <row r="53" spans="1:12" ht="14.4" customHeight="1" thickBot="1" x14ac:dyDescent="0.35">
      <c r="A53" s="445" t="s">
        <v>295</v>
      </c>
      <c r="B53" s="429">
        <v>15.505849656019</v>
      </c>
      <c r="C53" s="429">
        <v>14.70248</v>
      </c>
      <c r="D53" s="430">
        <v>-0.80336965601900001</v>
      </c>
      <c r="E53" s="436">
        <v>0.94818925284</v>
      </c>
      <c r="F53" s="429">
        <v>15.080530182735</v>
      </c>
      <c r="G53" s="430">
        <v>3.7701325456829999</v>
      </c>
      <c r="H53" s="432">
        <v>1.29766</v>
      </c>
      <c r="I53" s="429">
        <v>3.6380300000000001</v>
      </c>
      <c r="J53" s="430">
        <v>-0.13210254568300001</v>
      </c>
      <c r="K53" s="437">
        <v>0.24124019221500001</v>
      </c>
      <c r="L53" s="134"/>
    </row>
    <row r="54" spans="1:12" ht="14.4" customHeight="1" thickBot="1" x14ac:dyDescent="0.35">
      <c r="A54" s="446" t="s">
        <v>296</v>
      </c>
      <c r="B54" s="424">
        <v>4.9223028396109996</v>
      </c>
      <c r="C54" s="424">
        <v>5.1166999999999998</v>
      </c>
      <c r="D54" s="425">
        <v>0.19439716038800001</v>
      </c>
      <c r="E54" s="426">
        <v>1.039493132934</v>
      </c>
      <c r="F54" s="424">
        <v>5.2224242988679999</v>
      </c>
      <c r="G54" s="425">
        <v>1.305606074717</v>
      </c>
      <c r="H54" s="427">
        <v>0.54259999999999997</v>
      </c>
      <c r="I54" s="424">
        <v>1.431</v>
      </c>
      <c r="J54" s="425">
        <v>0.125393925282</v>
      </c>
      <c r="K54" s="428">
        <v>0.27401067360800002</v>
      </c>
      <c r="L54" s="134"/>
    </row>
    <row r="55" spans="1:12" ht="14.4" customHeight="1" thickBot="1" x14ac:dyDescent="0.35">
      <c r="A55" s="446" t="s">
        <v>297</v>
      </c>
      <c r="B55" s="424">
        <v>10.583546816408001</v>
      </c>
      <c r="C55" s="424">
        <v>9.5857799999999997</v>
      </c>
      <c r="D55" s="425">
        <v>-0.99776681640800002</v>
      </c>
      <c r="E55" s="426">
        <v>0.90572472218199995</v>
      </c>
      <c r="F55" s="424">
        <v>9.8581058838659992</v>
      </c>
      <c r="G55" s="425">
        <v>2.4645264709660002</v>
      </c>
      <c r="H55" s="427">
        <v>0.75505999999999995</v>
      </c>
      <c r="I55" s="424">
        <v>2.20703</v>
      </c>
      <c r="J55" s="425">
        <v>-0.25749647096599998</v>
      </c>
      <c r="K55" s="428">
        <v>0.22387972151999999</v>
      </c>
      <c r="L55" s="134"/>
    </row>
    <row r="56" spans="1:12" ht="14.4" customHeight="1" thickBot="1" x14ac:dyDescent="0.35">
      <c r="A56" s="445" t="s">
        <v>298</v>
      </c>
      <c r="B56" s="429">
        <v>45</v>
      </c>
      <c r="C56" s="429">
        <v>28.539909999999999</v>
      </c>
      <c r="D56" s="430">
        <v>-16.460090000000001</v>
      </c>
      <c r="E56" s="436">
        <v>0.63422022222200003</v>
      </c>
      <c r="F56" s="429">
        <v>39.205844010168001</v>
      </c>
      <c r="G56" s="430">
        <v>9.8014610025420001</v>
      </c>
      <c r="H56" s="432">
        <v>0.32634000000000002</v>
      </c>
      <c r="I56" s="429">
        <v>12.91769</v>
      </c>
      <c r="J56" s="430">
        <v>3.1162289974570001</v>
      </c>
      <c r="K56" s="437">
        <v>0.32948378809599999</v>
      </c>
      <c r="L56" s="134"/>
    </row>
    <row r="57" spans="1:12" ht="14.4" customHeight="1" thickBot="1" x14ac:dyDescent="0.35">
      <c r="A57" s="446" t="s">
        <v>299</v>
      </c>
      <c r="B57" s="424">
        <v>45</v>
      </c>
      <c r="C57" s="424">
        <v>28.539909999999999</v>
      </c>
      <c r="D57" s="425">
        <v>-16.460090000000001</v>
      </c>
      <c r="E57" s="426">
        <v>0.63422022222200003</v>
      </c>
      <c r="F57" s="424">
        <v>39.205844010168001</v>
      </c>
      <c r="G57" s="425">
        <v>9.8014610025420001</v>
      </c>
      <c r="H57" s="427">
        <v>0.32634000000000002</v>
      </c>
      <c r="I57" s="424">
        <v>12.91769</v>
      </c>
      <c r="J57" s="425">
        <v>3.1162289974570001</v>
      </c>
      <c r="K57" s="428">
        <v>0.32948378809599999</v>
      </c>
      <c r="L57" s="134"/>
    </row>
    <row r="58" spans="1:12" ht="14.4" customHeight="1" thickBot="1" x14ac:dyDescent="0.35">
      <c r="A58" s="445" t="s">
        <v>300</v>
      </c>
      <c r="B58" s="429">
        <v>141.82167728289599</v>
      </c>
      <c r="C58" s="429">
        <v>122.91875</v>
      </c>
      <c r="D58" s="430">
        <v>-18.902927282896002</v>
      </c>
      <c r="E58" s="436">
        <v>0.86671341331499996</v>
      </c>
      <c r="F58" s="429">
        <v>124.89126215588701</v>
      </c>
      <c r="G58" s="430">
        <v>31.222815538970998</v>
      </c>
      <c r="H58" s="432">
        <v>10.42389</v>
      </c>
      <c r="I58" s="429">
        <v>29.050560000000001</v>
      </c>
      <c r="J58" s="430">
        <v>-2.1722555389710001</v>
      </c>
      <c r="K58" s="437">
        <v>0.232606825317</v>
      </c>
      <c r="L58" s="134"/>
    </row>
    <row r="59" spans="1:12" ht="14.4" customHeight="1" thickBot="1" x14ac:dyDescent="0.35">
      <c r="A59" s="446" t="s">
        <v>301</v>
      </c>
      <c r="B59" s="424">
        <v>141.82167728289599</v>
      </c>
      <c r="C59" s="424">
        <v>122.91875</v>
      </c>
      <c r="D59" s="425">
        <v>-18.902927282896002</v>
      </c>
      <c r="E59" s="426">
        <v>0.86671341331499996</v>
      </c>
      <c r="F59" s="424">
        <v>124.89126215588701</v>
      </c>
      <c r="G59" s="425">
        <v>31.222815538970998</v>
      </c>
      <c r="H59" s="427">
        <v>10.42389</v>
      </c>
      <c r="I59" s="424">
        <v>29.050560000000001</v>
      </c>
      <c r="J59" s="425">
        <v>-2.1722555389710001</v>
      </c>
      <c r="K59" s="428">
        <v>0.232606825317</v>
      </c>
      <c r="L59" s="134"/>
    </row>
    <row r="60" spans="1:12" ht="14.4" customHeight="1" thickBot="1" x14ac:dyDescent="0.35">
      <c r="A60" s="445" t="s">
        <v>302</v>
      </c>
      <c r="B60" s="429">
        <v>411.76458063832803</v>
      </c>
      <c r="C60" s="429">
        <v>312.63416999999998</v>
      </c>
      <c r="D60" s="430">
        <v>-99.130410638328001</v>
      </c>
      <c r="E60" s="436">
        <v>0.75925464379499996</v>
      </c>
      <c r="F60" s="429">
        <v>301.92310629754201</v>
      </c>
      <c r="G60" s="430">
        <v>75.480776574385004</v>
      </c>
      <c r="H60" s="432">
        <v>44.905560000000001</v>
      </c>
      <c r="I60" s="429">
        <v>135.11282</v>
      </c>
      <c r="J60" s="430">
        <v>59.632043425614</v>
      </c>
      <c r="K60" s="437">
        <v>0.44750738575999999</v>
      </c>
      <c r="L60" s="134"/>
    </row>
    <row r="61" spans="1:12" ht="14.4" customHeight="1" thickBot="1" x14ac:dyDescent="0.35">
      <c r="A61" s="446" t="s">
        <v>303</v>
      </c>
      <c r="B61" s="424">
        <v>323.66523318435497</v>
      </c>
      <c r="C61" s="424">
        <v>108.38672</v>
      </c>
      <c r="D61" s="425">
        <v>-215.27851318435501</v>
      </c>
      <c r="E61" s="426">
        <v>0.33487291462699997</v>
      </c>
      <c r="F61" s="424">
        <v>108.87608351688399</v>
      </c>
      <c r="G61" s="425">
        <v>27.219020879220999</v>
      </c>
      <c r="H61" s="427">
        <v>18.603999999999999</v>
      </c>
      <c r="I61" s="424">
        <v>69.486599999999996</v>
      </c>
      <c r="J61" s="425">
        <v>42.267579120778997</v>
      </c>
      <c r="K61" s="428">
        <v>0.63821729947899997</v>
      </c>
      <c r="L61" s="134"/>
    </row>
    <row r="62" spans="1:12" ht="14.4" customHeight="1" thickBot="1" x14ac:dyDescent="0.35">
      <c r="A62" s="446" t="s">
        <v>304</v>
      </c>
      <c r="B62" s="424">
        <v>66.435343722491993</v>
      </c>
      <c r="C62" s="424">
        <v>29.89115</v>
      </c>
      <c r="D62" s="425">
        <v>-36.544193722491997</v>
      </c>
      <c r="E62" s="426">
        <v>0.44992843154099998</v>
      </c>
      <c r="F62" s="424">
        <v>17.050144412552001</v>
      </c>
      <c r="G62" s="425">
        <v>4.2625361031380002</v>
      </c>
      <c r="H62" s="427">
        <v>2.5818599999999998</v>
      </c>
      <c r="I62" s="424">
        <v>22.748519999999999</v>
      </c>
      <c r="J62" s="425">
        <v>18.485983896861001</v>
      </c>
      <c r="K62" s="428">
        <v>1.3342127462119999</v>
      </c>
      <c r="L62" s="134"/>
    </row>
    <row r="63" spans="1:12" ht="14.4" customHeight="1" thickBot="1" x14ac:dyDescent="0.35">
      <c r="A63" s="446" t="s">
        <v>305</v>
      </c>
      <c r="B63" s="424">
        <v>21.664003731480999</v>
      </c>
      <c r="C63" s="424">
        <v>172.96600000000001</v>
      </c>
      <c r="D63" s="425">
        <v>151.30199626851899</v>
      </c>
      <c r="E63" s="426">
        <v>7.984027428349</v>
      </c>
      <c r="F63" s="424">
        <v>165.23966316247001</v>
      </c>
      <c r="G63" s="425">
        <v>41.309915790616998</v>
      </c>
      <c r="H63" s="427">
        <v>23.7197</v>
      </c>
      <c r="I63" s="424">
        <v>42.877699999999997</v>
      </c>
      <c r="J63" s="425">
        <v>1.567784209382</v>
      </c>
      <c r="K63" s="428">
        <v>0.25948794120800001</v>
      </c>
      <c r="L63" s="134"/>
    </row>
    <row r="64" spans="1:12" ht="14.4" customHeight="1" thickBot="1" x14ac:dyDescent="0.35">
      <c r="A64" s="446" t="s">
        <v>306</v>
      </c>
      <c r="B64" s="424">
        <v>0</v>
      </c>
      <c r="C64" s="424">
        <v>1.3903000000000001</v>
      </c>
      <c r="D64" s="425">
        <v>1.3903000000000001</v>
      </c>
      <c r="E64" s="434" t="s">
        <v>259</v>
      </c>
      <c r="F64" s="424">
        <v>10.757215205634999</v>
      </c>
      <c r="G64" s="425">
        <v>2.6893038014080002</v>
      </c>
      <c r="H64" s="427">
        <v>0</v>
      </c>
      <c r="I64" s="424">
        <v>0</v>
      </c>
      <c r="J64" s="425">
        <v>-2.6893038014080002</v>
      </c>
      <c r="K64" s="428">
        <v>0</v>
      </c>
      <c r="L64" s="134"/>
    </row>
    <row r="65" spans="1:12" ht="14.4" customHeight="1" thickBot="1" x14ac:dyDescent="0.35">
      <c r="A65" s="445" t="s">
        <v>307</v>
      </c>
      <c r="B65" s="429">
        <v>180.148206335059</v>
      </c>
      <c r="C65" s="429">
        <v>112.42489999999999</v>
      </c>
      <c r="D65" s="430">
        <v>-67.723306335057998</v>
      </c>
      <c r="E65" s="436">
        <v>0.62406893905299998</v>
      </c>
      <c r="F65" s="429">
        <v>427.66992732522999</v>
      </c>
      <c r="G65" s="430">
        <v>106.917481831308</v>
      </c>
      <c r="H65" s="432">
        <v>0.372</v>
      </c>
      <c r="I65" s="429">
        <v>1.1160000000000001</v>
      </c>
      <c r="J65" s="430">
        <v>-105.801481831308</v>
      </c>
      <c r="K65" s="437">
        <v>2.6094890670000002E-3</v>
      </c>
      <c r="L65" s="134"/>
    </row>
    <row r="66" spans="1:12" ht="14.4" customHeight="1" thickBot="1" x14ac:dyDescent="0.35">
      <c r="A66" s="446" t="s">
        <v>308</v>
      </c>
      <c r="B66" s="424">
        <v>10.148206335057999</v>
      </c>
      <c r="C66" s="424">
        <v>0</v>
      </c>
      <c r="D66" s="425">
        <v>-10.148206335057999</v>
      </c>
      <c r="E66" s="426">
        <v>0</v>
      </c>
      <c r="F66" s="424">
        <v>0</v>
      </c>
      <c r="G66" s="425">
        <v>0</v>
      </c>
      <c r="H66" s="427">
        <v>0</v>
      </c>
      <c r="I66" s="424">
        <v>0</v>
      </c>
      <c r="J66" s="425">
        <v>0</v>
      </c>
      <c r="K66" s="428">
        <v>0</v>
      </c>
      <c r="L66" s="134"/>
    </row>
    <row r="67" spans="1:12" ht="14.4" customHeight="1" thickBot="1" x14ac:dyDescent="0.35">
      <c r="A67" s="446" t="s">
        <v>309</v>
      </c>
      <c r="B67" s="424">
        <v>70</v>
      </c>
      <c r="C67" s="424">
        <v>67.232900000000001</v>
      </c>
      <c r="D67" s="425">
        <v>-2.767099999999</v>
      </c>
      <c r="E67" s="426">
        <v>0.96047000000000005</v>
      </c>
      <c r="F67" s="424">
        <v>201.97652592485699</v>
      </c>
      <c r="G67" s="425">
        <v>50.494131481213998</v>
      </c>
      <c r="H67" s="427">
        <v>0.372</v>
      </c>
      <c r="I67" s="424">
        <v>1.1160000000000001</v>
      </c>
      <c r="J67" s="425">
        <v>-49.378131481213998</v>
      </c>
      <c r="K67" s="428">
        <v>5.5253945710000002E-3</v>
      </c>
      <c r="L67" s="134"/>
    </row>
    <row r="68" spans="1:12" ht="14.4" customHeight="1" thickBot="1" x14ac:dyDescent="0.35">
      <c r="A68" s="446" t="s">
        <v>310</v>
      </c>
      <c r="B68" s="424">
        <v>100</v>
      </c>
      <c r="C68" s="424">
        <v>45.191999999998998</v>
      </c>
      <c r="D68" s="425">
        <v>-54.808</v>
      </c>
      <c r="E68" s="426">
        <v>0.45191999999900001</v>
      </c>
      <c r="F68" s="424">
        <v>225.69340140037301</v>
      </c>
      <c r="G68" s="425">
        <v>56.423350350093003</v>
      </c>
      <c r="H68" s="427">
        <v>0</v>
      </c>
      <c r="I68" s="424">
        <v>0</v>
      </c>
      <c r="J68" s="425">
        <v>-56.423350350093003</v>
      </c>
      <c r="K68" s="428">
        <v>0</v>
      </c>
      <c r="L68" s="134"/>
    </row>
    <row r="69" spans="1:12" ht="14.4" customHeight="1" thickBot="1" x14ac:dyDescent="0.35">
      <c r="A69" s="443" t="s">
        <v>35</v>
      </c>
      <c r="B69" s="424">
        <v>19757</v>
      </c>
      <c r="C69" s="424">
        <v>22211.844809999999</v>
      </c>
      <c r="D69" s="425">
        <v>2454.8448100000001</v>
      </c>
      <c r="E69" s="426">
        <v>1.1242519010980001</v>
      </c>
      <c r="F69" s="424">
        <v>22385.819529158402</v>
      </c>
      <c r="G69" s="425">
        <v>5596.4548822896004</v>
      </c>
      <c r="H69" s="427">
        <v>2067.3111100000101</v>
      </c>
      <c r="I69" s="424">
        <v>6103.8322000000098</v>
      </c>
      <c r="J69" s="425">
        <v>507.37731771040598</v>
      </c>
      <c r="K69" s="428">
        <v>0.27266512141900001</v>
      </c>
      <c r="L69" s="134"/>
    </row>
    <row r="70" spans="1:12" ht="14.4" customHeight="1" thickBot="1" x14ac:dyDescent="0.35">
      <c r="A70" s="449" t="s">
        <v>311</v>
      </c>
      <c r="B70" s="429">
        <v>14538</v>
      </c>
      <c r="C70" s="429">
        <v>16343.487999999999</v>
      </c>
      <c r="D70" s="430">
        <v>1805.4879999999901</v>
      </c>
      <c r="E70" s="436">
        <v>1.1241909478600001</v>
      </c>
      <c r="F70" s="429">
        <v>16475.699529158399</v>
      </c>
      <c r="G70" s="430">
        <v>4118.9248822895997</v>
      </c>
      <c r="H70" s="432">
        <v>1523.2760000000001</v>
      </c>
      <c r="I70" s="429">
        <v>4491.701</v>
      </c>
      <c r="J70" s="430">
        <v>372.776117710405</v>
      </c>
      <c r="K70" s="437">
        <v>0.27262581428100002</v>
      </c>
      <c r="L70" s="134"/>
    </row>
    <row r="71" spans="1:12" ht="14.4" customHeight="1" thickBot="1" x14ac:dyDescent="0.35">
      <c r="A71" s="445" t="s">
        <v>312</v>
      </c>
      <c r="B71" s="429">
        <v>14498</v>
      </c>
      <c r="C71" s="429">
        <v>16271.703</v>
      </c>
      <c r="D71" s="430">
        <v>1773.70299999999</v>
      </c>
      <c r="E71" s="436">
        <v>1.122341219478</v>
      </c>
      <c r="F71" s="429">
        <v>16416.999999999902</v>
      </c>
      <c r="G71" s="430">
        <v>4104.24999999999</v>
      </c>
      <c r="H71" s="432">
        <v>1480.6010000000001</v>
      </c>
      <c r="I71" s="429">
        <v>4422.1760000000004</v>
      </c>
      <c r="J71" s="430">
        <v>317.92600000001801</v>
      </c>
      <c r="K71" s="437">
        <v>0.26936565755000003</v>
      </c>
      <c r="L71" s="134"/>
    </row>
    <row r="72" spans="1:12" ht="14.4" customHeight="1" thickBot="1" x14ac:dyDescent="0.35">
      <c r="A72" s="446" t="s">
        <v>313</v>
      </c>
      <c r="B72" s="424">
        <v>14498</v>
      </c>
      <c r="C72" s="424">
        <v>16271.703</v>
      </c>
      <c r="D72" s="425">
        <v>1773.70299999999</v>
      </c>
      <c r="E72" s="426">
        <v>1.122341219478</v>
      </c>
      <c r="F72" s="424">
        <v>16416.999999999902</v>
      </c>
      <c r="G72" s="425">
        <v>4104.24999999999</v>
      </c>
      <c r="H72" s="427">
        <v>1480.6010000000001</v>
      </c>
      <c r="I72" s="424">
        <v>4422.1760000000004</v>
      </c>
      <c r="J72" s="425">
        <v>317.92600000001801</v>
      </c>
      <c r="K72" s="428">
        <v>0.26936565755000003</v>
      </c>
      <c r="L72" s="134"/>
    </row>
    <row r="73" spans="1:12" ht="14.4" customHeight="1" thickBot="1" x14ac:dyDescent="0.35">
      <c r="A73" s="445" t="s">
        <v>314</v>
      </c>
      <c r="B73" s="429">
        <v>0</v>
      </c>
      <c r="C73" s="429">
        <v>17</v>
      </c>
      <c r="D73" s="430">
        <v>17</v>
      </c>
      <c r="E73" s="431" t="s">
        <v>248</v>
      </c>
      <c r="F73" s="429">
        <v>19.574529158455</v>
      </c>
      <c r="G73" s="430">
        <v>4.8936322896129996</v>
      </c>
      <c r="H73" s="432">
        <v>14.3</v>
      </c>
      <c r="I73" s="429">
        <v>17.899999999999999</v>
      </c>
      <c r="J73" s="430">
        <v>13.006367710386</v>
      </c>
      <c r="K73" s="437">
        <v>0.91445366859599997</v>
      </c>
      <c r="L73" s="134"/>
    </row>
    <row r="74" spans="1:12" ht="14.4" customHeight="1" thickBot="1" x14ac:dyDescent="0.35">
      <c r="A74" s="446" t="s">
        <v>315</v>
      </c>
      <c r="B74" s="424">
        <v>0</v>
      </c>
      <c r="C74" s="424">
        <v>17</v>
      </c>
      <c r="D74" s="425">
        <v>17</v>
      </c>
      <c r="E74" s="434" t="s">
        <v>248</v>
      </c>
      <c r="F74" s="424">
        <v>19.574529158455</v>
      </c>
      <c r="G74" s="425">
        <v>4.8936322896129996</v>
      </c>
      <c r="H74" s="427">
        <v>14.3</v>
      </c>
      <c r="I74" s="424">
        <v>17.899999999999999</v>
      </c>
      <c r="J74" s="425">
        <v>13.006367710386</v>
      </c>
      <c r="K74" s="428">
        <v>0.91445366859599997</v>
      </c>
      <c r="L74" s="134"/>
    </row>
    <row r="75" spans="1:12" ht="14.4" customHeight="1" thickBot="1" x14ac:dyDescent="0.35">
      <c r="A75" s="445" t="s">
        <v>316</v>
      </c>
      <c r="B75" s="429">
        <v>40</v>
      </c>
      <c r="C75" s="429">
        <v>43.284999999999997</v>
      </c>
      <c r="D75" s="430">
        <v>3.2849999999990001</v>
      </c>
      <c r="E75" s="436">
        <v>1.082125</v>
      </c>
      <c r="F75" s="429">
        <v>39.125</v>
      </c>
      <c r="G75" s="430">
        <v>9.78125</v>
      </c>
      <c r="H75" s="432">
        <v>3.375</v>
      </c>
      <c r="I75" s="429">
        <v>3.375</v>
      </c>
      <c r="J75" s="430">
        <v>-6.4062499999989999</v>
      </c>
      <c r="K75" s="437">
        <v>8.6261980830000001E-2</v>
      </c>
      <c r="L75" s="134"/>
    </row>
    <row r="76" spans="1:12" ht="14.4" customHeight="1" thickBot="1" x14ac:dyDescent="0.35">
      <c r="A76" s="446" t="s">
        <v>317</v>
      </c>
      <c r="B76" s="424">
        <v>40</v>
      </c>
      <c r="C76" s="424">
        <v>43.284999999999997</v>
      </c>
      <c r="D76" s="425">
        <v>3.2849999999990001</v>
      </c>
      <c r="E76" s="426">
        <v>1.082125</v>
      </c>
      <c r="F76" s="424">
        <v>39.125</v>
      </c>
      <c r="G76" s="425">
        <v>9.78125</v>
      </c>
      <c r="H76" s="427">
        <v>3.375</v>
      </c>
      <c r="I76" s="424">
        <v>3.375</v>
      </c>
      <c r="J76" s="425">
        <v>-6.4062499999989999</v>
      </c>
      <c r="K76" s="428">
        <v>8.6261980830000001E-2</v>
      </c>
      <c r="L76" s="134"/>
    </row>
    <row r="77" spans="1:12" ht="14.4" customHeight="1" thickBot="1" x14ac:dyDescent="0.35">
      <c r="A77" s="448" t="s">
        <v>318</v>
      </c>
      <c r="B77" s="424">
        <v>0</v>
      </c>
      <c r="C77" s="424">
        <v>11.5</v>
      </c>
      <c r="D77" s="425">
        <v>11.5</v>
      </c>
      <c r="E77" s="434" t="s">
        <v>259</v>
      </c>
      <c r="F77" s="424">
        <v>0</v>
      </c>
      <c r="G77" s="425">
        <v>0</v>
      </c>
      <c r="H77" s="427">
        <v>25</v>
      </c>
      <c r="I77" s="424">
        <v>48.25</v>
      </c>
      <c r="J77" s="425">
        <v>48.25</v>
      </c>
      <c r="K77" s="435" t="s">
        <v>248</v>
      </c>
      <c r="L77" s="134"/>
    </row>
    <row r="78" spans="1:12" ht="14.4" customHeight="1" thickBot="1" x14ac:dyDescent="0.35">
      <c r="A78" s="446" t="s">
        <v>319</v>
      </c>
      <c r="B78" s="424">
        <v>0</v>
      </c>
      <c r="C78" s="424">
        <v>11.5</v>
      </c>
      <c r="D78" s="425">
        <v>11.5</v>
      </c>
      <c r="E78" s="434" t="s">
        <v>259</v>
      </c>
      <c r="F78" s="424">
        <v>0</v>
      </c>
      <c r="G78" s="425">
        <v>0</v>
      </c>
      <c r="H78" s="427">
        <v>25</v>
      </c>
      <c r="I78" s="424">
        <v>48.25</v>
      </c>
      <c r="J78" s="425">
        <v>48.25</v>
      </c>
      <c r="K78" s="435" t="s">
        <v>248</v>
      </c>
      <c r="L78" s="134"/>
    </row>
    <row r="79" spans="1:12" ht="14.4" customHeight="1" thickBot="1" x14ac:dyDescent="0.35">
      <c r="A79" s="444" t="s">
        <v>320</v>
      </c>
      <c r="B79" s="424">
        <v>4928.99999999999</v>
      </c>
      <c r="C79" s="424">
        <v>5542.0542100000002</v>
      </c>
      <c r="D79" s="425">
        <v>613.05421000000695</v>
      </c>
      <c r="E79" s="426">
        <v>1.1243769953330001</v>
      </c>
      <c r="F79" s="424">
        <v>5581.78</v>
      </c>
      <c r="G79" s="425">
        <v>1395.4449999999999</v>
      </c>
      <c r="H79" s="427">
        <v>514.35445000000095</v>
      </c>
      <c r="I79" s="424">
        <v>1523.6196299999999</v>
      </c>
      <c r="J79" s="425">
        <v>128.174630000002</v>
      </c>
      <c r="K79" s="428">
        <v>0.272963038672</v>
      </c>
      <c r="L79" s="134"/>
    </row>
    <row r="80" spans="1:12" ht="14.4" customHeight="1" thickBot="1" x14ac:dyDescent="0.35">
      <c r="A80" s="445" t="s">
        <v>321</v>
      </c>
      <c r="B80" s="429">
        <v>1304.99999999999</v>
      </c>
      <c r="C80" s="429">
        <v>1467.0034700000001</v>
      </c>
      <c r="D80" s="430">
        <v>162.00347000000599</v>
      </c>
      <c r="E80" s="436">
        <v>1.1241405900379999</v>
      </c>
      <c r="F80" s="429">
        <v>1477.53</v>
      </c>
      <c r="G80" s="430">
        <v>369.38250000000102</v>
      </c>
      <c r="H80" s="432">
        <v>136.15421000000001</v>
      </c>
      <c r="I80" s="429">
        <v>403.31315000000001</v>
      </c>
      <c r="J80" s="430">
        <v>33.930649999998998</v>
      </c>
      <c r="K80" s="437">
        <v>0.272964440654</v>
      </c>
      <c r="L80" s="134"/>
    </row>
    <row r="81" spans="1:12" ht="14.4" customHeight="1" thickBot="1" x14ac:dyDescent="0.35">
      <c r="A81" s="446" t="s">
        <v>322</v>
      </c>
      <c r="B81" s="424">
        <v>1304.99999999999</v>
      </c>
      <c r="C81" s="424">
        <v>1467.0034700000001</v>
      </c>
      <c r="D81" s="425">
        <v>162.00347000000599</v>
      </c>
      <c r="E81" s="426">
        <v>1.1241405900379999</v>
      </c>
      <c r="F81" s="424">
        <v>1477.53</v>
      </c>
      <c r="G81" s="425">
        <v>369.38250000000102</v>
      </c>
      <c r="H81" s="427">
        <v>136.15421000000001</v>
      </c>
      <c r="I81" s="424">
        <v>403.31315000000001</v>
      </c>
      <c r="J81" s="425">
        <v>33.930649999998998</v>
      </c>
      <c r="K81" s="428">
        <v>0.272964440654</v>
      </c>
      <c r="L81" s="134"/>
    </row>
    <row r="82" spans="1:12" ht="14.4" customHeight="1" thickBot="1" x14ac:dyDescent="0.35">
      <c r="A82" s="445" t="s">
        <v>323</v>
      </c>
      <c r="B82" s="429">
        <v>3624</v>
      </c>
      <c r="C82" s="429">
        <v>4075.0507400000001</v>
      </c>
      <c r="D82" s="430">
        <v>451.05074000000099</v>
      </c>
      <c r="E82" s="436">
        <v>1.1244621247240001</v>
      </c>
      <c r="F82" s="429">
        <v>4104.25</v>
      </c>
      <c r="G82" s="430">
        <v>1026.0625</v>
      </c>
      <c r="H82" s="432">
        <v>378.20024000000097</v>
      </c>
      <c r="I82" s="429">
        <v>1120.30648</v>
      </c>
      <c r="J82" s="430">
        <v>94.243980000001997</v>
      </c>
      <c r="K82" s="437">
        <v>0.27296253395800002</v>
      </c>
      <c r="L82" s="134"/>
    </row>
    <row r="83" spans="1:12" ht="14.4" customHeight="1" thickBot="1" x14ac:dyDescent="0.35">
      <c r="A83" s="446" t="s">
        <v>324</v>
      </c>
      <c r="B83" s="424">
        <v>3624</v>
      </c>
      <c r="C83" s="424">
        <v>4075.0507400000001</v>
      </c>
      <c r="D83" s="425">
        <v>451.05074000000099</v>
      </c>
      <c r="E83" s="426">
        <v>1.1244621247240001</v>
      </c>
      <c r="F83" s="424">
        <v>4104.25</v>
      </c>
      <c r="G83" s="425">
        <v>1026.0625</v>
      </c>
      <c r="H83" s="427">
        <v>378.20024000000097</v>
      </c>
      <c r="I83" s="424">
        <v>1120.30648</v>
      </c>
      <c r="J83" s="425">
        <v>94.243980000001997</v>
      </c>
      <c r="K83" s="428">
        <v>0.27296253395800002</v>
      </c>
      <c r="L83" s="134"/>
    </row>
    <row r="84" spans="1:12" ht="14.4" customHeight="1" thickBot="1" x14ac:dyDescent="0.35">
      <c r="A84" s="444" t="s">
        <v>325</v>
      </c>
      <c r="B84" s="424">
        <v>290</v>
      </c>
      <c r="C84" s="424">
        <v>326.30259999999998</v>
      </c>
      <c r="D84" s="425">
        <v>36.302599999999003</v>
      </c>
      <c r="E84" s="426">
        <v>1.1251813793100001</v>
      </c>
      <c r="F84" s="424">
        <v>328.340000000001</v>
      </c>
      <c r="G84" s="425">
        <v>82.084999999999994</v>
      </c>
      <c r="H84" s="427">
        <v>29.68066</v>
      </c>
      <c r="I84" s="424">
        <v>88.511570000000006</v>
      </c>
      <c r="J84" s="425">
        <v>6.4265699999989998</v>
      </c>
      <c r="K84" s="428">
        <v>0.26957291222500002</v>
      </c>
      <c r="L84" s="134"/>
    </row>
    <row r="85" spans="1:12" ht="14.4" customHeight="1" thickBot="1" x14ac:dyDescent="0.35">
      <c r="A85" s="445" t="s">
        <v>326</v>
      </c>
      <c r="B85" s="429">
        <v>290</v>
      </c>
      <c r="C85" s="429">
        <v>326.30259999999998</v>
      </c>
      <c r="D85" s="430">
        <v>36.302599999999003</v>
      </c>
      <c r="E85" s="436">
        <v>1.1251813793100001</v>
      </c>
      <c r="F85" s="429">
        <v>328.340000000001</v>
      </c>
      <c r="G85" s="430">
        <v>82.084999999999994</v>
      </c>
      <c r="H85" s="432">
        <v>29.68066</v>
      </c>
      <c r="I85" s="429">
        <v>88.511570000000006</v>
      </c>
      <c r="J85" s="430">
        <v>6.4265699999989998</v>
      </c>
      <c r="K85" s="437">
        <v>0.26957291222500002</v>
      </c>
      <c r="L85" s="134"/>
    </row>
    <row r="86" spans="1:12" ht="14.4" customHeight="1" thickBot="1" x14ac:dyDescent="0.35">
      <c r="A86" s="446" t="s">
        <v>327</v>
      </c>
      <c r="B86" s="424">
        <v>290</v>
      </c>
      <c r="C86" s="424">
        <v>326.30259999999998</v>
      </c>
      <c r="D86" s="425">
        <v>36.302599999999003</v>
      </c>
      <c r="E86" s="426">
        <v>1.1251813793100001</v>
      </c>
      <c r="F86" s="424">
        <v>328.340000000001</v>
      </c>
      <c r="G86" s="425">
        <v>82.084999999999994</v>
      </c>
      <c r="H86" s="427">
        <v>29.68066</v>
      </c>
      <c r="I86" s="424">
        <v>88.511570000000006</v>
      </c>
      <c r="J86" s="425">
        <v>6.4265699999989998</v>
      </c>
      <c r="K86" s="428">
        <v>0.26957291222500002</v>
      </c>
      <c r="L86" s="134"/>
    </row>
    <row r="87" spans="1:12" ht="14.4" customHeight="1" thickBot="1" x14ac:dyDescent="0.35">
      <c r="A87" s="443" t="s">
        <v>328</v>
      </c>
      <c r="B87" s="424">
        <v>0</v>
      </c>
      <c r="C87" s="424">
        <v>24.42</v>
      </c>
      <c r="D87" s="425">
        <v>24.42</v>
      </c>
      <c r="E87" s="434" t="s">
        <v>248</v>
      </c>
      <c r="F87" s="424">
        <v>20.741958872076999</v>
      </c>
      <c r="G87" s="425">
        <v>5.1854897180190003</v>
      </c>
      <c r="H87" s="427">
        <v>1.75</v>
      </c>
      <c r="I87" s="424">
        <v>7.5</v>
      </c>
      <c r="J87" s="425">
        <v>2.3145102819800001</v>
      </c>
      <c r="K87" s="428">
        <v>0.36158590643499999</v>
      </c>
      <c r="L87" s="134"/>
    </row>
    <row r="88" spans="1:12" ht="14.4" customHeight="1" thickBot="1" x14ac:dyDescent="0.35">
      <c r="A88" s="444" t="s">
        <v>329</v>
      </c>
      <c r="B88" s="424">
        <v>0</v>
      </c>
      <c r="C88" s="424">
        <v>24.42</v>
      </c>
      <c r="D88" s="425">
        <v>24.42</v>
      </c>
      <c r="E88" s="434" t="s">
        <v>248</v>
      </c>
      <c r="F88" s="424">
        <v>20.741958872076999</v>
      </c>
      <c r="G88" s="425">
        <v>5.1854897180190003</v>
      </c>
      <c r="H88" s="427">
        <v>1.75</v>
      </c>
      <c r="I88" s="424">
        <v>7.5</v>
      </c>
      <c r="J88" s="425">
        <v>2.3145102819800001</v>
      </c>
      <c r="K88" s="428">
        <v>0.36158590643499999</v>
      </c>
      <c r="L88" s="134"/>
    </row>
    <row r="89" spans="1:12" ht="14.4" customHeight="1" thickBot="1" x14ac:dyDescent="0.35">
      <c r="A89" s="445" t="s">
        <v>330</v>
      </c>
      <c r="B89" s="429">
        <v>0</v>
      </c>
      <c r="C89" s="429">
        <v>17.82</v>
      </c>
      <c r="D89" s="430">
        <v>17.82</v>
      </c>
      <c r="E89" s="431" t="s">
        <v>248</v>
      </c>
      <c r="F89" s="429">
        <v>15.336123329923</v>
      </c>
      <c r="G89" s="430">
        <v>3.8340308324799999</v>
      </c>
      <c r="H89" s="432">
        <v>0</v>
      </c>
      <c r="I89" s="429">
        <v>5.75</v>
      </c>
      <c r="J89" s="430">
        <v>1.915969167519</v>
      </c>
      <c r="K89" s="437">
        <v>0.37493177880099998</v>
      </c>
      <c r="L89" s="134"/>
    </row>
    <row r="90" spans="1:12" ht="14.4" customHeight="1" thickBot="1" x14ac:dyDescent="0.35">
      <c r="A90" s="446" t="s">
        <v>331</v>
      </c>
      <c r="B90" s="424">
        <v>0</v>
      </c>
      <c r="C90" s="424">
        <v>1.2</v>
      </c>
      <c r="D90" s="425">
        <v>1.2</v>
      </c>
      <c r="E90" s="434" t="s">
        <v>248</v>
      </c>
      <c r="F90" s="424">
        <v>1.9677627203650001</v>
      </c>
      <c r="G90" s="425">
        <v>0.491940680091</v>
      </c>
      <c r="H90" s="427">
        <v>0</v>
      </c>
      <c r="I90" s="424">
        <v>5.75</v>
      </c>
      <c r="J90" s="425">
        <v>5.2580593199079999</v>
      </c>
      <c r="K90" s="428">
        <v>2.9221002819540001</v>
      </c>
      <c r="L90" s="134"/>
    </row>
    <row r="91" spans="1:12" ht="14.4" customHeight="1" thickBot="1" x14ac:dyDescent="0.35">
      <c r="A91" s="446" t="s">
        <v>332</v>
      </c>
      <c r="B91" s="424">
        <v>0</v>
      </c>
      <c r="C91" s="424">
        <v>16.62</v>
      </c>
      <c r="D91" s="425">
        <v>16.62</v>
      </c>
      <c r="E91" s="434" t="s">
        <v>248</v>
      </c>
      <c r="F91" s="424">
        <v>13.368360609558</v>
      </c>
      <c r="G91" s="425">
        <v>3.3420901523889999</v>
      </c>
      <c r="H91" s="427">
        <v>0</v>
      </c>
      <c r="I91" s="424">
        <v>0</v>
      </c>
      <c r="J91" s="425">
        <v>-3.3420901523889999</v>
      </c>
      <c r="K91" s="428">
        <v>0</v>
      </c>
      <c r="L91" s="134"/>
    </row>
    <row r="92" spans="1:12" ht="14.4" customHeight="1" thickBot="1" x14ac:dyDescent="0.35">
      <c r="A92" s="448" t="s">
        <v>333</v>
      </c>
      <c r="B92" s="424">
        <v>0</v>
      </c>
      <c r="C92" s="424">
        <v>2.7</v>
      </c>
      <c r="D92" s="425">
        <v>2.7</v>
      </c>
      <c r="E92" s="434" t="s">
        <v>248</v>
      </c>
      <c r="F92" s="424">
        <v>3.909294853514</v>
      </c>
      <c r="G92" s="425">
        <v>0.97732371337799995</v>
      </c>
      <c r="H92" s="427">
        <v>0</v>
      </c>
      <c r="I92" s="424">
        <v>0</v>
      </c>
      <c r="J92" s="425">
        <v>-0.97732371337799995</v>
      </c>
      <c r="K92" s="428">
        <v>0</v>
      </c>
      <c r="L92" s="134"/>
    </row>
    <row r="93" spans="1:12" ht="14.4" customHeight="1" thickBot="1" x14ac:dyDescent="0.35">
      <c r="A93" s="446" t="s">
        <v>334</v>
      </c>
      <c r="B93" s="424">
        <v>0</v>
      </c>
      <c r="C93" s="424">
        <v>2.7</v>
      </c>
      <c r="D93" s="425">
        <v>2.7</v>
      </c>
      <c r="E93" s="434" t="s">
        <v>248</v>
      </c>
      <c r="F93" s="424">
        <v>3.909294853514</v>
      </c>
      <c r="G93" s="425">
        <v>0.97732371337799995</v>
      </c>
      <c r="H93" s="427">
        <v>0</v>
      </c>
      <c r="I93" s="424">
        <v>0</v>
      </c>
      <c r="J93" s="425">
        <v>-0.97732371337799995</v>
      </c>
      <c r="K93" s="428">
        <v>0</v>
      </c>
      <c r="L93" s="134"/>
    </row>
    <row r="94" spans="1:12" ht="14.4" customHeight="1" thickBot="1" x14ac:dyDescent="0.35">
      <c r="A94" s="448" t="s">
        <v>335</v>
      </c>
      <c r="B94" s="424">
        <v>0</v>
      </c>
      <c r="C94" s="424">
        <v>3.9</v>
      </c>
      <c r="D94" s="425">
        <v>3.9</v>
      </c>
      <c r="E94" s="434" t="s">
        <v>259</v>
      </c>
      <c r="F94" s="424">
        <v>1.4965406886379999</v>
      </c>
      <c r="G94" s="425">
        <v>0.374135172159</v>
      </c>
      <c r="H94" s="427">
        <v>1.75</v>
      </c>
      <c r="I94" s="424">
        <v>1.75</v>
      </c>
      <c r="J94" s="425">
        <v>1.3758648278400001</v>
      </c>
      <c r="K94" s="428">
        <v>1.169363461538</v>
      </c>
      <c r="L94" s="134"/>
    </row>
    <row r="95" spans="1:12" ht="14.4" customHeight="1" thickBot="1" x14ac:dyDescent="0.35">
      <c r="A95" s="446" t="s">
        <v>336</v>
      </c>
      <c r="B95" s="424">
        <v>0</v>
      </c>
      <c r="C95" s="424">
        <v>3.9</v>
      </c>
      <c r="D95" s="425">
        <v>3.9</v>
      </c>
      <c r="E95" s="434" t="s">
        <v>259</v>
      </c>
      <c r="F95" s="424">
        <v>1.4965406886379999</v>
      </c>
      <c r="G95" s="425">
        <v>0.374135172159</v>
      </c>
      <c r="H95" s="427">
        <v>1.75</v>
      </c>
      <c r="I95" s="424">
        <v>1.75</v>
      </c>
      <c r="J95" s="425">
        <v>1.3758648278400001</v>
      </c>
      <c r="K95" s="428">
        <v>1.169363461538</v>
      </c>
      <c r="L95" s="134"/>
    </row>
    <row r="96" spans="1:12" ht="14.4" customHeight="1" thickBot="1" x14ac:dyDescent="0.35">
      <c r="A96" s="443" t="s">
        <v>337</v>
      </c>
      <c r="B96" s="424">
        <v>1958</v>
      </c>
      <c r="C96" s="424">
        <v>2220.0463399999999</v>
      </c>
      <c r="D96" s="425">
        <v>262.04633999999697</v>
      </c>
      <c r="E96" s="426">
        <v>1.133833677221</v>
      </c>
      <c r="F96" s="424">
        <v>2306.8734483098301</v>
      </c>
      <c r="G96" s="425">
        <v>576.71836207745798</v>
      </c>
      <c r="H96" s="427">
        <v>207.240000000001</v>
      </c>
      <c r="I96" s="424">
        <v>598.43356000000097</v>
      </c>
      <c r="J96" s="425">
        <v>21.715197922542</v>
      </c>
      <c r="K96" s="428">
        <v>0.25941325929100001</v>
      </c>
      <c r="L96" s="134"/>
    </row>
    <row r="97" spans="1:12" ht="14.4" customHeight="1" thickBot="1" x14ac:dyDescent="0.35">
      <c r="A97" s="444" t="s">
        <v>338</v>
      </c>
      <c r="B97" s="424">
        <v>1953</v>
      </c>
      <c r="C97" s="424">
        <v>2182.7130000000002</v>
      </c>
      <c r="D97" s="425">
        <v>229.71299999999701</v>
      </c>
      <c r="E97" s="426">
        <v>1.1176205837169999</v>
      </c>
      <c r="F97" s="424">
        <v>2306.8734483098301</v>
      </c>
      <c r="G97" s="425">
        <v>576.71836207745798</v>
      </c>
      <c r="H97" s="427">
        <v>187.24</v>
      </c>
      <c r="I97" s="424">
        <v>559.63499999999999</v>
      </c>
      <c r="J97" s="425">
        <v>-17.083362077457</v>
      </c>
      <c r="K97" s="428">
        <v>0.242594582034</v>
      </c>
      <c r="L97" s="134"/>
    </row>
    <row r="98" spans="1:12" ht="14.4" customHeight="1" thickBot="1" x14ac:dyDescent="0.35">
      <c r="A98" s="445" t="s">
        <v>339</v>
      </c>
      <c r="B98" s="429">
        <v>1953</v>
      </c>
      <c r="C98" s="429">
        <v>2177.1590000000001</v>
      </c>
      <c r="D98" s="430">
        <v>224.15899999999701</v>
      </c>
      <c r="E98" s="436">
        <v>1.1147767537119999</v>
      </c>
      <c r="F98" s="429">
        <v>2306.8734483098301</v>
      </c>
      <c r="G98" s="430">
        <v>576.71836207745798</v>
      </c>
      <c r="H98" s="432">
        <v>187.24</v>
      </c>
      <c r="I98" s="429">
        <v>559.63499999999999</v>
      </c>
      <c r="J98" s="430">
        <v>-17.083362077457</v>
      </c>
      <c r="K98" s="437">
        <v>0.242594582034</v>
      </c>
      <c r="L98" s="134"/>
    </row>
    <row r="99" spans="1:12" ht="14.4" customHeight="1" thickBot="1" x14ac:dyDescent="0.35">
      <c r="A99" s="446" t="s">
        <v>340</v>
      </c>
      <c r="B99" s="424">
        <v>511.00000000000102</v>
      </c>
      <c r="C99" s="424">
        <v>519.18499999999995</v>
      </c>
      <c r="D99" s="425">
        <v>8.1849999999990004</v>
      </c>
      <c r="E99" s="426">
        <v>1.0160176125239999</v>
      </c>
      <c r="F99" s="424">
        <v>547.51382705316405</v>
      </c>
      <c r="G99" s="425">
        <v>136.87845676329101</v>
      </c>
      <c r="H99" s="427">
        <v>12.962999999999999</v>
      </c>
      <c r="I99" s="424">
        <v>38.889000000000003</v>
      </c>
      <c r="J99" s="425">
        <v>-97.989456763289994</v>
      </c>
      <c r="K99" s="428">
        <v>7.1028343172999997E-2</v>
      </c>
      <c r="L99" s="134"/>
    </row>
    <row r="100" spans="1:12" ht="14.4" customHeight="1" thickBot="1" x14ac:dyDescent="0.35">
      <c r="A100" s="446" t="s">
        <v>341</v>
      </c>
      <c r="B100" s="424">
        <v>9</v>
      </c>
      <c r="C100" s="424">
        <v>9.2070000000000007</v>
      </c>
      <c r="D100" s="425">
        <v>0.20699999999900001</v>
      </c>
      <c r="E100" s="426">
        <v>1.0229999999999999</v>
      </c>
      <c r="F100" s="424">
        <v>9.7847945403440004</v>
      </c>
      <c r="G100" s="425">
        <v>2.4461986350860001</v>
      </c>
      <c r="H100" s="427">
        <v>0.77</v>
      </c>
      <c r="I100" s="424">
        <v>2.3090000000000002</v>
      </c>
      <c r="J100" s="425">
        <v>-0.137198635086</v>
      </c>
      <c r="K100" s="428">
        <v>0.235978383652</v>
      </c>
      <c r="L100" s="134"/>
    </row>
    <row r="101" spans="1:12" ht="14.4" customHeight="1" thickBot="1" x14ac:dyDescent="0.35">
      <c r="A101" s="446" t="s">
        <v>342</v>
      </c>
      <c r="B101" s="424">
        <v>1412</v>
      </c>
      <c r="C101" s="424">
        <v>1623.338</v>
      </c>
      <c r="D101" s="425">
        <v>211.33799999999701</v>
      </c>
      <c r="E101" s="426">
        <v>1.1496728045319999</v>
      </c>
      <c r="F101" s="424">
        <v>1722.5500042588001</v>
      </c>
      <c r="G101" s="425">
        <v>430.63750106470002</v>
      </c>
      <c r="H101" s="427">
        <v>170.73500000000001</v>
      </c>
      <c r="I101" s="424">
        <v>510.12099999999998</v>
      </c>
      <c r="J101" s="425">
        <v>79.483498935300005</v>
      </c>
      <c r="K101" s="428">
        <v>0.29614292690400001</v>
      </c>
      <c r="L101" s="134"/>
    </row>
    <row r="102" spans="1:12" ht="14.4" customHeight="1" thickBot="1" x14ac:dyDescent="0.35">
      <c r="A102" s="446" t="s">
        <v>343</v>
      </c>
      <c r="B102" s="424">
        <v>18</v>
      </c>
      <c r="C102" s="424">
        <v>22.384</v>
      </c>
      <c r="D102" s="425">
        <v>4.3839999999990003</v>
      </c>
      <c r="E102" s="426">
        <v>1.243555555555</v>
      </c>
      <c r="F102" s="424">
        <v>23.788730421535</v>
      </c>
      <c r="G102" s="425">
        <v>5.9471826053830004</v>
      </c>
      <c r="H102" s="427">
        <v>2.5179999999999998</v>
      </c>
      <c r="I102" s="424">
        <v>7.5540000000000003</v>
      </c>
      <c r="J102" s="425">
        <v>1.606817394616</v>
      </c>
      <c r="K102" s="428">
        <v>0.31754531940699998</v>
      </c>
      <c r="L102" s="134"/>
    </row>
    <row r="103" spans="1:12" ht="14.4" customHeight="1" thickBot="1" x14ac:dyDescent="0.35">
      <c r="A103" s="446" t="s">
        <v>344</v>
      </c>
      <c r="B103" s="424">
        <v>3</v>
      </c>
      <c r="C103" s="424">
        <v>3.0449999999999999</v>
      </c>
      <c r="D103" s="425">
        <v>4.4999999999E-2</v>
      </c>
      <c r="E103" s="426">
        <v>1.0149999999999999</v>
      </c>
      <c r="F103" s="424">
        <v>3.2360920359879999</v>
      </c>
      <c r="G103" s="425">
        <v>0.80902300899699997</v>
      </c>
      <c r="H103" s="427">
        <v>0.254</v>
      </c>
      <c r="I103" s="424">
        <v>0.76200000000000001</v>
      </c>
      <c r="J103" s="425">
        <v>-4.7023008997000001E-2</v>
      </c>
      <c r="K103" s="428">
        <v>0.23546919912200001</v>
      </c>
      <c r="L103" s="134"/>
    </row>
    <row r="104" spans="1:12" ht="14.4" customHeight="1" thickBot="1" x14ac:dyDescent="0.35">
      <c r="A104" s="445" t="s">
        <v>345</v>
      </c>
      <c r="B104" s="429">
        <v>0</v>
      </c>
      <c r="C104" s="429">
        <v>5.5540000000000003</v>
      </c>
      <c r="D104" s="430">
        <v>5.5540000000000003</v>
      </c>
      <c r="E104" s="431" t="s">
        <v>248</v>
      </c>
      <c r="F104" s="429">
        <v>0</v>
      </c>
      <c r="G104" s="430">
        <v>0</v>
      </c>
      <c r="H104" s="432">
        <v>0</v>
      </c>
      <c r="I104" s="429">
        <v>0</v>
      </c>
      <c r="J104" s="430">
        <v>0</v>
      </c>
      <c r="K104" s="433" t="s">
        <v>248</v>
      </c>
      <c r="L104" s="134"/>
    </row>
    <row r="105" spans="1:12" ht="14.4" customHeight="1" thickBot="1" x14ac:dyDescent="0.35">
      <c r="A105" s="446" t="s">
        <v>346</v>
      </c>
      <c r="B105" s="424">
        <v>0</v>
      </c>
      <c r="C105" s="424">
        <v>5.5540000000000003</v>
      </c>
      <c r="D105" s="425">
        <v>5.5540000000000003</v>
      </c>
      <c r="E105" s="434" t="s">
        <v>248</v>
      </c>
      <c r="F105" s="424">
        <v>0</v>
      </c>
      <c r="G105" s="425">
        <v>0</v>
      </c>
      <c r="H105" s="427">
        <v>0</v>
      </c>
      <c r="I105" s="424">
        <v>0</v>
      </c>
      <c r="J105" s="425">
        <v>0</v>
      </c>
      <c r="K105" s="435" t="s">
        <v>248</v>
      </c>
      <c r="L105" s="134"/>
    </row>
    <row r="106" spans="1:12" ht="14.4" customHeight="1" thickBot="1" x14ac:dyDescent="0.35">
      <c r="A106" s="444" t="s">
        <v>347</v>
      </c>
      <c r="B106" s="424">
        <v>5</v>
      </c>
      <c r="C106" s="424">
        <v>37.33334</v>
      </c>
      <c r="D106" s="425">
        <v>32.33334</v>
      </c>
      <c r="E106" s="426">
        <v>7.4666679999990002</v>
      </c>
      <c r="F106" s="424">
        <v>0</v>
      </c>
      <c r="G106" s="425">
        <v>0</v>
      </c>
      <c r="H106" s="427">
        <v>20</v>
      </c>
      <c r="I106" s="424">
        <v>38.798560000000002</v>
      </c>
      <c r="J106" s="425">
        <v>38.798560000000002</v>
      </c>
      <c r="K106" s="435" t="s">
        <v>248</v>
      </c>
      <c r="L106" s="134"/>
    </row>
    <row r="107" spans="1:12" ht="14.4" customHeight="1" thickBot="1" x14ac:dyDescent="0.35">
      <c r="A107" s="445" t="s">
        <v>348</v>
      </c>
      <c r="B107" s="429">
        <v>5</v>
      </c>
      <c r="C107" s="429">
        <v>16.763339999999999</v>
      </c>
      <c r="D107" s="430">
        <v>11.763339999999999</v>
      </c>
      <c r="E107" s="436">
        <v>3.352668</v>
      </c>
      <c r="F107" s="429">
        <v>0</v>
      </c>
      <c r="G107" s="430">
        <v>0</v>
      </c>
      <c r="H107" s="432">
        <v>20</v>
      </c>
      <c r="I107" s="429">
        <v>38.798560000000002</v>
      </c>
      <c r="J107" s="430">
        <v>38.798560000000002</v>
      </c>
      <c r="K107" s="433" t="s">
        <v>248</v>
      </c>
      <c r="L107" s="134"/>
    </row>
    <row r="108" spans="1:12" ht="14.4" customHeight="1" thickBot="1" x14ac:dyDescent="0.35">
      <c r="A108" s="446" t="s">
        <v>349</v>
      </c>
      <c r="B108" s="424">
        <v>5</v>
      </c>
      <c r="C108" s="424">
        <v>16.763339999999999</v>
      </c>
      <c r="D108" s="425">
        <v>11.763339999999999</v>
      </c>
      <c r="E108" s="426">
        <v>3.352668</v>
      </c>
      <c r="F108" s="424">
        <v>0</v>
      </c>
      <c r="G108" s="425">
        <v>0</v>
      </c>
      <c r="H108" s="427">
        <v>20</v>
      </c>
      <c r="I108" s="424">
        <v>38.798560000000002</v>
      </c>
      <c r="J108" s="425">
        <v>38.798560000000002</v>
      </c>
      <c r="K108" s="435" t="s">
        <v>248</v>
      </c>
      <c r="L108" s="134"/>
    </row>
    <row r="109" spans="1:12" ht="14.4" customHeight="1" thickBot="1" x14ac:dyDescent="0.35">
      <c r="A109" s="445" t="s">
        <v>350</v>
      </c>
      <c r="B109" s="429">
        <v>0</v>
      </c>
      <c r="C109" s="429">
        <v>20.57</v>
      </c>
      <c r="D109" s="430">
        <v>20.57</v>
      </c>
      <c r="E109" s="431" t="s">
        <v>259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7">
        <v>0</v>
      </c>
      <c r="L109" s="134"/>
    </row>
    <row r="110" spans="1:12" ht="14.4" customHeight="1" thickBot="1" x14ac:dyDescent="0.35">
      <c r="A110" s="446" t="s">
        <v>351</v>
      </c>
      <c r="B110" s="424">
        <v>0</v>
      </c>
      <c r="C110" s="424">
        <v>20.57</v>
      </c>
      <c r="D110" s="425">
        <v>20.57</v>
      </c>
      <c r="E110" s="434" t="s">
        <v>259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28">
        <v>0</v>
      </c>
      <c r="L110" s="134"/>
    </row>
    <row r="111" spans="1:12" ht="14.4" customHeight="1" thickBot="1" x14ac:dyDescent="0.35">
      <c r="A111" s="442" t="s">
        <v>352</v>
      </c>
      <c r="B111" s="424">
        <v>79275.965272888498</v>
      </c>
      <c r="C111" s="424">
        <v>81266.674549999996</v>
      </c>
      <c r="D111" s="425">
        <v>1990.7092771114801</v>
      </c>
      <c r="E111" s="426">
        <v>1.0251111326140001</v>
      </c>
      <c r="F111" s="424">
        <v>82035.015383528793</v>
      </c>
      <c r="G111" s="425">
        <v>20508.753845882198</v>
      </c>
      <c r="H111" s="427">
        <v>9977.4862000000103</v>
      </c>
      <c r="I111" s="424">
        <v>33996.093489999999</v>
      </c>
      <c r="J111" s="425">
        <v>13487.339644117799</v>
      </c>
      <c r="K111" s="428">
        <v>0.41440954610699998</v>
      </c>
      <c r="L111" s="134"/>
    </row>
    <row r="112" spans="1:12" ht="14.4" customHeight="1" thickBot="1" x14ac:dyDescent="0.35">
      <c r="A112" s="443" t="s">
        <v>353</v>
      </c>
      <c r="B112" s="424">
        <v>79256</v>
      </c>
      <c r="C112" s="424">
        <v>81183.783599999995</v>
      </c>
      <c r="D112" s="425">
        <v>1927.7836</v>
      </c>
      <c r="E112" s="426">
        <v>1.0243235035830001</v>
      </c>
      <c r="F112" s="424">
        <v>81996.941818168503</v>
      </c>
      <c r="G112" s="425">
        <v>20499.2354545421</v>
      </c>
      <c r="H112" s="427">
        <v>9932.4860500000104</v>
      </c>
      <c r="I112" s="424">
        <v>33920.612390000002</v>
      </c>
      <c r="J112" s="425">
        <v>13421.3769354579</v>
      </c>
      <c r="K112" s="428">
        <v>0.41368143296299997</v>
      </c>
      <c r="L112" s="134"/>
    </row>
    <row r="113" spans="1:12" ht="14.4" customHeight="1" thickBot="1" x14ac:dyDescent="0.35">
      <c r="A113" s="444" t="s">
        <v>354</v>
      </c>
      <c r="B113" s="424">
        <v>79256</v>
      </c>
      <c r="C113" s="424">
        <v>81183.783599999995</v>
      </c>
      <c r="D113" s="425">
        <v>1927.7836</v>
      </c>
      <c r="E113" s="426">
        <v>1.0243235035830001</v>
      </c>
      <c r="F113" s="424">
        <v>81996.941818168503</v>
      </c>
      <c r="G113" s="425">
        <v>20499.2354545421</v>
      </c>
      <c r="H113" s="427">
        <v>9932.4860500000104</v>
      </c>
      <c r="I113" s="424">
        <v>33920.612390000002</v>
      </c>
      <c r="J113" s="425">
        <v>13421.3769354579</v>
      </c>
      <c r="K113" s="428">
        <v>0.41368143296299997</v>
      </c>
      <c r="L113" s="134"/>
    </row>
    <row r="114" spans="1:12" ht="14.4" customHeight="1" thickBot="1" x14ac:dyDescent="0.35">
      <c r="A114" s="445" t="s">
        <v>355</v>
      </c>
      <c r="B114" s="429">
        <v>530</v>
      </c>
      <c r="C114" s="429">
        <v>851.68817999999999</v>
      </c>
      <c r="D114" s="430">
        <v>321.68817999999999</v>
      </c>
      <c r="E114" s="436">
        <v>1.606958830188</v>
      </c>
      <c r="F114" s="429">
        <v>1090.5053085423201</v>
      </c>
      <c r="G114" s="430">
        <v>272.62632713558099</v>
      </c>
      <c r="H114" s="432">
        <v>41.448999999999998</v>
      </c>
      <c r="I114" s="429">
        <v>133.47839999999999</v>
      </c>
      <c r="J114" s="430">
        <v>-139.147927135581</v>
      </c>
      <c r="K114" s="437">
        <v>0.122400504568</v>
      </c>
      <c r="L114" s="134"/>
    </row>
    <row r="115" spans="1:12" ht="14.4" customHeight="1" thickBot="1" x14ac:dyDescent="0.35">
      <c r="A115" s="446" t="s">
        <v>356</v>
      </c>
      <c r="B115" s="424">
        <v>365</v>
      </c>
      <c r="C115" s="424">
        <v>656.02077999999995</v>
      </c>
      <c r="D115" s="425">
        <v>291.02078</v>
      </c>
      <c r="E115" s="426">
        <v>1.7973172054790001</v>
      </c>
      <c r="F115" s="424">
        <v>850.42803222267798</v>
      </c>
      <c r="G115" s="425">
        <v>212.60700805567001</v>
      </c>
      <c r="H115" s="427">
        <v>40.139800000000001</v>
      </c>
      <c r="I115" s="424">
        <v>129.18600000000001</v>
      </c>
      <c r="J115" s="425">
        <v>-83.421008055669006</v>
      </c>
      <c r="K115" s="428">
        <v>0.15190703399300001</v>
      </c>
      <c r="L115" s="134"/>
    </row>
    <row r="116" spans="1:12" ht="14.4" customHeight="1" thickBot="1" x14ac:dyDescent="0.35">
      <c r="A116" s="446" t="s">
        <v>357</v>
      </c>
      <c r="B116" s="424">
        <v>10</v>
      </c>
      <c r="C116" s="424">
        <v>0</v>
      </c>
      <c r="D116" s="425">
        <v>-10</v>
      </c>
      <c r="E116" s="426">
        <v>0</v>
      </c>
      <c r="F116" s="424">
        <v>0</v>
      </c>
      <c r="G116" s="425">
        <v>0</v>
      </c>
      <c r="H116" s="427">
        <v>0</v>
      </c>
      <c r="I116" s="424">
        <v>0</v>
      </c>
      <c r="J116" s="425">
        <v>0</v>
      </c>
      <c r="K116" s="428">
        <v>3</v>
      </c>
      <c r="L116" s="134"/>
    </row>
    <row r="117" spans="1:12" ht="14.4" customHeight="1" thickBot="1" x14ac:dyDescent="0.35">
      <c r="A117" s="446" t="s">
        <v>358</v>
      </c>
      <c r="B117" s="424">
        <v>145</v>
      </c>
      <c r="C117" s="424">
        <v>177.10810000000001</v>
      </c>
      <c r="D117" s="425">
        <v>32.1081</v>
      </c>
      <c r="E117" s="426">
        <v>1.2214351724129999</v>
      </c>
      <c r="F117" s="424">
        <v>204.45259650181299</v>
      </c>
      <c r="G117" s="425">
        <v>51.113149125452999</v>
      </c>
      <c r="H117" s="427">
        <v>0.59640000000000004</v>
      </c>
      <c r="I117" s="424">
        <v>3.5796000000000001</v>
      </c>
      <c r="J117" s="425">
        <v>-47.533549125453</v>
      </c>
      <c r="K117" s="428">
        <v>1.7508214917000001E-2</v>
      </c>
      <c r="L117" s="134"/>
    </row>
    <row r="118" spans="1:12" ht="14.4" customHeight="1" thickBot="1" x14ac:dyDescent="0.35">
      <c r="A118" s="446" t="s">
        <v>359</v>
      </c>
      <c r="B118" s="424">
        <v>10</v>
      </c>
      <c r="C118" s="424">
        <v>18.5593</v>
      </c>
      <c r="D118" s="425">
        <v>8.5593000000000004</v>
      </c>
      <c r="E118" s="426">
        <v>1.8559300000000001</v>
      </c>
      <c r="F118" s="424">
        <v>35.624679817832998</v>
      </c>
      <c r="G118" s="425">
        <v>8.9061699544580009</v>
      </c>
      <c r="H118" s="427">
        <v>0.71279999999999999</v>
      </c>
      <c r="I118" s="424">
        <v>0.71279999999999999</v>
      </c>
      <c r="J118" s="425">
        <v>-8.1933699544579994</v>
      </c>
      <c r="K118" s="428">
        <v>2.0008600881E-2</v>
      </c>
      <c r="L118" s="134"/>
    </row>
    <row r="119" spans="1:12" ht="14.4" customHeight="1" thickBot="1" x14ac:dyDescent="0.35">
      <c r="A119" s="445" t="s">
        <v>360</v>
      </c>
      <c r="B119" s="429">
        <v>155</v>
      </c>
      <c r="C119" s="429">
        <v>216.66650000000001</v>
      </c>
      <c r="D119" s="430">
        <v>61.666499999999999</v>
      </c>
      <c r="E119" s="436">
        <v>1.3978483870959999</v>
      </c>
      <c r="F119" s="429">
        <v>229.806354426029</v>
      </c>
      <c r="G119" s="430">
        <v>57.451588606507002</v>
      </c>
      <c r="H119" s="432">
        <v>12.252420000000001</v>
      </c>
      <c r="I119" s="429">
        <v>38.978830000000002</v>
      </c>
      <c r="J119" s="430">
        <v>-18.472758606507</v>
      </c>
      <c r="K119" s="437">
        <v>0.16961597992899999</v>
      </c>
      <c r="L119" s="134"/>
    </row>
    <row r="120" spans="1:12" ht="14.4" customHeight="1" thickBot="1" x14ac:dyDescent="0.35">
      <c r="A120" s="446" t="s">
        <v>361</v>
      </c>
      <c r="B120" s="424">
        <v>147</v>
      </c>
      <c r="C120" s="424">
        <v>200.47450000000001</v>
      </c>
      <c r="D120" s="425">
        <v>53.474499999999999</v>
      </c>
      <c r="E120" s="426">
        <v>1.3637721088429999</v>
      </c>
      <c r="F120" s="424">
        <v>214.734565163003</v>
      </c>
      <c r="G120" s="425">
        <v>53.683641290750003</v>
      </c>
      <c r="H120" s="427">
        <v>11.85242</v>
      </c>
      <c r="I120" s="424">
        <v>38.06183</v>
      </c>
      <c r="J120" s="425">
        <v>-15.621811290749999</v>
      </c>
      <c r="K120" s="428">
        <v>0.17725059759699999</v>
      </c>
      <c r="L120" s="134"/>
    </row>
    <row r="121" spans="1:12" ht="14.4" customHeight="1" thickBot="1" x14ac:dyDescent="0.35">
      <c r="A121" s="446" t="s">
        <v>362</v>
      </c>
      <c r="B121" s="424">
        <v>8</v>
      </c>
      <c r="C121" s="424">
        <v>16.192</v>
      </c>
      <c r="D121" s="425">
        <v>8.1920000000000002</v>
      </c>
      <c r="E121" s="426">
        <v>2.024</v>
      </c>
      <c r="F121" s="424">
        <v>15.071789263025</v>
      </c>
      <c r="G121" s="425">
        <v>3.7679473157559999</v>
      </c>
      <c r="H121" s="427">
        <v>0.4</v>
      </c>
      <c r="I121" s="424">
        <v>0.91700000000000004</v>
      </c>
      <c r="J121" s="425">
        <v>-2.8509473157560001</v>
      </c>
      <c r="K121" s="428">
        <v>6.0842145812000002E-2</v>
      </c>
      <c r="L121" s="134"/>
    </row>
    <row r="122" spans="1:12" ht="14.4" customHeight="1" thickBot="1" x14ac:dyDescent="0.35">
      <c r="A122" s="445" t="s">
        <v>363</v>
      </c>
      <c r="B122" s="429">
        <v>131</v>
      </c>
      <c r="C122" s="429">
        <v>97.796390000000002</v>
      </c>
      <c r="D122" s="430">
        <v>-33.203609999999998</v>
      </c>
      <c r="E122" s="436">
        <v>0.74653732824399999</v>
      </c>
      <c r="F122" s="429">
        <v>97.608029879605994</v>
      </c>
      <c r="G122" s="430">
        <v>24.402007469901001</v>
      </c>
      <c r="H122" s="432">
        <v>1.7110099999999999</v>
      </c>
      <c r="I122" s="429">
        <v>13.967639999999999</v>
      </c>
      <c r="J122" s="430">
        <v>-10.434367469901</v>
      </c>
      <c r="K122" s="437">
        <v>0.14309929231400001</v>
      </c>
      <c r="L122" s="134"/>
    </row>
    <row r="123" spans="1:12" ht="14.4" customHeight="1" thickBot="1" x14ac:dyDescent="0.35">
      <c r="A123" s="446" t="s">
        <v>364</v>
      </c>
      <c r="B123" s="424">
        <v>21</v>
      </c>
      <c r="C123" s="424">
        <v>3.0053299999999998</v>
      </c>
      <c r="D123" s="425">
        <v>-17.994669999999999</v>
      </c>
      <c r="E123" s="426">
        <v>0.14311095237999999</v>
      </c>
      <c r="F123" s="424">
        <v>2.8033184410879999</v>
      </c>
      <c r="G123" s="425">
        <v>0.70082961027199997</v>
      </c>
      <c r="H123" s="427">
        <v>0.63880999999999999</v>
      </c>
      <c r="I123" s="424">
        <v>5.4856299999999996</v>
      </c>
      <c r="J123" s="425">
        <v>4.7848003897269997</v>
      </c>
      <c r="K123" s="428">
        <v>1.956834414384</v>
      </c>
      <c r="L123" s="134"/>
    </row>
    <row r="124" spans="1:12" ht="14.4" customHeight="1" thickBot="1" x14ac:dyDescent="0.35">
      <c r="A124" s="446" t="s">
        <v>365</v>
      </c>
      <c r="B124" s="424">
        <v>110</v>
      </c>
      <c r="C124" s="424">
        <v>94.791060000000002</v>
      </c>
      <c r="D124" s="425">
        <v>-15.20894</v>
      </c>
      <c r="E124" s="426">
        <v>0.86173690909</v>
      </c>
      <c r="F124" s="424">
        <v>94.804711438517998</v>
      </c>
      <c r="G124" s="425">
        <v>23.701177859628999</v>
      </c>
      <c r="H124" s="427">
        <v>1.0722</v>
      </c>
      <c r="I124" s="424">
        <v>8.4820100000000007</v>
      </c>
      <c r="J124" s="425">
        <v>-15.219167859629</v>
      </c>
      <c r="K124" s="428">
        <v>8.9468232868E-2</v>
      </c>
      <c r="L124" s="134"/>
    </row>
    <row r="125" spans="1:12" ht="14.4" customHeight="1" thickBot="1" x14ac:dyDescent="0.35">
      <c r="A125" s="445" t="s">
        <v>366</v>
      </c>
      <c r="B125" s="429">
        <v>798</v>
      </c>
      <c r="C125" s="429">
        <v>1213.2054800000001</v>
      </c>
      <c r="D125" s="430">
        <v>415.20548000000002</v>
      </c>
      <c r="E125" s="436">
        <v>1.520307619047</v>
      </c>
      <c r="F125" s="429">
        <v>1209.36956440425</v>
      </c>
      <c r="G125" s="430">
        <v>302.34239110106301</v>
      </c>
      <c r="H125" s="432">
        <v>78.923439999999999</v>
      </c>
      <c r="I125" s="429">
        <v>195.32831999999999</v>
      </c>
      <c r="J125" s="430">
        <v>-107.014071101063</v>
      </c>
      <c r="K125" s="437">
        <v>0.16151251507299999</v>
      </c>
      <c r="L125" s="134"/>
    </row>
    <row r="126" spans="1:12" ht="14.4" customHeight="1" thickBot="1" x14ac:dyDescent="0.35">
      <c r="A126" s="446" t="s">
        <v>367</v>
      </c>
      <c r="B126" s="424">
        <v>798</v>
      </c>
      <c r="C126" s="424">
        <v>1213.2054800000001</v>
      </c>
      <c r="D126" s="425">
        <v>415.20548000000002</v>
      </c>
      <c r="E126" s="426">
        <v>1.520307619047</v>
      </c>
      <c r="F126" s="424">
        <v>1209.36956440425</v>
      </c>
      <c r="G126" s="425">
        <v>302.34239110106301</v>
      </c>
      <c r="H126" s="427">
        <v>78.923439999999999</v>
      </c>
      <c r="I126" s="424">
        <v>195.32831999999999</v>
      </c>
      <c r="J126" s="425">
        <v>-107.014071101063</v>
      </c>
      <c r="K126" s="428">
        <v>0.16151251507299999</v>
      </c>
      <c r="L126" s="134"/>
    </row>
    <row r="127" spans="1:12" ht="14.4" customHeight="1" thickBot="1" x14ac:dyDescent="0.35">
      <c r="A127" s="445" t="s">
        <v>368</v>
      </c>
      <c r="B127" s="429">
        <v>77642</v>
      </c>
      <c r="C127" s="429">
        <v>76685.414699999994</v>
      </c>
      <c r="D127" s="430">
        <v>-956.585299999992</v>
      </c>
      <c r="E127" s="436">
        <v>0.98767953813599996</v>
      </c>
      <c r="F127" s="429">
        <v>79369.652560916307</v>
      </c>
      <c r="G127" s="430">
        <v>19842.413140229099</v>
      </c>
      <c r="H127" s="432">
        <v>9538.0403200000092</v>
      </c>
      <c r="I127" s="429">
        <v>31968.649509999999</v>
      </c>
      <c r="J127" s="430">
        <v>12126.236369770901</v>
      </c>
      <c r="K127" s="437">
        <v>0.40278177462600001</v>
      </c>
      <c r="L127" s="134"/>
    </row>
    <row r="128" spans="1:12" ht="14.4" customHeight="1" thickBot="1" x14ac:dyDescent="0.35">
      <c r="A128" s="446" t="s">
        <v>369</v>
      </c>
      <c r="B128" s="424">
        <v>30224</v>
      </c>
      <c r="C128" s="424">
        <v>28289.872640000001</v>
      </c>
      <c r="D128" s="425">
        <v>-1934.12736</v>
      </c>
      <c r="E128" s="426">
        <v>0.93600690312299994</v>
      </c>
      <c r="F128" s="424">
        <v>30195.802507161599</v>
      </c>
      <c r="G128" s="425">
        <v>7548.9506267903998</v>
      </c>
      <c r="H128" s="427">
        <v>3565.0567900000001</v>
      </c>
      <c r="I128" s="424">
        <v>12105.15013</v>
      </c>
      <c r="J128" s="425">
        <v>4556.1995032096002</v>
      </c>
      <c r="K128" s="428">
        <v>0.400888505186</v>
      </c>
      <c r="L128" s="134"/>
    </row>
    <row r="129" spans="1:12" ht="14.4" customHeight="1" thickBot="1" x14ac:dyDescent="0.35">
      <c r="A129" s="446" t="s">
        <v>370</v>
      </c>
      <c r="B129" s="424">
        <v>47418</v>
      </c>
      <c r="C129" s="424">
        <v>48395.54206</v>
      </c>
      <c r="D129" s="425">
        <v>977.54205999999999</v>
      </c>
      <c r="E129" s="426">
        <v>1.020615421569</v>
      </c>
      <c r="F129" s="424">
        <v>49173.850053754701</v>
      </c>
      <c r="G129" s="425">
        <v>12293.462513438701</v>
      </c>
      <c r="H129" s="427">
        <v>5972.9835300000104</v>
      </c>
      <c r="I129" s="424">
        <v>19863.499380000001</v>
      </c>
      <c r="J129" s="425">
        <v>7570.0368665613296</v>
      </c>
      <c r="K129" s="428">
        <v>0.40394435982299998</v>
      </c>
      <c r="L129" s="134"/>
    </row>
    <row r="130" spans="1:12" ht="14.4" customHeight="1" thickBot="1" x14ac:dyDescent="0.35">
      <c r="A130" s="445" t="s">
        <v>371</v>
      </c>
      <c r="B130" s="429">
        <v>0</v>
      </c>
      <c r="C130" s="429">
        <v>2119.01235</v>
      </c>
      <c r="D130" s="430">
        <v>2119.01235</v>
      </c>
      <c r="E130" s="431" t="s">
        <v>248</v>
      </c>
      <c r="F130" s="429">
        <v>0</v>
      </c>
      <c r="G130" s="430">
        <v>0</v>
      </c>
      <c r="H130" s="432">
        <v>260.10986000000003</v>
      </c>
      <c r="I130" s="429">
        <v>1570.2096899999999</v>
      </c>
      <c r="J130" s="430">
        <v>1570.2096899999999</v>
      </c>
      <c r="K130" s="433" t="s">
        <v>248</v>
      </c>
      <c r="L130" s="134"/>
    </row>
    <row r="131" spans="1:12" ht="14.4" customHeight="1" thickBot="1" x14ac:dyDescent="0.35">
      <c r="A131" s="446" t="s">
        <v>372</v>
      </c>
      <c r="B131" s="424">
        <v>0</v>
      </c>
      <c r="C131" s="424">
        <v>1508.5467100000001</v>
      </c>
      <c r="D131" s="425">
        <v>1508.5467100000001</v>
      </c>
      <c r="E131" s="434" t="s">
        <v>248</v>
      </c>
      <c r="F131" s="424">
        <v>0</v>
      </c>
      <c r="G131" s="425">
        <v>0</v>
      </c>
      <c r="H131" s="427">
        <v>0</v>
      </c>
      <c r="I131" s="424">
        <v>0</v>
      </c>
      <c r="J131" s="425">
        <v>0</v>
      </c>
      <c r="K131" s="435" t="s">
        <v>248</v>
      </c>
      <c r="L131" s="134"/>
    </row>
    <row r="132" spans="1:12" ht="14.4" customHeight="1" thickBot="1" x14ac:dyDescent="0.35">
      <c r="A132" s="446" t="s">
        <v>373</v>
      </c>
      <c r="B132" s="424">
        <v>0</v>
      </c>
      <c r="C132" s="424">
        <v>610.46564000000001</v>
      </c>
      <c r="D132" s="425">
        <v>610.46564000000001</v>
      </c>
      <c r="E132" s="434" t="s">
        <v>248</v>
      </c>
      <c r="F132" s="424">
        <v>0</v>
      </c>
      <c r="G132" s="425">
        <v>0</v>
      </c>
      <c r="H132" s="427">
        <v>260.10986000000003</v>
      </c>
      <c r="I132" s="424">
        <v>1570.2096899999999</v>
      </c>
      <c r="J132" s="425">
        <v>1570.2096899999999</v>
      </c>
      <c r="K132" s="435" t="s">
        <v>248</v>
      </c>
      <c r="L132" s="134"/>
    </row>
    <row r="133" spans="1:12" ht="14.4" customHeight="1" thickBot="1" x14ac:dyDescent="0.35">
      <c r="A133" s="443" t="s">
        <v>374</v>
      </c>
      <c r="B133" s="424">
        <v>19.96527288851</v>
      </c>
      <c r="C133" s="424">
        <v>82.890950000000004</v>
      </c>
      <c r="D133" s="425">
        <v>62.925677111489001</v>
      </c>
      <c r="E133" s="426">
        <v>4.1517564254129997</v>
      </c>
      <c r="F133" s="424">
        <v>38.073565360251997</v>
      </c>
      <c r="G133" s="425">
        <v>9.5183913400629994</v>
      </c>
      <c r="H133" s="427">
        <v>45.000149999999998</v>
      </c>
      <c r="I133" s="424">
        <v>75.481099999999998</v>
      </c>
      <c r="J133" s="425">
        <v>65.962708659935998</v>
      </c>
      <c r="K133" s="428">
        <v>1.9825067415090001</v>
      </c>
      <c r="L133" s="134"/>
    </row>
    <row r="134" spans="1:12" ht="14.4" customHeight="1" thickBot="1" x14ac:dyDescent="0.35">
      <c r="A134" s="444" t="s">
        <v>375</v>
      </c>
      <c r="B134" s="424">
        <v>0</v>
      </c>
      <c r="C134" s="424">
        <v>11.5</v>
      </c>
      <c r="D134" s="425">
        <v>11.5</v>
      </c>
      <c r="E134" s="434" t="s">
        <v>259</v>
      </c>
      <c r="F134" s="424">
        <v>0</v>
      </c>
      <c r="G134" s="425">
        <v>0</v>
      </c>
      <c r="H134" s="427">
        <v>25</v>
      </c>
      <c r="I134" s="424">
        <v>48.25</v>
      </c>
      <c r="J134" s="425">
        <v>48.25</v>
      </c>
      <c r="K134" s="435" t="s">
        <v>248</v>
      </c>
      <c r="L134" s="134"/>
    </row>
    <row r="135" spans="1:12" ht="14.4" customHeight="1" thickBot="1" x14ac:dyDescent="0.35">
      <c r="A135" s="445" t="s">
        <v>376</v>
      </c>
      <c r="B135" s="429">
        <v>0</v>
      </c>
      <c r="C135" s="429">
        <v>11.5</v>
      </c>
      <c r="D135" s="430">
        <v>11.5</v>
      </c>
      <c r="E135" s="431" t="s">
        <v>259</v>
      </c>
      <c r="F135" s="429">
        <v>0</v>
      </c>
      <c r="G135" s="430">
        <v>0</v>
      </c>
      <c r="H135" s="432">
        <v>25</v>
      </c>
      <c r="I135" s="429">
        <v>48.25</v>
      </c>
      <c r="J135" s="430">
        <v>48.25</v>
      </c>
      <c r="K135" s="433" t="s">
        <v>248</v>
      </c>
      <c r="L135" s="134"/>
    </row>
    <row r="136" spans="1:12" ht="14.4" customHeight="1" thickBot="1" x14ac:dyDescent="0.35">
      <c r="A136" s="446" t="s">
        <v>377</v>
      </c>
      <c r="B136" s="424">
        <v>0</v>
      </c>
      <c r="C136" s="424">
        <v>11.5</v>
      </c>
      <c r="D136" s="425">
        <v>11.5</v>
      </c>
      <c r="E136" s="434" t="s">
        <v>259</v>
      </c>
      <c r="F136" s="424">
        <v>0</v>
      </c>
      <c r="G136" s="425">
        <v>0</v>
      </c>
      <c r="H136" s="427">
        <v>25</v>
      </c>
      <c r="I136" s="424">
        <v>48.25</v>
      </c>
      <c r="J136" s="425">
        <v>48.25</v>
      </c>
      <c r="K136" s="435" t="s">
        <v>248</v>
      </c>
      <c r="L136" s="134"/>
    </row>
    <row r="137" spans="1:12" ht="14.4" customHeight="1" thickBot="1" x14ac:dyDescent="0.35">
      <c r="A137" s="449" t="s">
        <v>378</v>
      </c>
      <c r="B137" s="429">
        <v>19.96527288851</v>
      </c>
      <c r="C137" s="429">
        <v>71.390950000000004</v>
      </c>
      <c r="D137" s="430">
        <v>51.425677111489001</v>
      </c>
      <c r="E137" s="436">
        <v>3.5757562843569999</v>
      </c>
      <c r="F137" s="429">
        <v>38.073565360251997</v>
      </c>
      <c r="G137" s="430">
        <v>9.5183913400629994</v>
      </c>
      <c r="H137" s="432">
        <v>20.000150000000001</v>
      </c>
      <c r="I137" s="429">
        <v>27.231100000000001</v>
      </c>
      <c r="J137" s="430">
        <v>17.712708659935998</v>
      </c>
      <c r="K137" s="437">
        <v>0.71522327216600001</v>
      </c>
      <c r="L137" s="134"/>
    </row>
    <row r="138" spans="1:12" ht="14.4" customHeight="1" thickBot="1" x14ac:dyDescent="0.35">
      <c r="A138" s="445" t="s">
        <v>379</v>
      </c>
      <c r="B138" s="429">
        <v>0</v>
      </c>
      <c r="C138" s="429">
        <v>2.5100000000000001E-3</v>
      </c>
      <c r="D138" s="430">
        <v>2.5100000000000001E-3</v>
      </c>
      <c r="E138" s="431" t="s">
        <v>248</v>
      </c>
      <c r="F138" s="429">
        <v>0</v>
      </c>
      <c r="G138" s="430">
        <v>0</v>
      </c>
      <c r="H138" s="432">
        <v>20.000150000000001</v>
      </c>
      <c r="I138" s="429">
        <v>19.999600000000001</v>
      </c>
      <c r="J138" s="430">
        <v>19.999600000000001</v>
      </c>
      <c r="K138" s="433" t="s">
        <v>248</v>
      </c>
      <c r="L138" s="134"/>
    </row>
    <row r="139" spans="1:12" ht="14.4" customHeight="1" thickBot="1" x14ac:dyDescent="0.35">
      <c r="A139" s="446" t="s">
        <v>380</v>
      </c>
      <c r="B139" s="424">
        <v>0</v>
      </c>
      <c r="C139" s="424">
        <v>2.5100000000000001E-3</v>
      </c>
      <c r="D139" s="425">
        <v>2.5100000000000001E-3</v>
      </c>
      <c r="E139" s="434" t="s">
        <v>248</v>
      </c>
      <c r="F139" s="424">
        <v>0</v>
      </c>
      <c r="G139" s="425">
        <v>0</v>
      </c>
      <c r="H139" s="427">
        <v>1.4999999999999999E-4</v>
      </c>
      <c r="I139" s="424">
        <v>-4.0000000000000002E-4</v>
      </c>
      <c r="J139" s="425">
        <v>-4.0000000000000002E-4</v>
      </c>
      <c r="K139" s="435" t="s">
        <v>248</v>
      </c>
      <c r="L139" s="134"/>
    </row>
    <row r="140" spans="1:12" ht="14.4" customHeight="1" thickBot="1" x14ac:dyDescent="0.35">
      <c r="A140" s="446" t="s">
        <v>381</v>
      </c>
      <c r="B140" s="424">
        <v>0</v>
      </c>
      <c r="C140" s="424">
        <v>0</v>
      </c>
      <c r="D140" s="425">
        <v>0</v>
      </c>
      <c r="E140" s="426">
        <v>1</v>
      </c>
      <c r="F140" s="424">
        <v>0</v>
      </c>
      <c r="G140" s="425">
        <v>0</v>
      </c>
      <c r="H140" s="427">
        <v>20</v>
      </c>
      <c r="I140" s="424">
        <v>20</v>
      </c>
      <c r="J140" s="425">
        <v>20</v>
      </c>
      <c r="K140" s="435" t="s">
        <v>259</v>
      </c>
      <c r="L140" s="134"/>
    </row>
    <row r="141" spans="1:12" ht="14.4" customHeight="1" thickBot="1" x14ac:dyDescent="0.35">
      <c r="A141" s="445" t="s">
        <v>382</v>
      </c>
      <c r="B141" s="429">
        <v>19.96527288851</v>
      </c>
      <c r="C141" s="429">
        <v>71.388440000000003</v>
      </c>
      <c r="D141" s="430">
        <v>51.423167111489001</v>
      </c>
      <c r="E141" s="436">
        <v>3.5756305660650001</v>
      </c>
      <c r="F141" s="429">
        <v>38.073565360251997</v>
      </c>
      <c r="G141" s="430">
        <v>9.5183913400629994</v>
      </c>
      <c r="H141" s="432">
        <v>0</v>
      </c>
      <c r="I141" s="429">
        <v>7.2314999999999996</v>
      </c>
      <c r="J141" s="430">
        <v>-2.2868913400630002</v>
      </c>
      <c r="K141" s="437">
        <v>0.18993493074699999</v>
      </c>
      <c r="L141" s="134"/>
    </row>
    <row r="142" spans="1:12" ht="14.4" customHeight="1" thickBot="1" x14ac:dyDescent="0.35">
      <c r="A142" s="446" t="s">
        <v>383</v>
      </c>
      <c r="B142" s="424">
        <v>19.96527288851</v>
      </c>
      <c r="C142" s="424">
        <v>71.388440000000003</v>
      </c>
      <c r="D142" s="425">
        <v>51.423167111489001</v>
      </c>
      <c r="E142" s="426">
        <v>3.5756305660650001</v>
      </c>
      <c r="F142" s="424">
        <v>38.073565360251997</v>
      </c>
      <c r="G142" s="425">
        <v>9.5183913400629994</v>
      </c>
      <c r="H142" s="427">
        <v>0</v>
      </c>
      <c r="I142" s="424">
        <v>7.2314999999999996</v>
      </c>
      <c r="J142" s="425">
        <v>-2.2868913400630002</v>
      </c>
      <c r="K142" s="428">
        <v>0.18993493074699999</v>
      </c>
      <c r="L142" s="134"/>
    </row>
    <row r="143" spans="1:12" ht="14.4" customHeight="1" thickBot="1" x14ac:dyDescent="0.35">
      <c r="A143" s="442" t="s">
        <v>384</v>
      </c>
      <c r="B143" s="424">
        <v>3349.8169135683102</v>
      </c>
      <c r="C143" s="424">
        <v>3742.0651699999999</v>
      </c>
      <c r="D143" s="425">
        <v>392.24825643169299</v>
      </c>
      <c r="E143" s="426">
        <v>1.1170954313479999</v>
      </c>
      <c r="F143" s="424">
        <v>0</v>
      </c>
      <c r="G143" s="425">
        <v>0</v>
      </c>
      <c r="H143" s="427">
        <v>308.29752000000002</v>
      </c>
      <c r="I143" s="424">
        <v>928.94339000000002</v>
      </c>
      <c r="J143" s="425">
        <v>928.94339000000002</v>
      </c>
      <c r="K143" s="435" t="s">
        <v>259</v>
      </c>
      <c r="L143" s="134"/>
    </row>
    <row r="144" spans="1:12" ht="14.4" customHeight="1" thickBot="1" x14ac:dyDescent="0.35">
      <c r="A144" s="447" t="s">
        <v>385</v>
      </c>
      <c r="B144" s="429">
        <v>3349.8169135683102</v>
      </c>
      <c r="C144" s="429">
        <v>3742.0651699999999</v>
      </c>
      <c r="D144" s="430">
        <v>392.24825643169299</v>
      </c>
      <c r="E144" s="436">
        <v>1.1170954313479999</v>
      </c>
      <c r="F144" s="429">
        <v>0</v>
      </c>
      <c r="G144" s="430">
        <v>0</v>
      </c>
      <c r="H144" s="432">
        <v>308.29752000000002</v>
      </c>
      <c r="I144" s="429">
        <v>928.94339000000002</v>
      </c>
      <c r="J144" s="430">
        <v>928.94339000000002</v>
      </c>
      <c r="K144" s="433" t="s">
        <v>259</v>
      </c>
      <c r="L144" s="134"/>
    </row>
    <row r="145" spans="1:12" ht="14.4" customHeight="1" thickBot="1" x14ac:dyDescent="0.35">
      <c r="A145" s="449" t="s">
        <v>41</v>
      </c>
      <c r="B145" s="429">
        <v>3349.8169135683102</v>
      </c>
      <c r="C145" s="429">
        <v>3742.0651699999999</v>
      </c>
      <c r="D145" s="430">
        <v>392.24825643169299</v>
      </c>
      <c r="E145" s="436">
        <v>1.1170954313479999</v>
      </c>
      <c r="F145" s="429">
        <v>0</v>
      </c>
      <c r="G145" s="430">
        <v>0</v>
      </c>
      <c r="H145" s="432">
        <v>308.29752000000002</v>
      </c>
      <c r="I145" s="429">
        <v>928.94339000000002</v>
      </c>
      <c r="J145" s="430">
        <v>928.94339000000002</v>
      </c>
      <c r="K145" s="433" t="s">
        <v>259</v>
      </c>
      <c r="L145" s="134"/>
    </row>
    <row r="146" spans="1:12" ht="14.4" customHeight="1" thickBot="1" x14ac:dyDescent="0.35">
      <c r="A146" s="448" t="s">
        <v>386</v>
      </c>
      <c r="B146" s="424">
        <v>0.64583491920500002</v>
      </c>
      <c r="C146" s="424">
        <v>0.40271000000000001</v>
      </c>
      <c r="D146" s="425">
        <v>-0.24312491920500001</v>
      </c>
      <c r="E146" s="426">
        <v>0.62354943658799999</v>
      </c>
      <c r="F146" s="424">
        <v>0</v>
      </c>
      <c r="G146" s="425">
        <v>0</v>
      </c>
      <c r="H146" s="427">
        <v>5.3449999999999998E-2</v>
      </c>
      <c r="I146" s="424">
        <v>6.4460000000000003E-2</v>
      </c>
      <c r="J146" s="425">
        <v>6.4460000000000003E-2</v>
      </c>
      <c r="K146" s="435" t="s">
        <v>259</v>
      </c>
      <c r="L146" s="134"/>
    </row>
    <row r="147" spans="1:12" ht="14.4" customHeight="1" thickBot="1" x14ac:dyDescent="0.35">
      <c r="A147" s="446" t="s">
        <v>387</v>
      </c>
      <c r="B147" s="424">
        <v>0.64583491920500002</v>
      </c>
      <c r="C147" s="424">
        <v>0.40271000000000001</v>
      </c>
      <c r="D147" s="425">
        <v>-0.24312491920500001</v>
      </c>
      <c r="E147" s="426">
        <v>0.62354943658799999</v>
      </c>
      <c r="F147" s="424">
        <v>0</v>
      </c>
      <c r="G147" s="425">
        <v>0</v>
      </c>
      <c r="H147" s="427">
        <v>5.3449999999999998E-2</v>
      </c>
      <c r="I147" s="424">
        <v>6.4460000000000003E-2</v>
      </c>
      <c r="J147" s="425">
        <v>6.4460000000000003E-2</v>
      </c>
      <c r="K147" s="435" t="s">
        <v>259</v>
      </c>
      <c r="L147" s="134"/>
    </row>
    <row r="148" spans="1:12" ht="14.4" customHeight="1" thickBot="1" x14ac:dyDescent="0.35">
      <c r="A148" s="445" t="s">
        <v>388</v>
      </c>
      <c r="B148" s="429">
        <v>44.844801527561003</v>
      </c>
      <c r="C148" s="429">
        <v>14.058339999999999</v>
      </c>
      <c r="D148" s="430">
        <v>-30.786461527560999</v>
      </c>
      <c r="E148" s="436">
        <v>0.31348873272099997</v>
      </c>
      <c r="F148" s="429">
        <v>0</v>
      </c>
      <c r="G148" s="430">
        <v>0</v>
      </c>
      <c r="H148" s="432">
        <v>0.64259999999999995</v>
      </c>
      <c r="I148" s="429">
        <v>2.6565599999999998</v>
      </c>
      <c r="J148" s="430">
        <v>2.6565599999999998</v>
      </c>
      <c r="K148" s="433" t="s">
        <v>259</v>
      </c>
      <c r="L148" s="134"/>
    </row>
    <row r="149" spans="1:12" ht="14.4" customHeight="1" thickBot="1" x14ac:dyDescent="0.35">
      <c r="A149" s="446" t="s">
        <v>389</v>
      </c>
      <c r="B149" s="424">
        <v>4.8002268016169998</v>
      </c>
      <c r="C149" s="424">
        <v>1.452</v>
      </c>
      <c r="D149" s="425">
        <v>-3.3482268016169998</v>
      </c>
      <c r="E149" s="426">
        <v>0.30248570744800002</v>
      </c>
      <c r="F149" s="424">
        <v>0</v>
      </c>
      <c r="G149" s="425">
        <v>0</v>
      </c>
      <c r="H149" s="427">
        <v>0</v>
      </c>
      <c r="I149" s="424">
        <v>0.308</v>
      </c>
      <c r="J149" s="425">
        <v>0.308</v>
      </c>
      <c r="K149" s="435" t="s">
        <v>259</v>
      </c>
      <c r="L149" s="134"/>
    </row>
    <row r="150" spans="1:12" ht="14.4" customHeight="1" thickBot="1" x14ac:dyDescent="0.35">
      <c r="A150" s="446" t="s">
        <v>390</v>
      </c>
      <c r="B150" s="424">
        <v>25.450591746467001</v>
      </c>
      <c r="C150" s="424">
        <v>7.1643999999999997</v>
      </c>
      <c r="D150" s="425">
        <v>-18.286191746467001</v>
      </c>
      <c r="E150" s="426">
        <v>0.28150229556</v>
      </c>
      <c r="F150" s="424">
        <v>0</v>
      </c>
      <c r="G150" s="425">
        <v>0</v>
      </c>
      <c r="H150" s="427">
        <v>0.42209999999999998</v>
      </c>
      <c r="I150" s="424">
        <v>0.95499999999999996</v>
      </c>
      <c r="J150" s="425">
        <v>0.95499999999999996</v>
      </c>
      <c r="K150" s="435" t="s">
        <v>259</v>
      </c>
      <c r="L150" s="134"/>
    </row>
    <row r="151" spans="1:12" ht="14.4" customHeight="1" thickBot="1" x14ac:dyDescent="0.35">
      <c r="A151" s="446" t="s">
        <v>391</v>
      </c>
      <c r="B151" s="424">
        <v>14.593982979475999</v>
      </c>
      <c r="C151" s="424">
        <v>5.4419399999999998</v>
      </c>
      <c r="D151" s="425">
        <v>-9.1520429794760005</v>
      </c>
      <c r="E151" s="426">
        <v>0.372889293324</v>
      </c>
      <c r="F151" s="424">
        <v>0</v>
      </c>
      <c r="G151" s="425">
        <v>0</v>
      </c>
      <c r="H151" s="427">
        <v>0.2205</v>
      </c>
      <c r="I151" s="424">
        <v>1.3935599999999999</v>
      </c>
      <c r="J151" s="425">
        <v>1.3935599999999999</v>
      </c>
      <c r="K151" s="435" t="s">
        <v>259</v>
      </c>
      <c r="L151" s="134"/>
    </row>
    <row r="152" spans="1:12" ht="14.4" customHeight="1" thickBot="1" x14ac:dyDescent="0.35">
      <c r="A152" s="445" t="s">
        <v>392</v>
      </c>
      <c r="B152" s="429">
        <v>38.429344406928003</v>
      </c>
      <c r="C152" s="429">
        <v>40.3309</v>
      </c>
      <c r="D152" s="430">
        <v>1.901555593071</v>
      </c>
      <c r="E152" s="436">
        <v>1.0494818639870001</v>
      </c>
      <c r="F152" s="429">
        <v>0</v>
      </c>
      <c r="G152" s="430">
        <v>0</v>
      </c>
      <c r="H152" s="432">
        <v>3.5958999999999999</v>
      </c>
      <c r="I152" s="429">
        <v>13.065200000000001</v>
      </c>
      <c r="J152" s="430">
        <v>13.065200000000001</v>
      </c>
      <c r="K152" s="433" t="s">
        <v>259</v>
      </c>
      <c r="L152" s="134"/>
    </row>
    <row r="153" spans="1:12" ht="14.4" customHeight="1" thickBot="1" x14ac:dyDescent="0.35">
      <c r="A153" s="446" t="s">
        <v>393</v>
      </c>
      <c r="B153" s="424">
        <v>38.429344406928003</v>
      </c>
      <c r="C153" s="424">
        <v>40.3309</v>
      </c>
      <c r="D153" s="425">
        <v>1.901555593071</v>
      </c>
      <c r="E153" s="426">
        <v>1.0494818639870001</v>
      </c>
      <c r="F153" s="424">
        <v>0</v>
      </c>
      <c r="G153" s="425">
        <v>0</v>
      </c>
      <c r="H153" s="427">
        <v>3.5958999999999999</v>
      </c>
      <c r="I153" s="424">
        <v>13.065200000000001</v>
      </c>
      <c r="J153" s="425">
        <v>13.065200000000001</v>
      </c>
      <c r="K153" s="435" t="s">
        <v>259</v>
      </c>
      <c r="L153" s="134"/>
    </row>
    <row r="154" spans="1:12" ht="14.4" customHeight="1" thickBot="1" x14ac:dyDescent="0.35">
      <c r="A154" s="445" t="s">
        <v>394</v>
      </c>
      <c r="B154" s="429">
        <v>1363.12154574539</v>
      </c>
      <c r="C154" s="429">
        <v>1397.90489</v>
      </c>
      <c r="D154" s="430">
        <v>34.783344254607997</v>
      </c>
      <c r="E154" s="436">
        <v>1.025517419457</v>
      </c>
      <c r="F154" s="429">
        <v>0</v>
      </c>
      <c r="G154" s="430">
        <v>0</v>
      </c>
      <c r="H154" s="432">
        <v>90.422210000000007</v>
      </c>
      <c r="I154" s="429">
        <v>280.44607999999999</v>
      </c>
      <c r="J154" s="430">
        <v>280.44607999999999</v>
      </c>
      <c r="K154" s="433" t="s">
        <v>259</v>
      </c>
      <c r="L154" s="134"/>
    </row>
    <row r="155" spans="1:12" ht="14.4" customHeight="1" thickBot="1" x14ac:dyDescent="0.35">
      <c r="A155" s="446" t="s">
        <v>395</v>
      </c>
      <c r="B155" s="424">
        <v>1363.12154574539</v>
      </c>
      <c r="C155" s="424">
        <v>1397.90489</v>
      </c>
      <c r="D155" s="425">
        <v>34.783344254607997</v>
      </c>
      <c r="E155" s="426">
        <v>1.025517419457</v>
      </c>
      <c r="F155" s="424">
        <v>0</v>
      </c>
      <c r="G155" s="425">
        <v>0</v>
      </c>
      <c r="H155" s="427">
        <v>90.422210000000007</v>
      </c>
      <c r="I155" s="424">
        <v>280.44607999999999</v>
      </c>
      <c r="J155" s="425">
        <v>280.44607999999999</v>
      </c>
      <c r="K155" s="435" t="s">
        <v>259</v>
      </c>
      <c r="L155" s="134"/>
    </row>
    <row r="156" spans="1:12" ht="14.4" customHeight="1" thickBot="1" x14ac:dyDescent="0.35">
      <c r="A156" s="445" t="s">
        <v>396</v>
      </c>
      <c r="B156" s="429">
        <v>1902.7753869692201</v>
      </c>
      <c r="C156" s="429">
        <v>2289.3683299999998</v>
      </c>
      <c r="D156" s="430">
        <v>386.59294303078002</v>
      </c>
      <c r="E156" s="436">
        <v>1.2031731888470001</v>
      </c>
      <c r="F156" s="429">
        <v>0</v>
      </c>
      <c r="G156" s="430">
        <v>0</v>
      </c>
      <c r="H156" s="432">
        <v>213.58336</v>
      </c>
      <c r="I156" s="429">
        <v>632.71109000000001</v>
      </c>
      <c r="J156" s="430">
        <v>632.71109000000001</v>
      </c>
      <c r="K156" s="433" t="s">
        <v>259</v>
      </c>
      <c r="L156" s="134"/>
    </row>
    <row r="157" spans="1:12" ht="14.4" customHeight="1" thickBot="1" x14ac:dyDescent="0.35">
      <c r="A157" s="446" t="s">
        <v>397</v>
      </c>
      <c r="B157" s="424">
        <v>1902.7753869692201</v>
      </c>
      <c r="C157" s="424">
        <v>2289.3683299999998</v>
      </c>
      <c r="D157" s="425">
        <v>386.59294303078002</v>
      </c>
      <c r="E157" s="426">
        <v>1.2031731888470001</v>
      </c>
      <c r="F157" s="424">
        <v>0</v>
      </c>
      <c r="G157" s="425">
        <v>0</v>
      </c>
      <c r="H157" s="427">
        <v>213.58336</v>
      </c>
      <c r="I157" s="424">
        <v>632.71109000000001</v>
      </c>
      <c r="J157" s="425">
        <v>632.71109000000001</v>
      </c>
      <c r="K157" s="435" t="s">
        <v>259</v>
      </c>
      <c r="L157" s="134"/>
    </row>
    <row r="158" spans="1:12" ht="14.4" customHeight="1" thickBot="1" x14ac:dyDescent="0.35">
      <c r="A158" s="442" t="s">
        <v>398</v>
      </c>
      <c r="B158" s="424">
        <v>0</v>
      </c>
      <c r="C158" s="424">
        <v>17799.92714</v>
      </c>
      <c r="D158" s="425">
        <v>17799.92714</v>
      </c>
      <c r="E158" s="434" t="s">
        <v>259</v>
      </c>
      <c r="F158" s="424">
        <v>0</v>
      </c>
      <c r="G158" s="425">
        <v>0</v>
      </c>
      <c r="H158" s="427">
        <v>1331.6820299999999</v>
      </c>
      <c r="I158" s="424">
        <v>4054.1070399999999</v>
      </c>
      <c r="J158" s="425">
        <v>4054.1070399999999</v>
      </c>
      <c r="K158" s="435" t="s">
        <v>259</v>
      </c>
      <c r="L158" s="134"/>
    </row>
    <row r="159" spans="1:12" ht="14.4" customHeight="1" thickBot="1" x14ac:dyDescent="0.35">
      <c r="A159" s="447" t="s">
        <v>399</v>
      </c>
      <c r="B159" s="429">
        <v>0</v>
      </c>
      <c r="C159" s="429">
        <v>17799.92714</v>
      </c>
      <c r="D159" s="430">
        <v>17799.92714</v>
      </c>
      <c r="E159" s="431" t="s">
        <v>259</v>
      </c>
      <c r="F159" s="429">
        <v>0</v>
      </c>
      <c r="G159" s="430">
        <v>0</v>
      </c>
      <c r="H159" s="432">
        <v>1331.6820299999999</v>
      </c>
      <c r="I159" s="429">
        <v>4054.1070399999999</v>
      </c>
      <c r="J159" s="430">
        <v>4054.1070399999999</v>
      </c>
      <c r="K159" s="433" t="s">
        <v>259</v>
      </c>
      <c r="L159" s="134"/>
    </row>
    <row r="160" spans="1:12" ht="14.4" customHeight="1" thickBot="1" x14ac:dyDescent="0.35">
      <c r="A160" s="449" t="s">
        <v>400</v>
      </c>
      <c r="B160" s="429">
        <v>0</v>
      </c>
      <c r="C160" s="429">
        <v>17799.92714</v>
      </c>
      <c r="D160" s="430">
        <v>17799.92714</v>
      </c>
      <c r="E160" s="431" t="s">
        <v>259</v>
      </c>
      <c r="F160" s="429">
        <v>0</v>
      </c>
      <c r="G160" s="430">
        <v>0</v>
      </c>
      <c r="H160" s="432">
        <v>1331.6820299999999</v>
      </c>
      <c r="I160" s="429">
        <v>4054.1070399999999</v>
      </c>
      <c r="J160" s="430">
        <v>4054.1070399999999</v>
      </c>
      <c r="K160" s="433" t="s">
        <v>259</v>
      </c>
      <c r="L160" s="134"/>
    </row>
    <row r="161" spans="1:12" ht="14.4" customHeight="1" thickBot="1" x14ac:dyDescent="0.35">
      <c r="A161" s="445" t="s">
        <v>401</v>
      </c>
      <c r="B161" s="429">
        <v>0</v>
      </c>
      <c r="C161" s="429">
        <v>17799.92714</v>
      </c>
      <c r="D161" s="430">
        <v>17799.92714</v>
      </c>
      <c r="E161" s="431" t="s">
        <v>259</v>
      </c>
      <c r="F161" s="429">
        <v>0</v>
      </c>
      <c r="G161" s="430">
        <v>0</v>
      </c>
      <c r="H161" s="432">
        <v>1331.6820299999999</v>
      </c>
      <c r="I161" s="429">
        <v>4054.1070399999999</v>
      </c>
      <c r="J161" s="430">
        <v>4054.1070399999999</v>
      </c>
      <c r="K161" s="433" t="s">
        <v>259</v>
      </c>
      <c r="L161" s="134"/>
    </row>
    <row r="162" spans="1:12" ht="14.4" customHeight="1" thickBot="1" x14ac:dyDescent="0.35">
      <c r="A162" s="446" t="s">
        <v>402</v>
      </c>
      <c r="B162" s="424">
        <v>0</v>
      </c>
      <c r="C162" s="424">
        <v>167.55</v>
      </c>
      <c r="D162" s="425">
        <v>167.55</v>
      </c>
      <c r="E162" s="434" t="s">
        <v>259</v>
      </c>
      <c r="F162" s="424">
        <v>0</v>
      </c>
      <c r="G162" s="425">
        <v>0</v>
      </c>
      <c r="H162" s="427">
        <v>24.323</v>
      </c>
      <c r="I162" s="424">
        <v>24.323</v>
      </c>
      <c r="J162" s="425">
        <v>24.323</v>
      </c>
      <c r="K162" s="435" t="s">
        <v>259</v>
      </c>
      <c r="L162" s="134"/>
    </row>
    <row r="163" spans="1:12" ht="14.4" customHeight="1" thickBot="1" x14ac:dyDescent="0.35">
      <c r="A163" s="446" t="s">
        <v>403</v>
      </c>
      <c r="B163" s="424">
        <v>0</v>
      </c>
      <c r="C163" s="424">
        <v>17502.73432</v>
      </c>
      <c r="D163" s="425">
        <v>17502.73432</v>
      </c>
      <c r="E163" s="434" t="s">
        <v>259</v>
      </c>
      <c r="F163" s="424">
        <v>0</v>
      </c>
      <c r="G163" s="425">
        <v>0</v>
      </c>
      <c r="H163" s="427">
        <v>1288.44903</v>
      </c>
      <c r="I163" s="424">
        <v>4001.2690400000001</v>
      </c>
      <c r="J163" s="425">
        <v>4001.2690400000001</v>
      </c>
      <c r="K163" s="435" t="s">
        <v>259</v>
      </c>
      <c r="L163" s="134"/>
    </row>
    <row r="164" spans="1:12" ht="14.4" customHeight="1" thickBot="1" x14ac:dyDescent="0.35">
      <c r="A164" s="446" t="s">
        <v>404</v>
      </c>
      <c r="B164" s="424">
        <v>0</v>
      </c>
      <c r="C164" s="424">
        <v>129.64282</v>
      </c>
      <c r="D164" s="425">
        <v>129.64282</v>
      </c>
      <c r="E164" s="434" t="s">
        <v>259</v>
      </c>
      <c r="F164" s="424">
        <v>0</v>
      </c>
      <c r="G164" s="425">
        <v>0</v>
      </c>
      <c r="H164" s="427">
        <v>18.91</v>
      </c>
      <c r="I164" s="424">
        <v>28.515000000000001</v>
      </c>
      <c r="J164" s="425">
        <v>28.515000000000001</v>
      </c>
      <c r="K164" s="435" t="s">
        <v>259</v>
      </c>
      <c r="L164" s="134"/>
    </row>
    <row r="165" spans="1:12" ht="14.4" customHeight="1" thickBot="1" x14ac:dyDescent="0.35">
      <c r="A165" s="450"/>
      <c r="B165" s="424">
        <v>30209.722075271598</v>
      </c>
      <c r="C165" s="424">
        <v>46959.070290000003</v>
      </c>
      <c r="D165" s="425">
        <v>16749.348214728401</v>
      </c>
      <c r="E165" s="426">
        <v>1.554435693681</v>
      </c>
      <c r="F165" s="424">
        <v>29708.081865173899</v>
      </c>
      <c r="G165" s="425">
        <v>7427.0204662934902</v>
      </c>
      <c r="H165" s="427">
        <v>5795.90433999999</v>
      </c>
      <c r="I165" s="424">
        <v>22341.244350000001</v>
      </c>
      <c r="J165" s="425">
        <v>14914.2238837065</v>
      </c>
      <c r="K165" s="428">
        <v>0.75202581073300001</v>
      </c>
      <c r="L165" s="134"/>
    </row>
    <row r="166" spans="1:12" ht="14.4" customHeight="1" thickBot="1" x14ac:dyDescent="0.35">
      <c r="A166" s="451" t="s">
        <v>53</v>
      </c>
      <c r="B166" s="438">
        <v>30209.722075271598</v>
      </c>
      <c r="C166" s="438">
        <v>46959.070290000003</v>
      </c>
      <c r="D166" s="439">
        <v>16749.348214728401</v>
      </c>
      <c r="E166" s="440" t="s">
        <v>259</v>
      </c>
      <c r="F166" s="438">
        <v>29708.081865173899</v>
      </c>
      <c r="G166" s="439">
        <v>7427.0204662934902</v>
      </c>
      <c r="H166" s="438">
        <v>5795.90433999999</v>
      </c>
      <c r="I166" s="438">
        <v>22341.244350000001</v>
      </c>
      <c r="J166" s="439">
        <v>14914.2238837065</v>
      </c>
      <c r="K166" s="441">
        <v>0.75202581073300001</v>
      </c>
      <c r="L166" s="134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405</v>
      </c>
      <c r="B5" s="453" t="s">
        <v>406</v>
      </c>
      <c r="C5" s="454" t="s">
        <v>407</v>
      </c>
      <c r="D5" s="454" t="s">
        <v>407</v>
      </c>
      <c r="E5" s="454"/>
      <c r="F5" s="454" t="s">
        <v>407</v>
      </c>
      <c r="G5" s="454" t="s">
        <v>407</v>
      </c>
      <c r="H5" s="454" t="s">
        <v>407</v>
      </c>
      <c r="I5" s="455" t="s">
        <v>407</v>
      </c>
      <c r="J5" s="456" t="s">
        <v>55</v>
      </c>
    </row>
    <row r="6" spans="1:10" ht="14.4" customHeight="1" x14ac:dyDescent="0.3">
      <c r="A6" s="452" t="s">
        <v>405</v>
      </c>
      <c r="B6" s="453" t="s">
        <v>408</v>
      </c>
      <c r="C6" s="454">
        <v>8.5125899999999994</v>
      </c>
      <c r="D6" s="454">
        <v>6.6852999999999998</v>
      </c>
      <c r="E6" s="454"/>
      <c r="F6" s="454">
        <v>6.5757899999999987</v>
      </c>
      <c r="G6" s="454">
        <v>8.75</v>
      </c>
      <c r="H6" s="454">
        <v>-2.1742100000000013</v>
      </c>
      <c r="I6" s="455">
        <v>0.75151885714285704</v>
      </c>
      <c r="J6" s="456" t="s">
        <v>1</v>
      </c>
    </row>
    <row r="7" spans="1:10" ht="14.4" customHeight="1" x14ac:dyDescent="0.3">
      <c r="A7" s="452" t="s">
        <v>405</v>
      </c>
      <c r="B7" s="453" t="s">
        <v>409</v>
      </c>
      <c r="C7" s="454">
        <v>0.53444000000000003</v>
      </c>
      <c r="D7" s="454">
        <v>0.28917999999999999</v>
      </c>
      <c r="E7" s="454"/>
      <c r="F7" s="454">
        <v>6.6780000000000006E-2</v>
      </c>
      <c r="G7" s="454">
        <v>1.25</v>
      </c>
      <c r="H7" s="454">
        <v>-1.1832199999999999</v>
      </c>
      <c r="I7" s="455">
        <v>5.3424000000000006E-2</v>
      </c>
      <c r="J7" s="456" t="s">
        <v>1</v>
      </c>
    </row>
    <row r="8" spans="1:10" ht="14.4" customHeight="1" x14ac:dyDescent="0.3">
      <c r="A8" s="452" t="s">
        <v>405</v>
      </c>
      <c r="B8" s="453" t="s">
        <v>410</v>
      </c>
      <c r="C8" s="454">
        <v>0</v>
      </c>
      <c r="D8" s="454">
        <v>0</v>
      </c>
      <c r="E8" s="454"/>
      <c r="F8" s="454">
        <v>0</v>
      </c>
      <c r="G8" s="454">
        <v>1.4396560668945313E-2</v>
      </c>
      <c r="H8" s="454">
        <v>-1.4396560668945313E-2</v>
      </c>
      <c r="I8" s="455">
        <v>0</v>
      </c>
      <c r="J8" s="456" t="s">
        <v>1</v>
      </c>
    </row>
    <row r="9" spans="1:10" ht="14.4" customHeight="1" x14ac:dyDescent="0.3">
      <c r="A9" s="452" t="s">
        <v>405</v>
      </c>
      <c r="B9" s="453" t="s">
        <v>411</v>
      </c>
      <c r="C9" s="454">
        <v>0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407</v>
      </c>
      <c r="J9" s="456" t="s">
        <v>1</v>
      </c>
    </row>
    <row r="10" spans="1:10" ht="14.4" customHeight="1" x14ac:dyDescent="0.3">
      <c r="A10" s="452" t="s">
        <v>405</v>
      </c>
      <c r="B10" s="453" t="s">
        <v>412</v>
      </c>
      <c r="C10" s="454">
        <v>9.0470299999999995</v>
      </c>
      <c r="D10" s="454">
        <v>6.9744799999999998</v>
      </c>
      <c r="E10" s="454"/>
      <c r="F10" s="454">
        <v>6.6425699999999983</v>
      </c>
      <c r="G10" s="454">
        <v>10.014396560668946</v>
      </c>
      <c r="H10" s="454">
        <v>-3.3718265606689473</v>
      </c>
      <c r="I10" s="455">
        <v>0.66330207314621115</v>
      </c>
      <c r="J10" s="456" t="s">
        <v>413</v>
      </c>
    </row>
    <row r="12" spans="1:10" ht="14.4" customHeight="1" x14ac:dyDescent="0.3">
      <c r="A12" s="452" t="s">
        <v>405</v>
      </c>
      <c r="B12" s="453" t="s">
        <v>406</v>
      </c>
      <c r="C12" s="454" t="s">
        <v>407</v>
      </c>
      <c r="D12" s="454" t="s">
        <v>407</v>
      </c>
      <c r="E12" s="454"/>
      <c r="F12" s="454" t="s">
        <v>407</v>
      </c>
      <c r="G12" s="454" t="s">
        <v>407</v>
      </c>
      <c r="H12" s="454" t="s">
        <v>407</v>
      </c>
      <c r="I12" s="455" t="s">
        <v>407</v>
      </c>
      <c r="J12" s="456" t="s">
        <v>55</v>
      </c>
    </row>
    <row r="13" spans="1:10" ht="14.4" customHeight="1" x14ac:dyDescent="0.3">
      <c r="A13" s="452" t="s">
        <v>414</v>
      </c>
      <c r="B13" s="453" t="s">
        <v>415</v>
      </c>
      <c r="C13" s="454" t="s">
        <v>407</v>
      </c>
      <c r="D13" s="454" t="s">
        <v>407</v>
      </c>
      <c r="E13" s="454"/>
      <c r="F13" s="454" t="s">
        <v>407</v>
      </c>
      <c r="G13" s="454" t="s">
        <v>407</v>
      </c>
      <c r="H13" s="454" t="s">
        <v>407</v>
      </c>
      <c r="I13" s="455" t="s">
        <v>407</v>
      </c>
      <c r="J13" s="456" t="s">
        <v>0</v>
      </c>
    </row>
    <row r="14" spans="1:10" ht="14.4" customHeight="1" x14ac:dyDescent="0.3">
      <c r="A14" s="452" t="s">
        <v>414</v>
      </c>
      <c r="B14" s="453" t="s">
        <v>408</v>
      </c>
      <c r="C14" s="454">
        <v>8.5125899999999994</v>
      </c>
      <c r="D14" s="454">
        <v>6.6852999999999998</v>
      </c>
      <c r="E14" s="454"/>
      <c r="F14" s="454">
        <v>6.5757899999999987</v>
      </c>
      <c r="G14" s="454">
        <v>9</v>
      </c>
      <c r="H14" s="454">
        <v>-2.4242100000000013</v>
      </c>
      <c r="I14" s="455">
        <v>0.7306433333333332</v>
      </c>
      <c r="J14" s="456" t="s">
        <v>1</v>
      </c>
    </row>
    <row r="15" spans="1:10" ht="14.4" customHeight="1" x14ac:dyDescent="0.3">
      <c r="A15" s="452" t="s">
        <v>414</v>
      </c>
      <c r="B15" s="453" t="s">
        <v>409</v>
      </c>
      <c r="C15" s="454">
        <v>0.53444000000000003</v>
      </c>
      <c r="D15" s="454">
        <v>0.28917999999999999</v>
      </c>
      <c r="E15" s="454"/>
      <c r="F15" s="454">
        <v>6.6780000000000006E-2</v>
      </c>
      <c r="G15" s="454">
        <v>1</v>
      </c>
      <c r="H15" s="454">
        <v>-0.93321999999999994</v>
      </c>
      <c r="I15" s="455">
        <v>6.6780000000000006E-2</v>
      </c>
      <c r="J15" s="456" t="s">
        <v>1</v>
      </c>
    </row>
    <row r="16" spans="1:10" ht="14.4" customHeight="1" x14ac:dyDescent="0.3">
      <c r="A16" s="452" t="s">
        <v>414</v>
      </c>
      <c r="B16" s="453" t="s">
        <v>410</v>
      </c>
      <c r="C16" s="454">
        <v>0</v>
      </c>
      <c r="D16" s="454">
        <v>0</v>
      </c>
      <c r="E16" s="454"/>
      <c r="F16" s="454">
        <v>0</v>
      </c>
      <c r="G16" s="454">
        <v>0</v>
      </c>
      <c r="H16" s="454">
        <v>0</v>
      </c>
      <c r="I16" s="455" t="s">
        <v>407</v>
      </c>
      <c r="J16" s="456" t="s">
        <v>1</v>
      </c>
    </row>
    <row r="17" spans="1:10" ht="14.4" customHeight="1" x14ac:dyDescent="0.3">
      <c r="A17" s="452" t="s">
        <v>414</v>
      </c>
      <c r="B17" s="453" t="s">
        <v>411</v>
      </c>
      <c r="C17" s="454">
        <v>0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407</v>
      </c>
      <c r="J17" s="456" t="s">
        <v>1</v>
      </c>
    </row>
    <row r="18" spans="1:10" ht="14.4" customHeight="1" x14ac:dyDescent="0.3">
      <c r="A18" s="452" t="s">
        <v>414</v>
      </c>
      <c r="B18" s="453" t="s">
        <v>416</v>
      </c>
      <c r="C18" s="454">
        <v>9.0470299999999995</v>
      </c>
      <c r="D18" s="454">
        <v>6.9744799999999998</v>
      </c>
      <c r="E18" s="454"/>
      <c r="F18" s="454">
        <v>6.6425699999999983</v>
      </c>
      <c r="G18" s="454">
        <v>10</v>
      </c>
      <c r="H18" s="454">
        <v>-3.3574300000000017</v>
      </c>
      <c r="I18" s="455">
        <v>0.66425699999999988</v>
      </c>
      <c r="J18" s="456" t="s">
        <v>417</v>
      </c>
    </row>
    <row r="19" spans="1:10" ht="14.4" customHeight="1" x14ac:dyDescent="0.3">
      <c r="A19" s="452" t="s">
        <v>407</v>
      </c>
      <c r="B19" s="453" t="s">
        <v>407</v>
      </c>
      <c r="C19" s="454" t="s">
        <v>407</v>
      </c>
      <c r="D19" s="454" t="s">
        <v>407</v>
      </c>
      <c r="E19" s="454"/>
      <c r="F19" s="454" t="s">
        <v>407</v>
      </c>
      <c r="G19" s="454" t="s">
        <v>407</v>
      </c>
      <c r="H19" s="454" t="s">
        <v>407</v>
      </c>
      <c r="I19" s="455" t="s">
        <v>407</v>
      </c>
      <c r="J19" s="456" t="s">
        <v>418</v>
      </c>
    </row>
    <row r="20" spans="1:10" ht="14.4" customHeight="1" x14ac:dyDescent="0.3">
      <c r="A20" s="452" t="s">
        <v>405</v>
      </c>
      <c r="B20" s="453" t="s">
        <v>412</v>
      </c>
      <c r="C20" s="454">
        <v>9.0470299999999995</v>
      </c>
      <c r="D20" s="454">
        <v>6.9744799999999998</v>
      </c>
      <c r="E20" s="454"/>
      <c r="F20" s="454">
        <v>6.6425699999999983</v>
      </c>
      <c r="G20" s="454">
        <v>10</v>
      </c>
      <c r="H20" s="454">
        <v>-3.3574300000000017</v>
      </c>
      <c r="I20" s="455">
        <v>0.66425699999999988</v>
      </c>
      <c r="J20" s="456" t="s">
        <v>413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100.4346329572199</v>
      </c>
      <c r="M3" s="84">
        <f>SUBTOTAL(9,M5:M1048576)</f>
        <v>41</v>
      </c>
      <c r="N3" s="85">
        <f>SUBTOTAL(9,N5:N1048576)</f>
        <v>4117.819951246016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405</v>
      </c>
      <c r="B5" s="466" t="s">
        <v>406</v>
      </c>
      <c r="C5" s="467" t="s">
        <v>414</v>
      </c>
      <c r="D5" s="468" t="s">
        <v>415</v>
      </c>
      <c r="E5" s="469">
        <v>50113001</v>
      </c>
      <c r="F5" s="468" t="s">
        <v>419</v>
      </c>
      <c r="G5" s="467" t="s">
        <v>420</v>
      </c>
      <c r="H5" s="467">
        <v>847713</v>
      </c>
      <c r="I5" s="467">
        <v>125526</v>
      </c>
      <c r="J5" s="467" t="s">
        <v>421</v>
      </c>
      <c r="K5" s="467" t="s">
        <v>422</v>
      </c>
      <c r="L5" s="470">
        <v>84.27000000000001</v>
      </c>
      <c r="M5" s="470">
        <v>2</v>
      </c>
      <c r="N5" s="471">
        <v>168.54000000000002</v>
      </c>
    </row>
    <row r="6" spans="1:14" ht="14.4" customHeight="1" x14ac:dyDescent="0.3">
      <c r="A6" s="472" t="s">
        <v>405</v>
      </c>
      <c r="B6" s="473" t="s">
        <v>406</v>
      </c>
      <c r="C6" s="474" t="s">
        <v>414</v>
      </c>
      <c r="D6" s="475" t="s">
        <v>415</v>
      </c>
      <c r="E6" s="476">
        <v>50113001</v>
      </c>
      <c r="F6" s="475" t="s">
        <v>419</v>
      </c>
      <c r="G6" s="474" t="s">
        <v>420</v>
      </c>
      <c r="H6" s="474">
        <v>189244</v>
      </c>
      <c r="I6" s="474">
        <v>89244</v>
      </c>
      <c r="J6" s="474" t="s">
        <v>423</v>
      </c>
      <c r="K6" s="474" t="s">
        <v>424</v>
      </c>
      <c r="L6" s="477">
        <v>20.759000000000004</v>
      </c>
      <c r="M6" s="477">
        <v>12</v>
      </c>
      <c r="N6" s="478">
        <v>249.10800000000003</v>
      </c>
    </row>
    <row r="7" spans="1:14" ht="14.4" customHeight="1" x14ac:dyDescent="0.3">
      <c r="A7" s="472" t="s">
        <v>405</v>
      </c>
      <c r="B7" s="473" t="s">
        <v>406</v>
      </c>
      <c r="C7" s="474" t="s">
        <v>414</v>
      </c>
      <c r="D7" s="475" t="s">
        <v>415</v>
      </c>
      <c r="E7" s="476">
        <v>50113001</v>
      </c>
      <c r="F7" s="475" t="s">
        <v>419</v>
      </c>
      <c r="G7" s="474" t="s">
        <v>420</v>
      </c>
      <c r="H7" s="474">
        <v>841498</v>
      </c>
      <c r="I7" s="474">
        <v>0</v>
      </c>
      <c r="J7" s="474" t="s">
        <v>425</v>
      </c>
      <c r="K7" s="474" t="s">
        <v>407</v>
      </c>
      <c r="L7" s="477">
        <v>50.71</v>
      </c>
      <c r="M7" s="477">
        <v>1</v>
      </c>
      <c r="N7" s="478">
        <v>50.71</v>
      </c>
    </row>
    <row r="8" spans="1:14" ht="14.4" customHeight="1" x14ac:dyDescent="0.3">
      <c r="A8" s="472" t="s">
        <v>405</v>
      </c>
      <c r="B8" s="473" t="s">
        <v>406</v>
      </c>
      <c r="C8" s="474" t="s">
        <v>414</v>
      </c>
      <c r="D8" s="475" t="s">
        <v>415</v>
      </c>
      <c r="E8" s="476">
        <v>50113001</v>
      </c>
      <c r="F8" s="475" t="s">
        <v>419</v>
      </c>
      <c r="G8" s="474" t="s">
        <v>420</v>
      </c>
      <c r="H8" s="474">
        <v>930043</v>
      </c>
      <c r="I8" s="474">
        <v>0</v>
      </c>
      <c r="J8" s="474" t="s">
        <v>426</v>
      </c>
      <c r="K8" s="474" t="s">
        <v>407</v>
      </c>
      <c r="L8" s="477">
        <v>31.871310738073984</v>
      </c>
      <c r="M8" s="477">
        <v>16</v>
      </c>
      <c r="N8" s="478">
        <v>509.94097180918374</v>
      </c>
    </row>
    <row r="9" spans="1:14" ht="14.4" customHeight="1" x14ac:dyDescent="0.3">
      <c r="A9" s="472" t="s">
        <v>405</v>
      </c>
      <c r="B9" s="473" t="s">
        <v>406</v>
      </c>
      <c r="C9" s="474" t="s">
        <v>414</v>
      </c>
      <c r="D9" s="475" t="s">
        <v>415</v>
      </c>
      <c r="E9" s="476">
        <v>50113001</v>
      </c>
      <c r="F9" s="475" t="s">
        <v>419</v>
      </c>
      <c r="G9" s="474" t="s">
        <v>420</v>
      </c>
      <c r="H9" s="474">
        <v>848992</v>
      </c>
      <c r="I9" s="474">
        <v>119658</v>
      </c>
      <c r="J9" s="474" t="s">
        <v>427</v>
      </c>
      <c r="K9" s="474" t="s">
        <v>428</v>
      </c>
      <c r="L9" s="477">
        <v>73.569999999999979</v>
      </c>
      <c r="M9" s="477">
        <v>1</v>
      </c>
      <c r="N9" s="478">
        <v>73.569999999999979</v>
      </c>
    </row>
    <row r="10" spans="1:14" ht="14.4" customHeight="1" x14ac:dyDescent="0.3">
      <c r="A10" s="472" t="s">
        <v>405</v>
      </c>
      <c r="B10" s="473" t="s">
        <v>406</v>
      </c>
      <c r="C10" s="474" t="s">
        <v>414</v>
      </c>
      <c r="D10" s="475" t="s">
        <v>415</v>
      </c>
      <c r="E10" s="476">
        <v>50113001</v>
      </c>
      <c r="F10" s="475" t="s">
        <v>419</v>
      </c>
      <c r="G10" s="474" t="s">
        <v>420</v>
      </c>
      <c r="H10" s="474">
        <v>920056</v>
      </c>
      <c r="I10" s="474">
        <v>0</v>
      </c>
      <c r="J10" s="474" t="s">
        <v>429</v>
      </c>
      <c r="K10" s="474" t="s">
        <v>407</v>
      </c>
      <c r="L10" s="477">
        <v>547.0486077727976</v>
      </c>
      <c r="M10" s="477">
        <v>1</v>
      </c>
      <c r="N10" s="478">
        <v>547.0486077727976</v>
      </c>
    </row>
    <row r="11" spans="1:14" ht="14.4" customHeight="1" x14ac:dyDescent="0.3">
      <c r="A11" s="472" t="s">
        <v>405</v>
      </c>
      <c r="B11" s="473" t="s">
        <v>406</v>
      </c>
      <c r="C11" s="474" t="s">
        <v>414</v>
      </c>
      <c r="D11" s="475" t="s">
        <v>415</v>
      </c>
      <c r="E11" s="476">
        <v>50113001</v>
      </c>
      <c r="F11" s="475" t="s">
        <v>419</v>
      </c>
      <c r="G11" s="474" t="s">
        <v>420</v>
      </c>
      <c r="H11" s="474">
        <v>921175</v>
      </c>
      <c r="I11" s="474">
        <v>0</v>
      </c>
      <c r="J11" s="474" t="s">
        <v>430</v>
      </c>
      <c r="K11" s="474" t="s">
        <v>407</v>
      </c>
      <c r="L11" s="477">
        <v>122.68379964011089</v>
      </c>
      <c r="M11" s="477">
        <v>2</v>
      </c>
      <c r="N11" s="478">
        <v>245.36759928022178</v>
      </c>
    </row>
    <row r="12" spans="1:14" ht="14.4" customHeight="1" x14ac:dyDescent="0.3">
      <c r="A12" s="472" t="s">
        <v>405</v>
      </c>
      <c r="B12" s="473" t="s">
        <v>406</v>
      </c>
      <c r="C12" s="474" t="s">
        <v>414</v>
      </c>
      <c r="D12" s="475" t="s">
        <v>415</v>
      </c>
      <c r="E12" s="476">
        <v>50113001</v>
      </c>
      <c r="F12" s="475" t="s">
        <v>419</v>
      </c>
      <c r="G12" s="474" t="s">
        <v>420</v>
      </c>
      <c r="H12" s="474">
        <v>930308</v>
      </c>
      <c r="I12" s="474">
        <v>0</v>
      </c>
      <c r="J12" s="474" t="s">
        <v>431</v>
      </c>
      <c r="K12" s="474" t="s">
        <v>407</v>
      </c>
      <c r="L12" s="477">
        <v>555.48860047485755</v>
      </c>
      <c r="M12" s="477">
        <v>2</v>
      </c>
      <c r="N12" s="478">
        <v>1110.9772009497151</v>
      </c>
    </row>
    <row r="13" spans="1:14" ht="14.4" customHeight="1" x14ac:dyDescent="0.3">
      <c r="A13" s="472" t="s">
        <v>405</v>
      </c>
      <c r="B13" s="473" t="s">
        <v>406</v>
      </c>
      <c r="C13" s="474" t="s">
        <v>414</v>
      </c>
      <c r="D13" s="475" t="s">
        <v>415</v>
      </c>
      <c r="E13" s="476">
        <v>50113001</v>
      </c>
      <c r="F13" s="475" t="s">
        <v>419</v>
      </c>
      <c r="G13" s="474" t="s">
        <v>420</v>
      </c>
      <c r="H13" s="474">
        <v>500038</v>
      </c>
      <c r="I13" s="474">
        <v>0</v>
      </c>
      <c r="J13" s="474" t="s">
        <v>432</v>
      </c>
      <c r="K13" s="474" t="s">
        <v>433</v>
      </c>
      <c r="L13" s="477">
        <v>837.90036174270097</v>
      </c>
      <c r="M13" s="477">
        <v>1</v>
      </c>
      <c r="N13" s="478">
        <v>837.90036174270097</v>
      </c>
    </row>
    <row r="14" spans="1:14" ht="14.4" customHeight="1" x14ac:dyDescent="0.3">
      <c r="A14" s="472" t="s">
        <v>405</v>
      </c>
      <c r="B14" s="473" t="s">
        <v>406</v>
      </c>
      <c r="C14" s="474" t="s">
        <v>414</v>
      </c>
      <c r="D14" s="475" t="s">
        <v>415</v>
      </c>
      <c r="E14" s="476">
        <v>50113001</v>
      </c>
      <c r="F14" s="475" t="s">
        <v>419</v>
      </c>
      <c r="G14" s="474" t="s">
        <v>420</v>
      </c>
      <c r="H14" s="474">
        <v>900321</v>
      </c>
      <c r="I14" s="474">
        <v>0</v>
      </c>
      <c r="J14" s="474" t="s">
        <v>434</v>
      </c>
      <c r="K14" s="474" t="s">
        <v>407</v>
      </c>
      <c r="L14" s="477">
        <v>257.8772096913961</v>
      </c>
      <c r="M14" s="477">
        <v>1</v>
      </c>
      <c r="N14" s="478">
        <v>257.8772096913961</v>
      </c>
    </row>
    <row r="15" spans="1:14" ht="14.4" customHeight="1" thickBot="1" x14ac:dyDescent="0.35">
      <c r="A15" s="479" t="s">
        <v>405</v>
      </c>
      <c r="B15" s="480" t="s">
        <v>406</v>
      </c>
      <c r="C15" s="481" t="s">
        <v>414</v>
      </c>
      <c r="D15" s="482" t="s">
        <v>415</v>
      </c>
      <c r="E15" s="483">
        <v>50113013</v>
      </c>
      <c r="F15" s="482" t="s">
        <v>435</v>
      </c>
      <c r="G15" s="481" t="s">
        <v>436</v>
      </c>
      <c r="H15" s="481">
        <v>166265</v>
      </c>
      <c r="I15" s="481">
        <v>166265</v>
      </c>
      <c r="J15" s="481" t="s">
        <v>437</v>
      </c>
      <c r="K15" s="481" t="s">
        <v>438</v>
      </c>
      <c r="L15" s="484">
        <v>33.39</v>
      </c>
      <c r="M15" s="484">
        <v>2</v>
      </c>
      <c r="N15" s="485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500" t="s">
        <v>439</v>
      </c>
      <c r="B5" s="463"/>
      <c r="C5" s="490">
        <v>0</v>
      </c>
      <c r="D5" s="463">
        <v>66.78</v>
      </c>
      <c r="E5" s="490">
        <v>1</v>
      </c>
      <c r="F5" s="464">
        <v>66.78</v>
      </c>
    </row>
    <row r="6" spans="1:6" ht="14.4" customHeight="1" thickBot="1" x14ac:dyDescent="0.35">
      <c r="A6" s="496" t="s">
        <v>3</v>
      </c>
      <c r="B6" s="497"/>
      <c r="C6" s="498">
        <v>0</v>
      </c>
      <c r="D6" s="497">
        <v>66.78</v>
      </c>
      <c r="E6" s="498">
        <v>1</v>
      </c>
      <c r="F6" s="499">
        <v>66.78</v>
      </c>
    </row>
    <row r="7" spans="1:6" ht="14.4" customHeight="1" thickBot="1" x14ac:dyDescent="0.35"/>
    <row r="8" spans="1:6" ht="14.4" customHeight="1" thickBot="1" x14ac:dyDescent="0.35">
      <c r="A8" s="500" t="s">
        <v>440</v>
      </c>
      <c r="B8" s="463"/>
      <c r="C8" s="490">
        <v>0</v>
      </c>
      <c r="D8" s="463">
        <v>66.78</v>
      </c>
      <c r="E8" s="490">
        <v>1</v>
      </c>
      <c r="F8" s="464">
        <v>66.78</v>
      </c>
    </row>
    <row r="9" spans="1:6" ht="14.4" customHeight="1" thickBot="1" x14ac:dyDescent="0.35">
      <c r="A9" s="496" t="s">
        <v>3</v>
      </c>
      <c r="B9" s="497"/>
      <c r="C9" s="498">
        <v>0</v>
      </c>
      <c r="D9" s="497">
        <v>66.78</v>
      </c>
      <c r="E9" s="498">
        <v>1</v>
      </c>
      <c r="F9" s="499">
        <v>66.78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445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66.78</v>
      </c>
      <c r="K3" s="44">
        <f>IF(M3=0,0,J3/M3)</f>
        <v>1</v>
      </c>
      <c r="L3" s="43">
        <f>SUBTOTAL(9,L6:L1048576)</f>
        <v>2</v>
      </c>
      <c r="M3" s="45">
        <f>SUBTOTAL(9,M6:M1048576)</f>
        <v>66.78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2" t="s">
        <v>116</v>
      </c>
      <c r="C5" s="502" t="s">
        <v>57</v>
      </c>
      <c r="D5" s="502" t="s">
        <v>117</v>
      </c>
      <c r="E5" s="502" t="s">
        <v>118</v>
      </c>
      <c r="F5" s="503" t="s">
        <v>15</v>
      </c>
      <c r="G5" s="503" t="s">
        <v>14</v>
      </c>
      <c r="H5" s="488" t="s">
        <v>119</v>
      </c>
      <c r="I5" s="487" t="s">
        <v>15</v>
      </c>
      <c r="J5" s="503" t="s">
        <v>14</v>
      </c>
      <c r="K5" s="488" t="s">
        <v>119</v>
      </c>
      <c r="L5" s="487" t="s">
        <v>15</v>
      </c>
      <c r="M5" s="504" t="s">
        <v>14</v>
      </c>
    </row>
    <row r="6" spans="1:13" ht="14.4" customHeight="1" thickBot="1" x14ac:dyDescent="0.35">
      <c r="A6" s="493" t="s">
        <v>414</v>
      </c>
      <c r="B6" s="505" t="s">
        <v>441</v>
      </c>
      <c r="C6" s="505" t="s">
        <v>442</v>
      </c>
      <c r="D6" s="505" t="s">
        <v>443</v>
      </c>
      <c r="E6" s="505" t="s">
        <v>444</v>
      </c>
      <c r="F6" s="494"/>
      <c r="G6" s="494"/>
      <c r="H6" s="228">
        <v>0</v>
      </c>
      <c r="I6" s="494">
        <v>2</v>
      </c>
      <c r="J6" s="494">
        <v>66.78</v>
      </c>
      <c r="K6" s="228">
        <v>1</v>
      </c>
      <c r="L6" s="494">
        <v>2</v>
      </c>
      <c r="M6" s="495">
        <v>66.78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29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0.96666666666666667</v>
      </c>
      <c r="G3" s="228">
        <f t="shared" ref="G3:I3" si="0">IF(SUM($B3:$E3)=0,"",C3/SUM($B3:$E3))</f>
        <v>3.3333333333333333E-2</v>
      </c>
      <c r="H3" s="228">
        <f t="shared" si="0"/>
        <v>0</v>
      </c>
      <c r="I3" s="229">
        <f t="shared" si="0"/>
        <v>0</v>
      </c>
      <c r="J3" s="232">
        <f>SUM(J6:J1048576)</f>
        <v>19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0.95</v>
      </c>
      <c r="O3" s="228">
        <f t="shared" ref="O3:Q3" si="1">IF(SUM($J3:$M3)=0,"",K3/SUM($J3:$M3))</f>
        <v>0.05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6" t="s">
        <v>174</v>
      </c>
      <c r="B5" s="507" t="s">
        <v>176</v>
      </c>
      <c r="C5" s="507" t="s">
        <v>177</v>
      </c>
      <c r="D5" s="507" t="s">
        <v>178</v>
      </c>
      <c r="E5" s="508" t="s">
        <v>179</v>
      </c>
      <c r="F5" s="509" t="s">
        <v>176</v>
      </c>
      <c r="G5" s="510" t="s">
        <v>177</v>
      </c>
      <c r="H5" s="510" t="s">
        <v>178</v>
      </c>
      <c r="I5" s="511" t="s">
        <v>179</v>
      </c>
      <c r="J5" s="507" t="s">
        <v>176</v>
      </c>
      <c r="K5" s="507" t="s">
        <v>177</v>
      </c>
      <c r="L5" s="507" t="s">
        <v>178</v>
      </c>
      <c r="M5" s="508" t="s">
        <v>179</v>
      </c>
      <c r="N5" s="509" t="s">
        <v>176</v>
      </c>
      <c r="O5" s="510" t="s">
        <v>177</v>
      </c>
      <c r="P5" s="510" t="s">
        <v>178</v>
      </c>
      <c r="Q5" s="511" t="s">
        <v>179</v>
      </c>
    </row>
    <row r="6" spans="1:17" ht="14.4" customHeight="1" x14ac:dyDescent="0.3">
      <c r="A6" s="515" t="s">
        <v>446</v>
      </c>
      <c r="B6" s="519"/>
      <c r="C6" s="470"/>
      <c r="D6" s="470"/>
      <c r="E6" s="471"/>
      <c r="F6" s="517"/>
      <c r="G6" s="491"/>
      <c r="H6" s="491"/>
      <c r="I6" s="521"/>
      <c r="J6" s="519"/>
      <c r="K6" s="470"/>
      <c r="L6" s="470"/>
      <c r="M6" s="471"/>
      <c r="N6" s="517"/>
      <c r="O6" s="491"/>
      <c r="P6" s="491"/>
      <c r="Q6" s="513"/>
    </row>
    <row r="7" spans="1:17" ht="14.4" customHeight="1" thickBot="1" x14ac:dyDescent="0.35">
      <c r="A7" s="516" t="s">
        <v>447</v>
      </c>
      <c r="B7" s="520">
        <v>29</v>
      </c>
      <c r="C7" s="484">
        <v>1</v>
      </c>
      <c r="D7" s="484"/>
      <c r="E7" s="485"/>
      <c r="F7" s="518">
        <v>0.96666666666666667</v>
      </c>
      <c r="G7" s="492">
        <v>3.3333333333333333E-2</v>
      </c>
      <c r="H7" s="492">
        <v>0</v>
      </c>
      <c r="I7" s="522">
        <v>0</v>
      </c>
      <c r="J7" s="520">
        <v>19</v>
      </c>
      <c r="K7" s="484">
        <v>1</v>
      </c>
      <c r="L7" s="484"/>
      <c r="M7" s="485"/>
      <c r="N7" s="518">
        <v>0.95</v>
      </c>
      <c r="O7" s="492">
        <v>0.05</v>
      </c>
      <c r="P7" s="492">
        <v>0</v>
      </c>
      <c r="Q7" s="51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405</v>
      </c>
      <c r="B5" s="453" t="s">
        <v>406</v>
      </c>
      <c r="C5" s="454" t="s">
        <v>407</v>
      </c>
      <c r="D5" s="454" t="s">
        <v>407</v>
      </c>
      <c r="E5" s="454"/>
      <c r="F5" s="454" t="s">
        <v>407</v>
      </c>
      <c r="G5" s="454" t="s">
        <v>407</v>
      </c>
      <c r="H5" s="454" t="s">
        <v>407</v>
      </c>
      <c r="I5" s="455" t="s">
        <v>407</v>
      </c>
      <c r="J5" s="456" t="s">
        <v>55</v>
      </c>
    </row>
    <row r="6" spans="1:10" ht="14.4" customHeight="1" x14ac:dyDescent="0.3">
      <c r="A6" s="452" t="s">
        <v>405</v>
      </c>
      <c r="B6" s="453" t="s">
        <v>448</v>
      </c>
      <c r="C6" s="454">
        <v>5528.1486699999987</v>
      </c>
      <c r="D6" s="454">
        <v>6381.8453299999983</v>
      </c>
      <c r="E6" s="454"/>
      <c r="F6" s="454">
        <v>7695.365310000002</v>
      </c>
      <c r="G6" s="454">
        <v>6438.5</v>
      </c>
      <c r="H6" s="454">
        <v>1256.865310000002</v>
      </c>
      <c r="I6" s="455">
        <v>1.1952108891822633</v>
      </c>
      <c r="J6" s="456" t="s">
        <v>1</v>
      </c>
    </row>
    <row r="7" spans="1:10" ht="14.4" customHeight="1" x14ac:dyDescent="0.3">
      <c r="A7" s="452" t="s">
        <v>405</v>
      </c>
      <c r="B7" s="453" t="s">
        <v>449</v>
      </c>
      <c r="C7" s="454">
        <v>31.76003</v>
      </c>
      <c r="D7" s="454">
        <v>44.343049999999998</v>
      </c>
      <c r="E7" s="454"/>
      <c r="F7" s="454">
        <v>85.988230000000001</v>
      </c>
      <c r="G7" s="454">
        <v>101.30190625</v>
      </c>
      <c r="H7" s="454">
        <v>-15.31367625</v>
      </c>
      <c r="I7" s="455">
        <v>0.84883131209586693</v>
      </c>
      <c r="J7" s="456" t="s">
        <v>1</v>
      </c>
    </row>
    <row r="8" spans="1:10" ht="14.4" customHeight="1" x14ac:dyDescent="0.3">
      <c r="A8" s="452" t="s">
        <v>405</v>
      </c>
      <c r="B8" s="453" t="s">
        <v>450</v>
      </c>
      <c r="C8" s="454">
        <v>3.5703200000000006</v>
      </c>
      <c r="D8" s="454">
        <v>2.7553800000000002</v>
      </c>
      <c r="E8" s="454"/>
      <c r="F8" s="454">
        <v>3.1292200000000001</v>
      </c>
      <c r="G8" s="454">
        <v>3.75</v>
      </c>
      <c r="H8" s="454">
        <v>-0.62077999999999989</v>
      </c>
      <c r="I8" s="455">
        <v>0.83445866666666668</v>
      </c>
      <c r="J8" s="456" t="s">
        <v>1</v>
      </c>
    </row>
    <row r="9" spans="1:10" ht="14.4" customHeight="1" x14ac:dyDescent="0.3">
      <c r="A9" s="452" t="s">
        <v>405</v>
      </c>
      <c r="B9" s="453" t="s">
        <v>451</v>
      </c>
      <c r="C9" s="454">
        <v>10.85833</v>
      </c>
      <c r="D9" s="454">
        <v>31.763050000000003</v>
      </c>
      <c r="E9" s="454"/>
      <c r="F9" s="454">
        <v>18.967029999999998</v>
      </c>
      <c r="G9" s="454">
        <v>27.25</v>
      </c>
      <c r="H9" s="454">
        <v>-8.2829700000000024</v>
      </c>
      <c r="I9" s="455">
        <v>0.69603779816513756</v>
      </c>
      <c r="J9" s="456" t="s">
        <v>1</v>
      </c>
    </row>
    <row r="10" spans="1:10" ht="14.4" customHeight="1" x14ac:dyDescent="0.3">
      <c r="A10" s="452" t="s">
        <v>405</v>
      </c>
      <c r="B10" s="453" t="s">
        <v>452</v>
      </c>
      <c r="C10" s="454">
        <v>0.30199999999999999</v>
      </c>
      <c r="D10" s="454">
        <v>0.36899999999999999</v>
      </c>
      <c r="E10" s="454"/>
      <c r="F10" s="454">
        <v>0.47852</v>
      </c>
      <c r="G10" s="454">
        <v>0.25</v>
      </c>
      <c r="H10" s="454">
        <v>0.22852</v>
      </c>
      <c r="I10" s="455">
        <v>1.91408</v>
      </c>
      <c r="J10" s="456" t="s">
        <v>1</v>
      </c>
    </row>
    <row r="11" spans="1:10" ht="14.4" customHeight="1" x14ac:dyDescent="0.3">
      <c r="A11" s="452" t="s">
        <v>405</v>
      </c>
      <c r="B11" s="453" t="s">
        <v>453</v>
      </c>
      <c r="C11" s="454">
        <v>3.6920000000000002</v>
      </c>
      <c r="D11" s="454">
        <v>5.3819999999999997</v>
      </c>
      <c r="E11" s="454"/>
      <c r="F11" s="454">
        <v>5.5439999999999996</v>
      </c>
      <c r="G11" s="454">
        <v>6.25</v>
      </c>
      <c r="H11" s="454">
        <v>-0.70600000000000041</v>
      </c>
      <c r="I11" s="455">
        <v>0.88703999999999994</v>
      </c>
      <c r="J11" s="456" t="s">
        <v>1</v>
      </c>
    </row>
    <row r="12" spans="1:10" ht="14.4" customHeight="1" x14ac:dyDescent="0.3">
      <c r="A12" s="452" t="s">
        <v>405</v>
      </c>
      <c r="B12" s="453" t="s">
        <v>412</v>
      </c>
      <c r="C12" s="454">
        <v>5578.3313499999986</v>
      </c>
      <c r="D12" s="454">
        <v>6466.4578099999972</v>
      </c>
      <c r="E12" s="454"/>
      <c r="F12" s="454">
        <v>7809.472310000001</v>
      </c>
      <c r="G12" s="454">
        <v>6577.3019062499998</v>
      </c>
      <c r="H12" s="454">
        <v>1232.1704037500012</v>
      </c>
      <c r="I12" s="455">
        <v>1.1873367562129309</v>
      </c>
      <c r="J12" s="456" t="s">
        <v>413</v>
      </c>
    </row>
    <row r="14" spans="1:10" ht="14.4" customHeight="1" x14ac:dyDescent="0.3">
      <c r="A14" s="452" t="s">
        <v>405</v>
      </c>
      <c r="B14" s="453" t="s">
        <v>406</v>
      </c>
      <c r="C14" s="454" t="s">
        <v>407</v>
      </c>
      <c r="D14" s="454" t="s">
        <v>407</v>
      </c>
      <c r="E14" s="454"/>
      <c r="F14" s="454" t="s">
        <v>407</v>
      </c>
      <c r="G14" s="454" t="s">
        <v>407</v>
      </c>
      <c r="H14" s="454" t="s">
        <v>407</v>
      </c>
      <c r="I14" s="455" t="s">
        <v>407</v>
      </c>
      <c r="J14" s="456" t="s">
        <v>55</v>
      </c>
    </row>
    <row r="15" spans="1:10" ht="14.4" customHeight="1" x14ac:dyDescent="0.3">
      <c r="A15" s="452" t="s">
        <v>414</v>
      </c>
      <c r="B15" s="453" t="s">
        <v>415</v>
      </c>
      <c r="C15" s="454" t="s">
        <v>407</v>
      </c>
      <c r="D15" s="454" t="s">
        <v>407</v>
      </c>
      <c r="E15" s="454"/>
      <c r="F15" s="454" t="s">
        <v>407</v>
      </c>
      <c r="G15" s="454" t="s">
        <v>407</v>
      </c>
      <c r="H15" s="454" t="s">
        <v>407</v>
      </c>
      <c r="I15" s="455" t="s">
        <v>407</v>
      </c>
      <c r="J15" s="456" t="s">
        <v>0</v>
      </c>
    </row>
    <row r="16" spans="1:10" ht="14.4" customHeight="1" x14ac:dyDescent="0.3">
      <c r="A16" s="452" t="s">
        <v>414</v>
      </c>
      <c r="B16" s="453" t="s">
        <v>448</v>
      </c>
      <c r="C16" s="454">
        <v>5528.1486699999987</v>
      </c>
      <c r="D16" s="454">
        <v>6381.8453299999983</v>
      </c>
      <c r="E16" s="454"/>
      <c r="F16" s="454">
        <v>7695.365310000002</v>
      </c>
      <c r="G16" s="454">
        <v>6439</v>
      </c>
      <c r="H16" s="454">
        <v>1256.365310000002</v>
      </c>
      <c r="I16" s="455">
        <v>1.1951180788942386</v>
      </c>
      <c r="J16" s="456" t="s">
        <v>1</v>
      </c>
    </row>
    <row r="17" spans="1:10" ht="14.4" customHeight="1" x14ac:dyDescent="0.3">
      <c r="A17" s="452" t="s">
        <v>414</v>
      </c>
      <c r="B17" s="453" t="s">
        <v>449</v>
      </c>
      <c r="C17" s="454">
        <v>31.76003</v>
      </c>
      <c r="D17" s="454">
        <v>44.343049999999998</v>
      </c>
      <c r="E17" s="454"/>
      <c r="F17" s="454">
        <v>85.988230000000001</v>
      </c>
      <c r="G17" s="454">
        <v>101</v>
      </c>
      <c r="H17" s="454">
        <v>-15.011769999999999</v>
      </c>
      <c r="I17" s="455">
        <v>0.85136861386138618</v>
      </c>
      <c r="J17" s="456" t="s">
        <v>1</v>
      </c>
    </row>
    <row r="18" spans="1:10" ht="14.4" customHeight="1" x14ac:dyDescent="0.3">
      <c r="A18" s="452" t="s">
        <v>414</v>
      </c>
      <c r="B18" s="453" t="s">
        <v>450</v>
      </c>
      <c r="C18" s="454">
        <v>3.5703200000000006</v>
      </c>
      <c r="D18" s="454">
        <v>2.7553800000000002</v>
      </c>
      <c r="E18" s="454"/>
      <c r="F18" s="454">
        <v>3.1292200000000001</v>
      </c>
      <c r="G18" s="454">
        <v>4</v>
      </c>
      <c r="H18" s="454">
        <v>-0.87077999999999989</v>
      </c>
      <c r="I18" s="455">
        <v>0.78230500000000003</v>
      </c>
      <c r="J18" s="456" t="s">
        <v>1</v>
      </c>
    </row>
    <row r="19" spans="1:10" ht="14.4" customHeight="1" x14ac:dyDescent="0.3">
      <c r="A19" s="452" t="s">
        <v>414</v>
      </c>
      <c r="B19" s="453" t="s">
        <v>451</v>
      </c>
      <c r="C19" s="454">
        <v>10.85833</v>
      </c>
      <c r="D19" s="454">
        <v>31.763050000000003</v>
      </c>
      <c r="E19" s="454"/>
      <c r="F19" s="454">
        <v>18.967029999999998</v>
      </c>
      <c r="G19" s="454">
        <v>27</v>
      </c>
      <c r="H19" s="454">
        <v>-8.0329700000000024</v>
      </c>
      <c r="I19" s="455">
        <v>0.70248259259259249</v>
      </c>
      <c r="J19" s="456" t="s">
        <v>1</v>
      </c>
    </row>
    <row r="20" spans="1:10" ht="14.4" customHeight="1" x14ac:dyDescent="0.3">
      <c r="A20" s="452" t="s">
        <v>414</v>
      </c>
      <c r="B20" s="453" t="s">
        <v>452</v>
      </c>
      <c r="C20" s="454">
        <v>0.30199999999999999</v>
      </c>
      <c r="D20" s="454">
        <v>0.36899999999999999</v>
      </c>
      <c r="E20" s="454"/>
      <c r="F20" s="454">
        <v>0.47852</v>
      </c>
      <c r="G20" s="454">
        <v>0</v>
      </c>
      <c r="H20" s="454">
        <v>0.47852</v>
      </c>
      <c r="I20" s="455" t="s">
        <v>407</v>
      </c>
      <c r="J20" s="456" t="s">
        <v>1</v>
      </c>
    </row>
    <row r="21" spans="1:10" ht="14.4" customHeight="1" x14ac:dyDescent="0.3">
      <c r="A21" s="452" t="s">
        <v>414</v>
      </c>
      <c r="B21" s="453" t="s">
        <v>453</v>
      </c>
      <c r="C21" s="454">
        <v>3.6920000000000002</v>
      </c>
      <c r="D21" s="454">
        <v>5.3819999999999997</v>
      </c>
      <c r="E21" s="454"/>
      <c r="F21" s="454">
        <v>5.5439999999999996</v>
      </c>
      <c r="G21" s="454">
        <v>6</v>
      </c>
      <c r="H21" s="454">
        <v>-0.45600000000000041</v>
      </c>
      <c r="I21" s="455">
        <v>0.92399999999999993</v>
      </c>
      <c r="J21" s="456" t="s">
        <v>1</v>
      </c>
    </row>
    <row r="22" spans="1:10" ht="14.4" customHeight="1" x14ac:dyDescent="0.3">
      <c r="A22" s="452" t="s">
        <v>414</v>
      </c>
      <c r="B22" s="453" t="s">
        <v>416</v>
      </c>
      <c r="C22" s="454">
        <v>5578.3313499999986</v>
      </c>
      <c r="D22" s="454">
        <v>6466.4578099999972</v>
      </c>
      <c r="E22" s="454"/>
      <c r="F22" s="454">
        <v>7809.472310000001</v>
      </c>
      <c r="G22" s="454">
        <v>6577</v>
      </c>
      <c r="H22" s="454">
        <v>1232.472310000001</v>
      </c>
      <c r="I22" s="455">
        <v>1.1873912589326443</v>
      </c>
      <c r="J22" s="456" t="s">
        <v>417</v>
      </c>
    </row>
    <row r="23" spans="1:10" ht="14.4" customHeight="1" x14ac:dyDescent="0.3">
      <c r="A23" s="452" t="s">
        <v>407</v>
      </c>
      <c r="B23" s="453" t="s">
        <v>407</v>
      </c>
      <c r="C23" s="454" t="s">
        <v>407</v>
      </c>
      <c r="D23" s="454" t="s">
        <v>407</v>
      </c>
      <c r="E23" s="454"/>
      <c r="F23" s="454" t="s">
        <v>407</v>
      </c>
      <c r="G23" s="454" t="s">
        <v>407</v>
      </c>
      <c r="H23" s="454" t="s">
        <v>407</v>
      </c>
      <c r="I23" s="455" t="s">
        <v>407</v>
      </c>
      <c r="J23" s="456" t="s">
        <v>418</v>
      </c>
    </row>
    <row r="24" spans="1:10" ht="14.4" customHeight="1" x14ac:dyDescent="0.3">
      <c r="A24" s="452" t="s">
        <v>405</v>
      </c>
      <c r="B24" s="453" t="s">
        <v>412</v>
      </c>
      <c r="C24" s="454">
        <v>5578.3313499999986</v>
      </c>
      <c r="D24" s="454">
        <v>6466.4578099999972</v>
      </c>
      <c r="E24" s="454"/>
      <c r="F24" s="454">
        <v>7809.472310000001</v>
      </c>
      <c r="G24" s="454">
        <v>6577</v>
      </c>
      <c r="H24" s="454">
        <v>1232.472310000001</v>
      </c>
      <c r="I24" s="455">
        <v>1.1873912589326443</v>
      </c>
      <c r="J24" s="456" t="s">
        <v>413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1100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51.192875372544101</v>
      </c>
      <c r="J3" s="84">
        <f>SUBTOTAL(9,J5:J1048576)</f>
        <v>152620</v>
      </c>
      <c r="K3" s="85">
        <f>SUBTOTAL(9,K5:K1048576)</f>
        <v>7813056.6393576805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405</v>
      </c>
      <c r="B5" s="466" t="s">
        <v>406</v>
      </c>
      <c r="C5" s="467" t="s">
        <v>414</v>
      </c>
      <c r="D5" s="468" t="s">
        <v>415</v>
      </c>
      <c r="E5" s="467" t="s">
        <v>454</v>
      </c>
      <c r="F5" s="468" t="s">
        <v>455</v>
      </c>
      <c r="G5" s="467" t="s">
        <v>456</v>
      </c>
      <c r="H5" s="467" t="s">
        <v>457</v>
      </c>
      <c r="I5" s="470">
        <v>7664.89990234375</v>
      </c>
      <c r="J5" s="470">
        <v>2</v>
      </c>
      <c r="K5" s="471">
        <v>15329.7998046875</v>
      </c>
    </row>
    <row r="6" spans="1:11" ht="14.4" customHeight="1" x14ac:dyDescent="0.3">
      <c r="A6" s="472" t="s">
        <v>405</v>
      </c>
      <c r="B6" s="473" t="s">
        <v>406</v>
      </c>
      <c r="C6" s="474" t="s">
        <v>414</v>
      </c>
      <c r="D6" s="475" t="s">
        <v>415</v>
      </c>
      <c r="E6" s="474" t="s">
        <v>454</v>
      </c>
      <c r="F6" s="475" t="s">
        <v>455</v>
      </c>
      <c r="G6" s="474" t="s">
        <v>458</v>
      </c>
      <c r="H6" s="474" t="s">
        <v>459</v>
      </c>
      <c r="I6" s="477">
        <v>118.09666442871094</v>
      </c>
      <c r="J6" s="477">
        <v>5</v>
      </c>
      <c r="K6" s="478">
        <v>590.47000122070313</v>
      </c>
    </row>
    <row r="7" spans="1:11" ht="14.4" customHeight="1" x14ac:dyDescent="0.3">
      <c r="A7" s="472" t="s">
        <v>405</v>
      </c>
      <c r="B7" s="473" t="s">
        <v>406</v>
      </c>
      <c r="C7" s="474" t="s">
        <v>414</v>
      </c>
      <c r="D7" s="475" t="s">
        <v>415</v>
      </c>
      <c r="E7" s="474" t="s">
        <v>454</v>
      </c>
      <c r="F7" s="475" t="s">
        <v>455</v>
      </c>
      <c r="G7" s="474" t="s">
        <v>460</v>
      </c>
      <c r="H7" s="474" t="s">
        <v>461</v>
      </c>
      <c r="I7" s="477">
        <v>1362.9000244140625</v>
      </c>
      <c r="J7" s="477">
        <v>1</v>
      </c>
      <c r="K7" s="478">
        <v>1362.9000244140625</v>
      </c>
    </row>
    <row r="8" spans="1:11" ht="14.4" customHeight="1" x14ac:dyDescent="0.3">
      <c r="A8" s="472" t="s">
        <v>405</v>
      </c>
      <c r="B8" s="473" t="s">
        <v>406</v>
      </c>
      <c r="C8" s="474" t="s">
        <v>414</v>
      </c>
      <c r="D8" s="475" t="s">
        <v>415</v>
      </c>
      <c r="E8" s="474" t="s">
        <v>454</v>
      </c>
      <c r="F8" s="475" t="s">
        <v>455</v>
      </c>
      <c r="G8" s="474" t="s">
        <v>462</v>
      </c>
      <c r="H8" s="474" t="s">
        <v>463</v>
      </c>
      <c r="I8" s="477">
        <v>31.156615330622746</v>
      </c>
      <c r="J8" s="477">
        <v>260</v>
      </c>
      <c r="K8" s="478">
        <v>8100.719970703125</v>
      </c>
    </row>
    <row r="9" spans="1:11" ht="14.4" customHeight="1" x14ac:dyDescent="0.3">
      <c r="A9" s="472" t="s">
        <v>405</v>
      </c>
      <c r="B9" s="473" t="s">
        <v>406</v>
      </c>
      <c r="C9" s="474" t="s">
        <v>414</v>
      </c>
      <c r="D9" s="475" t="s">
        <v>415</v>
      </c>
      <c r="E9" s="474" t="s">
        <v>454</v>
      </c>
      <c r="F9" s="475" t="s">
        <v>455</v>
      </c>
      <c r="G9" s="474" t="s">
        <v>464</v>
      </c>
      <c r="H9" s="474" t="s">
        <v>465</v>
      </c>
      <c r="I9" s="477">
        <v>32.400001525878906</v>
      </c>
      <c r="J9" s="477">
        <v>10</v>
      </c>
      <c r="K9" s="478">
        <v>324</v>
      </c>
    </row>
    <row r="10" spans="1:11" ht="14.4" customHeight="1" x14ac:dyDescent="0.3">
      <c r="A10" s="472" t="s">
        <v>405</v>
      </c>
      <c r="B10" s="473" t="s">
        <v>406</v>
      </c>
      <c r="C10" s="474" t="s">
        <v>414</v>
      </c>
      <c r="D10" s="475" t="s">
        <v>415</v>
      </c>
      <c r="E10" s="474" t="s">
        <v>454</v>
      </c>
      <c r="F10" s="475" t="s">
        <v>455</v>
      </c>
      <c r="G10" s="474" t="s">
        <v>466</v>
      </c>
      <c r="H10" s="474" t="s">
        <v>467</v>
      </c>
      <c r="I10" s="477">
        <v>5260.3166992187498</v>
      </c>
      <c r="J10" s="477">
        <v>15</v>
      </c>
      <c r="K10" s="478">
        <v>77521</v>
      </c>
    </row>
    <row r="11" spans="1:11" ht="14.4" customHeight="1" x14ac:dyDescent="0.3">
      <c r="A11" s="472" t="s">
        <v>405</v>
      </c>
      <c r="B11" s="473" t="s">
        <v>406</v>
      </c>
      <c r="C11" s="474" t="s">
        <v>414</v>
      </c>
      <c r="D11" s="475" t="s">
        <v>415</v>
      </c>
      <c r="E11" s="474" t="s">
        <v>454</v>
      </c>
      <c r="F11" s="475" t="s">
        <v>455</v>
      </c>
      <c r="G11" s="474" t="s">
        <v>468</v>
      </c>
      <c r="H11" s="474" t="s">
        <v>469</v>
      </c>
      <c r="I11" s="477">
        <v>21005.599609375</v>
      </c>
      <c r="J11" s="477">
        <v>6</v>
      </c>
      <c r="K11" s="478">
        <v>126033.599609375</v>
      </c>
    </row>
    <row r="12" spans="1:11" ht="14.4" customHeight="1" x14ac:dyDescent="0.3">
      <c r="A12" s="472" t="s">
        <v>405</v>
      </c>
      <c r="B12" s="473" t="s">
        <v>406</v>
      </c>
      <c r="C12" s="474" t="s">
        <v>414</v>
      </c>
      <c r="D12" s="475" t="s">
        <v>415</v>
      </c>
      <c r="E12" s="474" t="s">
        <v>454</v>
      </c>
      <c r="F12" s="475" t="s">
        <v>455</v>
      </c>
      <c r="G12" s="474" t="s">
        <v>470</v>
      </c>
      <c r="H12" s="474" t="s">
        <v>471</v>
      </c>
      <c r="I12" s="477">
        <v>24774.125</v>
      </c>
      <c r="J12" s="477">
        <v>3</v>
      </c>
      <c r="K12" s="478">
        <v>73692.5</v>
      </c>
    </row>
    <row r="13" spans="1:11" ht="14.4" customHeight="1" x14ac:dyDescent="0.3">
      <c r="A13" s="472" t="s">
        <v>405</v>
      </c>
      <c r="B13" s="473" t="s">
        <v>406</v>
      </c>
      <c r="C13" s="474" t="s">
        <v>414</v>
      </c>
      <c r="D13" s="475" t="s">
        <v>415</v>
      </c>
      <c r="E13" s="474" t="s">
        <v>454</v>
      </c>
      <c r="F13" s="475" t="s">
        <v>455</v>
      </c>
      <c r="G13" s="474" t="s">
        <v>472</v>
      </c>
      <c r="H13" s="474" t="s">
        <v>473</v>
      </c>
      <c r="I13" s="477">
        <v>36590.5</v>
      </c>
      <c r="J13" s="477">
        <v>2</v>
      </c>
      <c r="K13" s="478">
        <v>73181</v>
      </c>
    </row>
    <row r="14" spans="1:11" ht="14.4" customHeight="1" x14ac:dyDescent="0.3">
      <c r="A14" s="472" t="s">
        <v>405</v>
      </c>
      <c r="B14" s="473" t="s">
        <v>406</v>
      </c>
      <c r="C14" s="474" t="s">
        <v>414</v>
      </c>
      <c r="D14" s="475" t="s">
        <v>415</v>
      </c>
      <c r="E14" s="474" t="s">
        <v>454</v>
      </c>
      <c r="F14" s="475" t="s">
        <v>455</v>
      </c>
      <c r="G14" s="474" t="s">
        <v>474</v>
      </c>
      <c r="H14" s="474" t="s">
        <v>475</v>
      </c>
      <c r="I14" s="477">
        <v>36590.48828125</v>
      </c>
      <c r="J14" s="477">
        <v>2</v>
      </c>
      <c r="K14" s="478">
        <v>73180.9765625</v>
      </c>
    </row>
    <row r="15" spans="1:11" ht="14.4" customHeight="1" x14ac:dyDescent="0.3">
      <c r="A15" s="472" t="s">
        <v>405</v>
      </c>
      <c r="B15" s="473" t="s">
        <v>406</v>
      </c>
      <c r="C15" s="474" t="s">
        <v>414</v>
      </c>
      <c r="D15" s="475" t="s">
        <v>415</v>
      </c>
      <c r="E15" s="474" t="s">
        <v>454</v>
      </c>
      <c r="F15" s="475" t="s">
        <v>455</v>
      </c>
      <c r="G15" s="474" t="s">
        <v>476</v>
      </c>
      <c r="H15" s="474" t="s">
        <v>477</v>
      </c>
      <c r="I15" s="477">
        <v>36590.255859375</v>
      </c>
      <c r="J15" s="477">
        <v>2</v>
      </c>
      <c r="K15" s="478">
        <v>73180.51171875</v>
      </c>
    </row>
    <row r="16" spans="1:11" ht="14.4" customHeight="1" x14ac:dyDescent="0.3">
      <c r="A16" s="472" t="s">
        <v>405</v>
      </c>
      <c r="B16" s="473" t="s">
        <v>406</v>
      </c>
      <c r="C16" s="474" t="s">
        <v>414</v>
      </c>
      <c r="D16" s="475" t="s">
        <v>415</v>
      </c>
      <c r="E16" s="474" t="s">
        <v>454</v>
      </c>
      <c r="F16" s="475" t="s">
        <v>455</v>
      </c>
      <c r="G16" s="474" t="s">
        <v>478</v>
      </c>
      <c r="H16" s="474" t="s">
        <v>479</v>
      </c>
      <c r="I16" s="477">
        <v>36590.3359375</v>
      </c>
      <c r="J16" s="477">
        <v>2</v>
      </c>
      <c r="K16" s="478">
        <v>73180.671875</v>
      </c>
    </row>
    <row r="17" spans="1:11" ht="14.4" customHeight="1" x14ac:dyDescent="0.3">
      <c r="A17" s="472" t="s">
        <v>405</v>
      </c>
      <c r="B17" s="473" t="s">
        <v>406</v>
      </c>
      <c r="C17" s="474" t="s">
        <v>414</v>
      </c>
      <c r="D17" s="475" t="s">
        <v>415</v>
      </c>
      <c r="E17" s="474" t="s">
        <v>454</v>
      </c>
      <c r="F17" s="475" t="s">
        <v>455</v>
      </c>
      <c r="G17" s="474" t="s">
        <v>480</v>
      </c>
      <c r="H17" s="474" t="s">
        <v>481</v>
      </c>
      <c r="I17" s="477">
        <v>36590.337890625</v>
      </c>
      <c r="J17" s="477">
        <v>4</v>
      </c>
      <c r="K17" s="478">
        <v>146361.3515625</v>
      </c>
    </row>
    <row r="18" spans="1:11" ht="14.4" customHeight="1" x14ac:dyDescent="0.3">
      <c r="A18" s="472" t="s">
        <v>405</v>
      </c>
      <c r="B18" s="473" t="s">
        <v>406</v>
      </c>
      <c r="C18" s="474" t="s">
        <v>414</v>
      </c>
      <c r="D18" s="475" t="s">
        <v>415</v>
      </c>
      <c r="E18" s="474" t="s">
        <v>454</v>
      </c>
      <c r="F18" s="475" t="s">
        <v>455</v>
      </c>
      <c r="G18" s="474" t="s">
        <v>482</v>
      </c>
      <c r="H18" s="474" t="s">
        <v>483</v>
      </c>
      <c r="I18" s="477">
        <v>36590.255859375</v>
      </c>
      <c r="J18" s="477">
        <v>2</v>
      </c>
      <c r="K18" s="478">
        <v>73180.51171875</v>
      </c>
    </row>
    <row r="19" spans="1:11" ht="14.4" customHeight="1" x14ac:dyDescent="0.3">
      <c r="A19" s="472" t="s">
        <v>405</v>
      </c>
      <c r="B19" s="473" t="s">
        <v>406</v>
      </c>
      <c r="C19" s="474" t="s">
        <v>414</v>
      </c>
      <c r="D19" s="475" t="s">
        <v>415</v>
      </c>
      <c r="E19" s="474" t="s">
        <v>454</v>
      </c>
      <c r="F19" s="475" t="s">
        <v>455</v>
      </c>
      <c r="G19" s="474" t="s">
        <v>484</v>
      </c>
      <c r="H19" s="474" t="s">
        <v>485</v>
      </c>
      <c r="I19" s="477">
        <v>274.668701171875</v>
      </c>
      <c r="J19" s="477">
        <v>15</v>
      </c>
      <c r="K19" s="478">
        <v>4120.02978515625</v>
      </c>
    </row>
    <row r="20" spans="1:11" ht="14.4" customHeight="1" x14ac:dyDescent="0.3">
      <c r="A20" s="472" t="s">
        <v>405</v>
      </c>
      <c r="B20" s="473" t="s">
        <v>406</v>
      </c>
      <c r="C20" s="474" t="s">
        <v>414</v>
      </c>
      <c r="D20" s="475" t="s">
        <v>415</v>
      </c>
      <c r="E20" s="474" t="s">
        <v>454</v>
      </c>
      <c r="F20" s="475" t="s">
        <v>455</v>
      </c>
      <c r="G20" s="474" t="s">
        <v>486</v>
      </c>
      <c r="H20" s="474" t="s">
        <v>487</v>
      </c>
      <c r="I20" s="477">
        <v>2638.47998046875</v>
      </c>
      <c r="J20" s="477">
        <v>2</v>
      </c>
      <c r="K20" s="478">
        <v>5276.9599609375</v>
      </c>
    </row>
    <row r="21" spans="1:11" ht="14.4" customHeight="1" x14ac:dyDescent="0.3">
      <c r="A21" s="472" t="s">
        <v>405</v>
      </c>
      <c r="B21" s="473" t="s">
        <v>406</v>
      </c>
      <c r="C21" s="474" t="s">
        <v>414</v>
      </c>
      <c r="D21" s="475" t="s">
        <v>415</v>
      </c>
      <c r="E21" s="474" t="s">
        <v>454</v>
      </c>
      <c r="F21" s="475" t="s">
        <v>455</v>
      </c>
      <c r="G21" s="474" t="s">
        <v>488</v>
      </c>
      <c r="H21" s="474" t="s">
        <v>489</v>
      </c>
      <c r="I21" s="477">
        <v>274.67001342773437</v>
      </c>
      <c r="J21" s="477">
        <v>2</v>
      </c>
      <c r="K21" s="478">
        <v>549.34002685546875</v>
      </c>
    </row>
    <row r="22" spans="1:11" ht="14.4" customHeight="1" x14ac:dyDescent="0.3">
      <c r="A22" s="472" t="s">
        <v>405</v>
      </c>
      <c r="B22" s="473" t="s">
        <v>406</v>
      </c>
      <c r="C22" s="474" t="s">
        <v>414</v>
      </c>
      <c r="D22" s="475" t="s">
        <v>415</v>
      </c>
      <c r="E22" s="474" t="s">
        <v>454</v>
      </c>
      <c r="F22" s="475" t="s">
        <v>455</v>
      </c>
      <c r="G22" s="474" t="s">
        <v>490</v>
      </c>
      <c r="H22" s="474" t="s">
        <v>491</v>
      </c>
      <c r="I22" s="477">
        <v>274.67001342773437</v>
      </c>
      <c r="J22" s="477">
        <v>1</v>
      </c>
      <c r="K22" s="478">
        <v>274.67001342773437</v>
      </c>
    </row>
    <row r="23" spans="1:11" ht="14.4" customHeight="1" x14ac:dyDescent="0.3">
      <c r="A23" s="472" t="s">
        <v>405</v>
      </c>
      <c r="B23" s="473" t="s">
        <v>406</v>
      </c>
      <c r="C23" s="474" t="s">
        <v>414</v>
      </c>
      <c r="D23" s="475" t="s">
        <v>415</v>
      </c>
      <c r="E23" s="474" t="s">
        <v>454</v>
      </c>
      <c r="F23" s="475" t="s">
        <v>455</v>
      </c>
      <c r="G23" s="474" t="s">
        <v>492</v>
      </c>
      <c r="H23" s="474" t="s">
        <v>493</v>
      </c>
      <c r="I23" s="477">
        <v>2704.429931640625</v>
      </c>
      <c r="J23" s="477">
        <v>1</v>
      </c>
      <c r="K23" s="478">
        <v>2704.429931640625</v>
      </c>
    </row>
    <row r="24" spans="1:11" ht="14.4" customHeight="1" x14ac:dyDescent="0.3">
      <c r="A24" s="472" t="s">
        <v>405</v>
      </c>
      <c r="B24" s="473" t="s">
        <v>406</v>
      </c>
      <c r="C24" s="474" t="s">
        <v>414</v>
      </c>
      <c r="D24" s="475" t="s">
        <v>415</v>
      </c>
      <c r="E24" s="474" t="s">
        <v>454</v>
      </c>
      <c r="F24" s="475" t="s">
        <v>455</v>
      </c>
      <c r="G24" s="474" t="s">
        <v>494</v>
      </c>
      <c r="H24" s="474" t="s">
        <v>495</v>
      </c>
      <c r="I24" s="477">
        <v>26517.26953125</v>
      </c>
      <c r="J24" s="477">
        <v>3</v>
      </c>
      <c r="K24" s="478">
        <v>79551.80859375</v>
      </c>
    </row>
    <row r="25" spans="1:11" ht="14.4" customHeight="1" x14ac:dyDescent="0.3">
      <c r="A25" s="472" t="s">
        <v>405</v>
      </c>
      <c r="B25" s="473" t="s">
        <v>406</v>
      </c>
      <c r="C25" s="474" t="s">
        <v>414</v>
      </c>
      <c r="D25" s="475" t="s">
        <v>415</v>
      </c>
      <c r="E25" s="474" t="s">
        <v>454</v>
      </c>
      <c r="F25" s="475" t="s">
        <v>455</v>
      </c>
      <c r="G25" s="474" t="s">
        <v>496</v>
      </c>
      <c r="H25" s="474" t="s">
        <v>497</v>
      </c>
      <c r="I25" s="477">
        <v>9932</v>
      </c>
      <c r="J25" s="477">
        <v>1</v>
      </c>
      <c r="K25" s="478">
        <v>9932</v>
      </c>
    </row>
    <row r="26" spans="1:11" ht="14.4" customHeight="1" x14ac:dyDescent="0.3">
      <c r="A26" s="472" t="s">
        <v>405</v>
      </c>
      <c r="B26" s="473" t="s">
        <v>406</v>
      </c>
      <c r="C26" s="474" t="s">
        <v>414</v>
      </c>
      <c r="D26" s="475" t="s">
        <v>415</v>
      </c>
      <c r="E26" s="474" t="s">
        <v>454</v>
      </c>
      <c r="F26" s="475" t="s">
        <v>455</v>
      </c>
      <c r="G26" s="474" t="s">
        <v>498</v>
      </c>
      <c r="H26" s="474" t="s">
        <v>499</v>
      </c>
      <c r="I26" s="477">
        <v>20.075000762939453</v>
      </c>
      <c r="J26" s="477">
        <v>40</v>
      </c>
      <c r="K26" s="478">
        <v>803</v>
      </c>
    </row>
    <row r="27" spans="1:11" ht="14.4" customHeight="1" x14ac:dyDescent="0.3">
      <c r="A27" s="472" t="s">
        <v>405</v>
      </c>
      <c r="B27" s="473" t="s">
        <v>406</v>
      </c>
      <c r="C27" s="474" t="s">
        <v>414</v>
      </c>
      <c r="D27" s="475" t="s">
        <v>415</v>
      </c>
      <c r="E27" s="474" t="s">
        <v>454</v>
      </c>
      <c r="F27" s="475" t="s">
        <v>455</v>
      </c>
      <c r="G27" s="474" t="s">
        <v>500</v>
      </c>
      <c r="H27" s="474" t="s">
        <v>501</v>
      </c>
      <c r="I27" s="477">
        <v>25.91859245300293</v>
      </c>
      <c r="J27" s="477">
        <v>2400</v>
      </c>
      <c r="K27" s="478">
        <v>62203.649658203125</v>
      </c>
    </row>
    <row r="28" spans="1:11" ht="14.4" customHeight="1" x14ac:dyDescent="0.3">
      <c r="A28" s="472" t="s">
        <v>405</v>
      </c>
      <c r="B28" s="473" t="s">
        <v>406</v>
      </c>
      <c r="C28" s="474" t="s">
        <v>414</v>
      </c>
      <c r="D28" s="475" t="s">
        <v>415</v>
      </c>
      <c r="E28" s="474" t="s">
        <v>454</v>
      </c>
      <c r="F28" s="475" t="s">
        <v>455</v>
      </c>
      <c r="G28" s="474" t="s">
        <v>502</v>
      </c>
      <c r="H28" s="474" t="s">
        <v>503</v>
      </c>
      <c r="I28" s="477">
        <v>98.5</v>
      </c>
      <c r="J28" s="477">
        <v>2</v>
      </c>
      <c r="K28" s="478">
        <v>197</v>
      </c>
    </row>
    <row r="29" spans="1:11" ht="14.4" customHeight="1" x14ac:dyDescent="0.3">
      <c r="A29" s="472" t="s">
        <v>405</v>
      </c>
      <c r="B29" s="473" t="s">
        <v>406</v>
      </c>
      <c r="C29" s="474" t="s">
        <v>414</v>
      </c>
      <c r="D29" s="475" t="s">
        <v>415</v>
      </c>
      <c r="E29" s="474" t="s">
        <v>454</v>
      </c>
      <c r="F29" s="475" t="s">
        <v>455</v>
      </c>
      <c r="G29" s="474" t="s">
        <v>504</v>
      </c>
      <c r="H29" s="474" t="s">
        <v>505</v>
      </c>
      <c r="I29" s="477">
        <v>3676.40673828125</v>
      </c>
      <c r="J29" s="477">
        <v>3</v>
      </c>
      <c r="K29" s="478">
        <v>11029.22021484375</v>
      </c>
    </row>
    <row r="30" spans="1:11" ht="14.4" customHeight="1" x14ac:dyDescent="0.3">
      <c r="A30" s="472" t="s">
        <v>405</v>
      </c>
      <c r="B30" s="473" t="s">
        <v>406</v>
      </c>
      <c r="C30" s="474" t="s">
        <v>414</v>
      </c>
      <c r="D30" s="475" t="s">
        <v>415</v>
      </c>
      <c r="E30" s="474" t="s">
        <v>454</v>
      </c>
      <c r="F30" s="475" t="s">
        <v>455</v>
      </c>
      <c r="G30" s="474" t="s">
        <v>506</v>
      </c>
      <c r="H30" s="474" t="s">
        <v>507</v>
      </c>
      <c r="I30" s="477">
        <v>4042.669921875</v>
      </c>
      <c r="J30" s="477">
        <v>3</v>
      </c>
      <c r="K30" s="478">
        <v>12128.009765625</v>
      </c>
    </row>
    <row r="31" spans="1:11" ht="14.4" customHeight="1" x14ac:dyDescent="0.3">
      <c r="A31" s="472" t="s">
        <v>405</v>
      </c>
      <c r="B31" s="473" t="s">
        <v>406</v>
      </c>
      <c r="C31" s="474" t="s">
        <v>414</v>
      </c>
      <c r="D31" s="475" t="s">
        <v>415</v>
      </c>
      <c r="E31" s="474" t="s">
        <v>454</v>
      </c>
      <c r="F31" s="475" t="s">
        <v>455</v>
      </c>
      <c r="G31" s="474" t="s">
        <v>508</v>
      </c>
      <c r="H31" s="474" t="s">
        <v>509</v>
      </c>
      <c r="I31" s="477">
        <v>32.380001068115234</v>
      </c>
      <c r="J31" s="477">
        <v>20</v>
      </c>
      <c r="K31" s="478">
        <v>647.5999755859375</v>
      </c>
    </row>
    <row r="32" spans="1:11" ht="14.4" customHeight="1" x14ac:dyDescent="0.3">
      <c r="A32" s="472" t="s">
        <v>405</v>
      </c>
      <c r="B32" s="473" t="s">
        <v>406</v>
      </c>
      <c r="C32" s="474" t="s">
        <v>414</v>
      </c>
      <c r="D32" s="475" t="s">
        <v>415</v>
      </c>
      <c r="E32" s="474" t="s">
        <v>454</v>
      </c>
      <c r="F32" s="475" t="s">
        <v>455</v>
      </c>
      <c r="G32" s="474" t="s">
        <v>510</v>
      </c>
      <c r="H32" s="474" t="s">
        <v>511</v>
      </c>
      <c r="I32" s="477">
        <v>903.8699951171875</v>
      </c>
      <c r="J32" s="477">
        <v>1</v>
      </c>
      <c r="K32" s="478">
        <v>903.8699951171875</v>
      </c>
    </row>
    <row r="33" spans="1:11" ht="14.4" customHeight="1" x14ac:dyDescent="0.3">
      <c r="A33" s="472" t="s">
        <v>405</v>
      </c>
      <c r="B33" s="473" t="s">
        <v>406</v>
      </c>
      <c r="C33" s="474" t="s">
        <v>414</v>
      </c>
      <c r="D33" s="475" t="s">
        <v>415</v>
      </c>
      <c r="E33" s="474" t="s">
        <v>454</v>
      </c>
      <c r="F33" s="475" t="s">
        <v>455</v>
      </c>
      <c r="G33" s="474" t="s">
        <v>512</v>
      </c>
      <c r="H33" s="474" t="s">
        <v>513</v>
      </c>
      <c r="I33" s="477">
        <v>3676.1199951171875</v>
      </c>
      <c r="J33" s="477">
        <v>2</v>
      </c>
      <c r="K33" s="478">
        <v>7352.239990234375</v>
      </c>
    </row>
    <row r="34" spans="1:11" ht="14.4" customHeight="1" x14ac:dyDescent="0.3">
      <c r="A34" s="472" t="s">
        <v>405</v>
      </c>
      <c r="B34" s="473" t="s">
        <v>406</v>
      </c>
      <c r="C34" s="474" t="s">
        <v>414</v>
      </c>
      <c r="D34" s="475" t="s">
        <v>415</v>
      </c>
      <c r="E34" s="474" t="s">
        <v>454</v>
      </c>
      <c r="F34" s="475" t="s">
        <v>455</v>
      </c>
      <c r="G34" s="474" t="s">
        <v>514</v>
      </c>
      <c r="H34" s="474" t="s">
        <v>515</v>
      </c>
      <c r="I34" s="477">
        <v>3676.1199951171875</v>
      </c>
      <c r="J34" s="477">
        <v>2</v>
      </c>
      <c r="K34" s="478">
        <v>7352.239990234375</v>
      </c>
    </row>
    <row r="35" spans="1:11" ht="14.4" customHeight="1" x14ac:dyDescent="0.3">
      <c r="A35" s="472" t="s">
        <v>405</v>
      </c>
      <c r="B35" s="473" t="s">
        <v>406</v>
      </c>
      <c r="C35" s="474" t="s">
        <v>414</v>
      </c>
      <c r="D35" s="475" t="s">
        <v>415</v>
      </c>
      <c r="E35" s="474" t="s">
        <v>454</v>
      </c>
      <c r="F35" s="475" t="s">
        <v>455</v>
      </c>
      <c r="G35" s="474" t="s">
        <v>516</v>
      </c>
      <c r="H35" s="474" t="s">
        <v>517</v>
      </c>
      <c r="I35" s="477">
        <v>25403.94921875</v>
      </c>
      <c r="J35" s="477">
        <v>2</v>
      </c>
      <c r="K35" s="478">
        <v>50807.8984375</v>
      </c>
    </row>
    <row r="36" spans="1:11" ht="14.4" customHeight="1" x14ac:dyDescent="0.3">
      <c r="A36" s="472" t="s">
        <v>405</v>
      </c>
      <c r="B36" s="473" t="s">
        <v>406</v>
      </c>
      <c r="C36" s="474" t="s">
        <v>414</v>
      </c>
      <c r="D36" s="475" t="s">
        <v>415</v>
      </c>
      <c r="E36" s="474" t="s">
        <v>454</v>
      </c>
      <c r="F36" s="475" t="s">
        <v>455</v>
      </c>
      <c r="G36" s="474" t="s">
        <v>518</v>
      </c>
      <c r="H36" s="474" t="s">
        <v>519</v>
      </c>
      <c r="I36" s="477">
        <v>2904</v>
      </c>
      <c r="J36" s="477">
        <v>1</v>
      </c>
      <c r="K36" s="478">
        <v>2904</v>
      </c>
    </row>
    <row r="37" spans="1:11" ht="14.4" customHeight="1" x14ac:dyDescent="0.3">
      <c r="A37" s="472" t="s">
        <v>405</v>
      </c>
      <c r="B37" s="473" t="s">
        <v>406</v>
      </c>
      <c r="C37" s="474" t="s">
        <v>414</v>
      </c>
      <c r="D37" s="475" t="s">
        <v>415</v>
      </c>
      <c r="E37" s="474" t="s">
        <v>454</v>
      </c>
      <c r="F37" s="475" t="s">
        <v>455</v>
      </c>
      <c r="G37" s="474" t="s">
        <v>520</v>
      </c>
      <c r="H37" s="474" t="s">
        <v>521</v>
      </c>
      <c r="I37" s="477">
        <v>6218.47998046875</v>
      </c>
      <c r="J37" s="477">
        <v>1</v>
      </c>
      <c r="K37" s="478">
        <v>6218.47998046875</v>
      </c>
    </row>
    <row r="38" spans="1:11" ht="14.4" customHeight="1" x14ac:dyDescent="0.3">
      <c r="A38" s="472" t="s">
        <v>405</v>
      </c>
      <c r="B38" s="473" t="s">
        <v>406</v>
      </c>
      <c r="C38" s="474" t="s">
        <v>414</v>
      </c>
      <c r="D38" s="475" t="s">
        <v>415</v>
      </c>
      <c r="E38" s="474" t="s">
        <v>454</v>
      </c>
      <c r="F38" s="475" t="s">
        <v>455</v>
      </c>
      <c r="G38" s="474" t="s">
        <v>522</v>
      </c>
      <c r="H38" s="474" t="s">
        <v>523</v>
      </c>
      <c r="I38" s="477">
        <v>1088.989990234375</v>
      </c>
      <c r="J38" s="477">
        <v>1</v>
      </c>
      <c r="K38" s="478">
        <v>1088.989990234375</v>
      </c>
    </row>
    <row r="39" spans="1:11" ht="14.4" customHeight="1" x14ac:dyDescent="0.3">
      <c r="A39" s="472" t="s">
        <v>405</v>
      </c>
      <c r="B39" s="473" t="s">
        <v>406</v>
      </c>
      <c r="C39" s="474" t="s">
        <v>414</v>
      </c>
      <c r="D39" s="475" t="s">
        <v>415</v>
      </c>
      <c r="E39" s="474" t="s">
        <v>454</v>
      </c>
      <c r="F39" s="475" t="s">
        <v>455</v>
      </c>
      <c r="G39" s="474" t="s">
        <v>524</v>
      </c>
      <c r="H39" s="474" t="s">
        <v>525</v>
      </c>
      <c r="I39" s="477">
        <v>6279.01513671875</v>
      </c>
      <c r="J39" s="477">
        <v>2</v>
      </c>
      <c r="K39" s="478">
        <v>12558.0302734375</v>
      </c>
    </row>
    <row r="40" spans="1:11" ht="14.4" customHeight="1" x14ac:dyDescent="0.3">
      <c r="A40" s="472" t="s">
        <v>405</v>
      </c>
      <c r="B40" s="473" t="s">
        <v>406</v>
      </c>
      <c r="C40" s="474" t="s">
        <v>414</v>
      </c>
      <c r="D40" s="475" t="s">
        <v>415</v>
      </c>
      <c r="E40" s="474" t="s">
        <v>454</v>
      </c>
      <c r="F40" s="475" t="s">
        <v>455</v>
      </c>
      <c r="G40" s="474" t="s">
        <v>526</v>
      </c>
      <c r="H40" s="474" t="s">
        <v>527</v>
      </c>
      <c r="I40" s="477">
        <v>10097.30078125</v>
      </c>
      <c r="J40" s="477">
        <v>9</v>
      </c>
      <c r="K40" s="478">
        <v>90875.7509765625</v>
      </c>
    </row>
    <row r="41" spans="1:11" ht="14.4" customHeight="1" x14ac:dyDescent="0.3">
      <c r="A41" s="472" t="s">
        <v>405</v>
      </c>
      <c r="B41" s="473" t="s">
        <v>406</v>
      </c>
      <c r="C41" s="474" t="s">
        <v>414</v>
      </c>
      <c r="D41" s="475" t="s">
        <v>415</v>
      </c>
      <c r="E41" s="474" t="s">
        <v>454</v>
      </c>
      <c r="F41" s="475" t="s">
        <v>455</v>
      </c>
      <c r="G41" s="474" t="s">
        <v>528</v>
      </c>
      <c r="H41" s="474" t="s">
        <v>529</v>
      </c>
      <c r="I41" s="477">
        <v>34618.984375</v>
      </c>
      <c r="J41" s="477">
        <v>9</v>
      </c>
      <c r="K41" s="478">
        <v>311571.03125</v>
      </c>
    </row>
    <row r="42" spans="1:11" ht="14.4" customHeight="1" x14ac:dyDescent="0.3">
      <c r="A42" s="472" t="s">
        <v>405</v>
      </c>
      <c r="B42" s="473" t="s">
        <v>406</v>
      </c>
      <c r="C42" s="474" t="s">
        <v>414</v>
      </c>
      <c r="D42" s="475" t="s">
        <v>415</v>
      </c>
      <c r="E42" s="474" t="s">
        <v>454</v>
      </c>
      <c r="F42" s="475" t="s">
        <v>455</v>
      </c>
      <c r="G42" s="474" t="s">
        <v>530</v>
      </c>
      <c r="H42" s="474" t="s">
        <v>531</v>
      </c>
      <c r="I42" s="477">
        <v>3006.93994140625</v>
      </c>
      <c r="J42" s="477">
        <v>4</v>
      </c>
      <c r="K42" s="478">
        <v>12027.740234375</v>
      </c>
    </row>
    <row r="43" spans="1:11" ht="14.4" customHeight="1" x14ac:dyDescent="0.3">
      <c r="A43" s="472" t="s">
        <v>405</v>
      </c>
      <c r="B43" s="473" t="s">
        <v>406</v>
      </c>
      <c r="C43" s="474" t="s">
        <v>414</v>
      </c>
      <c r="D43" s="475" t="s">
        <v>415</v>
      </c>
      <c r="E43" s="474" t="s">
        <v>454</v>
      </c>
      <c r="F43" s="475" t="s">
        <v>455</v>
      </c>
      <c r="G43" s="474" t="s">
        <v>532</v>
      </c>
      <c r="H43" s="474" t="s">
        <v>533</v>
      </c>
      <c r="I43" s="477">
        <v>6200</v>
      </c>
      <c r="J43" s="477">
        <v>2</v>
      </c>
      <c r="K43" s="478">
        <v>12400</v>
      </c>
    </row>
    <row r="44" spans="1:11" ht="14.4" customHeight="1" x14ac:dyDescent="0.3">
      <c r="A44" s="472" t="s">
        <v>405</v>
      </c>
      <c r="B44" s="473" t="s">
        <v>406</v>
      </c>
      <c r="C44" s="474" t="s">
        <v>414</v>
      </c>
      <c r="D44" s="475" t="s">
        <v>415</v>
      </c>
      <c r="E44" s="474" t="s">
        <v>454</v>
      </c>
      <c r="F44" s="475" t="s">
        <v>455</v>
      </c>
      <c r="G44" s="474" t="s">
        <v>534</v>
      </c>
      <c r="H44" s="474" t="s">
        <v>535</v>
      </c>
      <c r="I44" s="477">
        <v>5146.2099609375</v>
      </c>
      <c r="J44" s="477">
        <v>3</v>
      </c>
      <c r="K44" s="478">
        <v>15438.6298828125</v>
      </c>
    </row>
    <row r="45" spans="1:11" ht="14.4" customHeight="1" x14ac:dyDescent="0.3">
      <c r="A45" s="472" t="s">
        <v>405</v>
      </c>
      <c r="B45" s="473" t="s">
        <v>406</v>
      </c>
      <c r="C45" s="474" t="s">
        <v>414</v>
      </c>
      <c r="D45" s="475" t="s">
        <v>415</v>
      </c>
      <c r="E45" s="474" t="s">
        <v>454</v>
      </c>
      <c r="F45" s="475" t="s">
        <v>455</v>
      </c>
      <c r="G45" s="474" t="s">
        <v>536</v>
      </c>
      <c r="H45" s="474" t="s">
        <v>537</v>
      </c>
      <c r="I45" s="477">
        <v>5146.2099609375</v>
      </c>
      <c r="J45" s="477">
        <v>3</v>
      </c>
      <c r="K45" s="478">
        <v>15438.6298828125</v>
      </c>
    </row>
    <row r="46" spans="1:11" ht="14.4" customHeight="1" x14ac:dyDescent="0.3">
      <c r="A46" s="472" t="s">
        <v>405</v>
      </c>
      <c r="B46" s="473" t="s">
        <v>406</v>
      </c>
      <c r="C46" s="474" t="s">
        <v>414</v>
      </c>
      <c r="D46" s="475" t="s">
        <v>415</v>
      </c>
      <c r="E46" s="474" t="s">
        <v>454</v>
      </c>
      <c r="F46" s="475" t="s">
        <v>455</v>
      </c>
      <c r="G46" s="474" t="s">
        <v>538</v>
      </c>
      <c r="H46" s="474" t="s">
        <v>539</v>
      </c>
      <c r="I46" s="477">
        <v>9663.830078125</v>
      </c>
      <c r="J46" s="477">
        <v>15</v>
      </c>
      <c r="K46" s="478">
        <v>144957.451171875</v>
      </c>
    </row>
    <row r="47" spans="1:11" ht="14.4" customHeight="1" x14ac:dyDescent="0.3">
      <c r="A47" s="472" t="s">
        <v>405</v>
      </c>
      <c r="B47" s="473" t="s">
        <v>406</v>
      </c>
      <c r="C47" s="474" t="s">
        <v>414</v>
      </c>
      <c r="D47" s="475" t="s">
        <v>415</v>
      </c>
      <c r="E47" s="474" t="s">
        <v>454</v>
      </c>
      <c r="F47" s="475" t="s">
        <v>455</v>
      </c>
      <c r="G47" s="474" t="s">
        <v>540</v>
      </c>
      <c r="H47" s="474" t="s">
        <v>541</v>
      </c>
      <c r="I47" s="477">
        <v>9663.8369140625</v>
      </c>
      <c r="J47" s="477">
        <v>15</v>
      </c>
      <c r="K47" s="478">
        <v>144957.548828125</v>
      </c>
    </row>
    <row r="48" spans="1:11" ht="14.4" customHeight="1" x14ac:dyDescent="0.3">
      <c r="A48" s="472" t="s">
        <v>405</v>
      </c>
      <c r="B48" s="473" t="s">
        <v>406</v>
      </c>
      <c r="C48" s="474" t="s">
        <v>414</v>
      </c>
      <c r="D48" s="475" t="s">
        <v>415</v>
      </c>
      <c r="E48" s="474" t="s">
        <v>454</v>
      </c>
      <c r="F48" s="475" t="s">
        <v>455</v>
      </c>
      <c r="G48" s="474" t="s">
        <v>542</v>
      </c>
      <c r="H48" s="474" t="s">
        <v>543</v>
      </c>
      <c r="I48" s="477">
        <v>1341.8900146484375</v>
      </c>
      <c r="J48" s="477">
        <v>5</v>
      </c>
      <c r="K48" s="478">
        <v>6709.4501953125</v>
      </c>
    </row>
    <row r="49" spans="1:11" ht="14.4" customHeight="1" x14ac:dyDescent="0.3">
      <c r="A49" s="472" t="s">
        <v>405</v>
      </c>
      <c r="B49" s="473" t="s">
        <v>406</v>
      </c>
      <c r="C49" s="474" t="s">
        <v>414</v>
      </c>
      <c r="D49" s="475" t="s">
        <v>415</v>
      </c>
      <c r="E49" s="474" t="s">
        <v>454</v>
      </c>
      <c r="F49" s="475" t="s">
        <v>455</v>
      </c>
      <c r="G49" s="474" t="s">
        <v>544</v>
      </c>
      <c r="H49" s="474" t="s">
        <v>545</v>
      </c>
      <c r="I49" s="477">
        <v>394.92167445591519</v>
      </c>
      <c r="J49" s="477">
        <v>32</v>
      </c>
      <c r="K49" s="478">
        <v>12448.489807128906</v>
      </c>
    </row>
    <row r="50" spans="1:11" ht="14.4" customHeight="1" x14ac:dyDescent="0.3">
      <c r="A50" s="472" t="s">
        <v>405</v>
      </c>
      <c r="B50" s="473" t="s">
        <v>406</v>
      </c>
      <c r="C50" s="474" t="s">
        <v>414</v>
      </c>
      <c r="D50" s="475" t="s">
        <v>415</v>
      </c>
      <c r="E50" s="474" t="s">
        <v>454</v>
      </c>
      <c r="F50" s="475" t="s">
        <v>455</v>
      </c>
      <c r="G50" s="474" t="s">
        <v>546</v>
      </c>
      <c r="H50" s="474" t="s">
        <v>547</v>
      </c>
      <c r="I50" s="477">
        <v>323.79599609374998</v>
      </c>
      <c r="J50" s="477">
        <v>22</v>
      </c>
      <c r="K50" s="478">
        <v>7020.419921875</v>
      </c>
    </row>
    <row r="51" spans="1:11" ht="14.4" customHeight="1" x14ac:dyDescent="0.3">
      <c r="A51" s="472" t="s">
        <v>405</v>
      </c>
      <c r="B51" s="473" t="s">
        <v>406</v>
      </c>
      <c r="C51" s="474" t="s">
        <v>414</v>
      </c>
      <c r="D51" s="475" t="s">
        <v>415</v>
      </c>
      <c r="E51" s="474" t="s">
        <v>454</v>
      </c>
      <c r="F51" s="475" t="s">
        <v>455</v>
      </c>
      <c r="G51" s="474" t="s">
        <v>548</v>
      </c>
      <c r="H51" s="474" t="s">
        <v>549</v>
      </c>
      <c r="I51" s="477">
        <v>467.05999755859375</v>
      </c>
      <c r="J51" s="477">
        <v>13</v>
      </c>
      <c r="K51" s="478">
        <v>6071.7799682617187</v>
      </c>
    </row>
    <row r="52" spans="1:11" ht="14.4" customHeight="1" x14ac:dyDescent="0.3">
      <c r="A52" s="472" t="s">
        <v>405</v>
      </c>
      <c r="B52" s="473" t="s">
        <v>406</v>
      </c>
      <c r="C52" s="474" t="s">
        <v>414</v>
      </c>
      <c r="D52" s="475" t="s">
        <v>415</v>
      </c>
      <c r="E52" s="474" t="s">
        <v>454</v>
      </c>
      <c r="F52" s="475" t="s">
        <v>455</v>
      </c>
      <c r="G52" s="474" t="s">
        <v>550</v>
      </c>
      <c r="H52" s="474" t="s">
        <v>551</v>
      </c>
      <c r="I52" s="477">
        <v>2565.2083740234375</v>
      </c>
      <c r="J52" s="477">
        <v>30</v>
      </c>
      <c r="K52" s="478">
        <v>76956</v>
      </c>
    </row>
    <row r="53" spans="1:11" ht="14.4" customHeight="1" x14ac:dyDescent="0.3">
      <c r="A53" s="472" t="s">
        <v>405</v>
      </c>
      <c r="B53" s="473" t="s">
        <v>406</v>
      </c>
      <c r="C53" s="474" t="s">
        <v>414</v>
      </c>
      <c r="D53" s="475" t="s">
        <v>415</v>
      </c>
      <c r="E53" s="474" t="s">
        <v>454</v>
      </c>
      <c r="F53" s="475" t="s">
        <v>455</v>
      </c>
      <c r="G53" s="474" t="s">
        <v>552</v>
      </c>
      <c r="H53" s="474" t="s">
        <v>553</v>
      </c>
      <c r="I53" s="477">
        <v>3049.333251953125</v>
      </c>
      <c r="J53" s="477">
        <v>3</v>
      </c>
      <c r="K53" s="478">
        <v>9148</v>
      </c>
    </row>
    <row r="54" spans="1:11" ht="14.4" customHeight="1" x14ac:dyDescent="0.3">
      <c r="A54" s="472" t="s">
        <v>405</v>
      </c>
      <c r="B54" s="473" t="s">
        <v>406</v>
      </c>
      <c r="C54" s="474" t="s">
        <v>414</v>
      </c>
      <c r="D54" s="475" t="s">
        <v>415</v>
      </c>
      <c r="E54" s="474" t="s">
        <v>454</v>
      </c>
      <c r="F54" s="475" t="s">
        <v>455</v>
      </c>
      <c r="G54" s="474" t="s">
        <v>554</v>
      </c>
      <c r="H54" s="474" t="s">
        <v>555</v>
      </c>
      <c r="I54" s="477">
        <v>180.89999389648437</v>
      </c>
      <c r="J54" s="477">
        <v>10</v>
      </c>
      <c r="K54" s="478">
        <v>1809</v>
      </c>
    </row>
    <row r="55" spans="1:11" ht="14.4" customHeight="1" x14ac:dyDescent="0.3">
      <c r="A55" s="472" t="s">
        <v>405</v>
      </c>
      <c r="B55" s="473" t="s">
        <v>406</v>
      </c>
      <c r="C55" s="474" t="s">
        <v>414</v>
      </c>
      <c r="D55" s="475" t="s">
        <v>415</v>
      </c>
      <c r="E55" s="474" t="s">
        <v>454</v>
      </c>
      <c r="F55" s="475" t="s">
        <v>455</v>
      </c>
      <c r="G55" s="474" t="s">
        <v>556</v>
      </c>
      <c r="H55" s="474" t="s">
        <v>557</v>
      </c>
      <c r="I55" s="477">
        <v>1004.2899780273437</v>
      </c>
      <c r="J55" s="477">
        <v>1</v>
      </c>
      <c r="K55" s="478">
        <v>1004.2899780273437</v>
      </c>
    </row>
    <row r="56" spans="1:11" ht="14.4" customHeight="1" x14ac:dyDescent="0.3">
      <c r="A56" s="472" t="s">
        <v>405</v>
      </c>
      <c r="B56" s="473" t="s">
        <v>406</v>
      </c>
      <c r="C56" s="474" t="s">
        <v>414</v>
      </c>
      <c r="D56" s="475" t="s">
        <v>415</v>
      </c>
      <c r="E56" s="474" t="s">
        <v>454</v>
      </c>
      <c r="F56" s="475" t="s">
        <v>455</v>
      </c>
      <c r="G56" s="474" t="s">
        <v>558</v>
      </c>
      <c r="H56" s="474" t="s">
        <v>559</v>
      </c>
      <c r="I56" s="477">
        <v>980.09002685546875</v>
      </c>
      <c r="J56" s="477">
        <v>1</v>
      </c>
      <c r="K56" s="478">
        <v>980.09002685546875</v>
      </c>
    </row>
    <row r="57" spans="1:11" ht="14.4" customHeight="1" x14ac:dyDescent="0.3">
      <c r="A57" s="472" t="s">
        <v>405</v>
      </c>
      <c r="B57" s="473" t="s">
        <v>406</v>
      </c>
      <c r="C57" s="474" t="s">
        <v>414</v>
      </c>
      <c r="D57" s="475" t="s">
        <v>415</v>
      </c>
      <c r="E57" s="474" t="s">
        <v>454</v>
      </c>
      <c r="F57" s="475" t="s">
        <v>455</v>
      </c>
      <c r="G57" s="474" t="s">
        <v>560</v>
      </c>
      <c r="H57" s="474" t="s">
        <v>561</v>
      </c>
      <c r="I57" s="477">
        <v>274.67001342773437</v>
      </c>
      <c r="J57" s="477">
        <v>2</v>
      </c>
      <c r="K57" s="478">
        <v>549.34002685546875</v>
      </c>
    </row>
    <row r="58" spans="1:11" ht="14.4" customHeight="1" x14ac:dyDescent="0.3">
      <c r="A58" s="472" t="s">
        <v>405</v>
      </c>
      <c r="B58" s="473" t="s">
        <v>406</v>
      </c>
      <c r="C58" s="474" t="s">
        <v>414</v>
      </c>
      <c r="D58" s="475" t="s">
        <v>415</v>
      </c>
      <c r="E58" s="474" t="s">
        <v>454</v>
      </c>
      <c r="F58" s="475" t="s">
        <v>455</v>
      </c>
      <c r="G58" s="474" t="s">
        <v>562</v>
      </c>
      <c r="H58" s="474" t="s">
        <v>563</v>
      </c>
      <c r="I58" s="477">
        <v>274.67001342773437</v>
      </c>
      <c r="J58" s="477">
        <v>1</v>
      </c>
      <c r="K58" s="478">
        <v>274.67001342773437</v>
      </c>
    </row>
    <row r="59" spans="1:11" ht="14.4" customHeight="1" x14ac:dyDescent="0.3">
      <c r="A59" s="472" t="s">
        <v>405</v>
      </c>
      <c r="B59" s="473" t="s">
        <v>406</v>
      </c>
      <c r="C59" s="474" t="s">
        <v>414</v>
      </c>
      <c r="D59" s="475" t="s">
        <v>415</v>
      </c>
      <c r="E59" s="474" t="s">
        <v>454</v>
      </c>
      <c r="F59" s="475" t="s">
        <v>455</v>
      </c>
      <c r="G59" s="474" t="s">
        <v>564</v>
      </c>
      <c r="H59" s="474" t="s">
        <v>565</v>
      </c>
      <c r="I59" s="477">
        <v>3019</v>
      </c>
      <c r="J59" s="477">
        <v>1</v>
      </c>
      <c r="K59" s="478">
        <v>3019</v>
      </c>
    </row>
    <row r="60" spans="1:11" ht="14.4" customHeight="1" x14ac:dyDescent="0.3">
      <c r="A60" s="472" t="s">
        <v>405</v>
      </c>
      <c r="B60" s="473" t="s">
        <v>406</v>
      </c>
      <c r="C60" s="474" t="s">
        <v>414</v>
      </c>
      <c r="D60" s="475" t="s">
        <v>415</v>
      </c>
      <c r="E60" s="474" t="s">
        <v>454</v>
      </c>
      <c r="F60" s="475" t="s">
        <v>455</v>
      </c>
      <c r="G60" s="474" t="s">
        <v>566</v>
      </c>
      <c r="H60" s="474" t="s">
        <v>567</v>
      </c>
      <c r="I60" s="477">
        <v>274.67999267578125</v>
      </c>
      <c r="J60" s="477">
        <v>7</v>
      </c>
      <c r="K60" s="478">
        <v>1922.77001953125</v>
      </c>
    </row>
    <row r="61" spans="1:11" ht="14.4" customHeight="1" x14ac:dyDescent="0.3">
      <c r="A61" s="472" t="s">
        <v>405</v>
      </c>
      <c r="B61" s="473" t="s">
        <v>406</v>
      </c>
      <c r="C61" s="474" t="s">
        <v>414</v>
      </c>
      <c r="D61" s="475" t="s">
        <v>415</v>
      </c>
      <c r="E61" s="474" t="s">
        <v>454</v>
      </c>
      <c r="F61" s="475" t="s">
        <v>455</v>
      </c>
      <c r="G61" s="474" t="s">
        <v>568</v>
      </c>
      <c r="H61" s="474" t="s">
        <v>569</v>
      </c>
      <c r="I61" s="477">
        <v>2704.43994140625</v>
      </c>
      <c r="J61" s="477">
        <v>2</v>
      </c>
      <c r="K61" s="478">
        <v>5408.8701171875</v>
      </c>
    </row>
    <row r="62" spans="1:11" ht="14.4" customHeight="1" x14ac:dyDescent="0.3">
      <c r="A62" s="472" t="s">
        <v>405</v>
      </c>
      <c r="B62" s="473" t="s">
        <v>406</v>
      </c>
      <c r="C62" s="474" t="s">
        <v>414</v>
      </c>
      <c r="D62" s="475" t="s">
        <v>415</v>
      </c>
      <c r="E62" s="474" t="s">
        <v>454</v>
      </c>
      <c r="F62" s="475" t="s">
        <v>455</v>
      </c>
      <c r="G62" s="474" t="s">
        <v>570</v>
      </c>
      <c r="H62" s="474" t="s">
        <v>571</v>
      </c>
      <c r="I62" s="477">
        <v>274.67001342773437</v>
      </c>
      <c r="J62" s="477">
        <v>8</v>
      </c>
      <c r="K62" s="478">
        <v>2197.3599853515625</v>
      </c>
    </row>
    <row r="63" spans="1:11" ht="14.4" customHeight="1" x14ac:dyDescent="0.3">
      <c r="A63" s="472" t="s">
        <v>405</v>
      </c>
      <c r="B63" s="473" t="s">
        <v>406</v>
      </c>
      <c r="C63" s="474" t="s">
        <v>414</v>
      </c>
      <c r="D63" s="475" t="s">
        <v>415</v>
      </c>
      <c r="E63" s="474" t="s">
        <v>454</v>
      </c>
      <c r="F63" s="475" t="s">
        <v>455</v>
      </c>
      <c r="G63" s="474" t="s">
        <v>572</v>
      </c>
      <c r="H63" s="474" t="s">
        <v>573</v>
      </c>
      <c r="I63" s="477">
        <v>2704.43994140625</v>
      </c>
      <c r="J63" s="477">
        <v>4</v>
      </c>
      <c r="K63" s="478">
        <v>10817.740234375</v>
      </c>
    </row>
    <row r="64" spans="1:11" ht="14.4" customHeight="1" x14ac:dyDescent="0.3">
      <c r="A64" s="472" t="s">
        <v>405</v>
      </c>
      <c r="B64" s="473" t="s">
        <v>406</v>
      </c>
      <c r="C64" s="474" t="s">
        <v>414</v>
      </c>
      <c r="D64" s="475" t="s">
        <v>415</v>
      </c>
      <c r="E64" s="474" t="s">
        <v>454</v>
      </c>
      <c r="F64" s="475" t="s">
        <v>455</v>
      </c>
      <c r="G64" s="474" t="s">
        <v>574</v>
      </c>
      <c r="H64" s="474" t="s">
        <v>575</v>
      </c>
      <c r="I64" s="477">
        <v>406.67427280970981</v>
      </c>
      <c r="J64" s="477">
        <v>11</v>
      </c>
      <c r="K64" s="478">
        <v>4353.5698547363281</v>
      </c>
    </row>
    <row r="65" spans="1:11" ht="14.4" customHeight="1" x14ac:dyDescent="0.3">
      <c r="A65" s="472" t="s">
        <v>405</v>
      </c>
      <c r="B65" s="473" t="s">
        <v>406</v>
      </c>
      <c r="C65" s="474" t="s">
        <v>414</v>
      </c>
      <c r="D65" s="475" t="s">
        <v>415</v>
      </c>
      <c r="E65" s="474" t="s">
        <v>454</v>
      </c>
      <c r="F65" s="475" t="s">
        <v>455</v>
      </c>
      <c r="G65" s="474" t="s">
        <v>576</v>
      </c>
      <c r="H65" s="474" t="s">
        <v>577</v>
      </c>
      <c r="I65" s="477">
        <v>73810</v>
      </c>
      <c r="J65" s="477">
        <v>3</v>
      </c>
      <c r="K65" s="478">
        <v>221430</v>
      </c>
    </row>
    <row r="66" spans="1:11" ht="14.4" customHeight="1" x14ac:dyDescent="0.3">
      <c r="A66" s="472" t="s">
        <v>405</v>
      </c>
      <c r="B66" s="473" t="s">
        <v>406</v>
      </c>
      <c r="C66" s="474" t="s">
        <v>414</v>
      </c>
      <c r="D66" s="475" t="s">
        <v>415</v>
      </c>
      <c r="E66" s="474" t="s">
        <v>454</v>
      </c>
      <c r="F66" s="475" t="s">
        <v>455</v>
      </c>
      <c r="G66" s="474" t="s">
        <v>578</v>
      </c>
      <c r="H66" s="474" t="s">
        <v>579</v>
      </c>
      <c r="I66" s="477">
        <v>17.629999160766602</v>
      </c>
      <c r="J66" s="477">
        <v>20</v>
      </c>
      <c r="K66" s="478">
        <v>352.58999633789062</v>
      </c>
    </row>
    <row r="67" spans="1:11" ht="14.4" customHeight="1" x14ac:dyDescent="0.3">
      <c r="A67" s="472" t="s">
        <v>405</v>
      </c>
      <c r="B67" s="473" t="s">
        <v>406</v>
      </c>
      <c r="C67" s="474" t="s">
        <v>414</v>
      </c>
      <c r="D67" s="475" t="s">
        <v>415</v>
      </c>
      <c r="E67" s="474" t="s">
        <v>454</v>
      </c>
      <c r="F67" s="475" t="s">
        <v>455</v>
      </c>
      <c r="G67" s="474" t="s">
        <v>580</v>
      </c>
      <c r="H67" s="474" t="s">
        <v>581</v>
      </c>
      <c r="I67" s="477">
        <v>2856.675048828125</v>
      </c>
      <c r="J67" s="477">
        <v>2</v>
      </c>
      <c r="K67" s="478">
        <v>5713.35009765625</v>
      </c>
    </row>
    <row r="68" spans="1:11" ht="14.4" customHeight="1" x14ac:dyDescent="0.3">
      <c r="A68" s="472" t="s">
        <v>405</v>
      </c>
      <c r="B68" s="473" t="s">
        <v>406</v>
      </c>
      <c r="C68" s="474" t="s">
        <v>414</v>
      </c>
      <c r="D68" s="475" t="s">
        <v>415</v>
      </c>
      <c r="E68" s="474" t="s">
        <v>454</v>
      </c>
      <c r="F68" s="475" t="s">
        <v>455</v>
      </c>
      <c r="G68" s="474" t="s">
        <v>582</v>
      </c>
      <c r="H68" s="474" t="s">
        <v>583</v>
      </c>
      <c r="I68" s="477">
        <v>33.661441485087074</v>
      </c>
      <c r="J68" s="477">
        <v>2040</v>
      </c>
      <c r="K68" s="478">
        <v>68670.85986328125</v>
      </c>
    </row>
    <row r="69" spans="1:11" ht="14.4" customHeight="1" x14ac:dyDescent="0.3">
      <c r="A69" s="472" t="s">
        <v>405</v>
      </c>
      <c r="B69" s="473" t="s">
        <v>406</v>
      </c>
      <c r="C69" s="474" t="s">
        <v>414</v>
      </c>
      <c r="D69" s="475" t="s">
        <v>415</v>
      </c>
      <c r="E69" s="474" t="s">
        <v>454</v>
      </c>
      <c r="F69" s="475" t="s">
        <v>455</v>
      </c>
      <c r="G69" s="474" t="s">
        <v>584</v>
      </c>
      <c r="H69" s="474" t="s">
        <v>585</v>
      </c>
      <c r="I69" s="477">
        <v>33.659999847412109</v>
      </c>
      <c r="J69" s="477">
        <v>110</v>
      </c>
      <c r="K69" s="478">
        <v>3702.8199462890625</v>
      </c>
    </row>
    <row r="70" spans="1:11" ht="14.4" customHeight="1" x14ac:dyDescent="0.3">
      <c r="A70" s="472" t="s">
        <v>405</v>
      </c>
      <c r="B70" s="473" t="s">
        <v>406</v>
      </c>
      <c r="C70" s="474" t="s">
        <v>414</v>
      </c>
      <c r="D70" s="475" t="s">
        <v>415</v>
      </c>
      <c r="E70" s="474" t="s">
        <v>454</v>
      </c>
      <c r="F70" s="475" t="s">
        <v>455</v>
      </c>
      <c r="G70" s="474" t="s">
        <v>586</v>
      </c>
      <c r="H70" s="474" t="s">
        <v>587</v>
      </c>
      <c r="I70" s="477">
        <v>16.528700168316181</v>
      </c>
      <c r="J70" s="477">
        <v>21060</v>
      </c>
      <c r="K70" s="478">
        <v>348092.19921875</v>
      </c>
    </row>
    <row r="71" spans="1:11" ht="14.4" customHeight="1" x14ac:dyDescent="0.3">
      <c r="A71" s="472" t="s">
        <v>405</v>
      </c>
      <c r="B71" s="473" t="s">
        <v>406</v>
      </c>
      <c r="C71" s="474" t="s">
        <v>414</v>
      </c>
      <c r="D71" s="475" t="s">
        <v>415</v>
      </c>
      <c r="E71" s="474" t="s">
        <v>454</v>
      </c>
      <c r="F71" s="475" t="s">
        <v>455</v>
      </c>
      <c r="G71" s="474" t="s">
        <v>588</v>
      </c>
      <c r="H71" s="474" t="s">
        <v>589</v>
      </c>
      <c r="I71" s="477">
        <v>12.306343078613281</v>
      </c>
      <c r="J71" s="477">
        <v>5160</v>
      </c>
      <c r="K71" s="478">
        <v>63497.409790039063</v>
      </c>
    </row>
    <row r="72" spans="1:11" ht="14.4" customHeight="1" x14ac:dyDescent="0.3">
      <c r="A72" s="472" t="s">
        <v>405</v>
      </c>
      <c r="B72" s="473" t="s">
        <v>406</v>
      </c>
      <c r="C72" s="474" t="s">
        <v>414</v>
      </c>
      <c r="D72" s="475" t="s">
        <v>415</v>
      </c>
      <c r="E72" s="474" t="s">
        <v>454</v>
      </c>
      <c r="F72" s="475" t="s">
        <v>455</v>
      </c>
      <c r="G72" s="474" t="s">
        <v>590</v>
      </c>
      <c r="H72" s="474" t="s">
        <v>591</v>
      </c>
      <c r="I72" s="477">
        <v>13939.193777901786</v>
      </c>
      <c r="J72" s="477">
        <v>16</v>
      </c>
      <c r="K72" s="478">
        <v>223027.623046875</v>
      </c>
    </row>
    <row r="73" spans="1:11" ht="14.4" customHeight="1" x14ac:dyDescent="0.3">
      <c r="A73" s="472" t="s">
        <v>405</v>
      </c>
      <c r="B73" s="473" t="s">
        <v>406</v>
      </c>
      <c r="C73" s="474" t="s">
        <v>414</v>
      </c>
      <c r="D73" s="475" t="s">
        <v>415</v>
      </c>
      <c r="E73" s="474" t="s">
        <v>454</v>
      </c>
      <c r="F73" s="475" t="s">
        <v>455</v>
      </c>
      <c r="G73" s="474" t="s">
        <v>592</v>
      </c>
      <c r="H73" s="474" t="s">
        <v>593</v>
      </c>
      <c r="I73" s="477">
        <v>32.400001525878906</v>
      </c>
      <c r="J73" s="477">
        <v>10</v>
      </c>
      <c r="K73" s="478">
        <v>324</v>
      </c>
    </row>
    <row r="74" spans="1:11" ht="14.4" customHeight="1" x14ac:dyDescent="0.3">
      <c r="A74" s="472" t="s">
        <v>405</v>
      </c>
      <c r="B74" s="473" t="s">
        <v>406</v>
      </c>
      <c r="C74" s="474" t="s">
        <v>414</v>
      </c>
      <c r="D74" s="475" t="s">
        <v>415</v>
      </c>
      <c r="E74" s="474" t="s">
        <v>454</v>
      </c>
      <c r="F74" s="475" t="s">
        <v>455</v>
      </c>
      <c r="G74" s="474" t="s">
        <v>594</v>
      </c>
      <c r="H74" s="474" t="s">
        <v>595</v>
      </c>
      <c r="I74" s="477">
        <v>18.790350914001465</v>
      </c>
      <c r="J74" s="477">
        <v>480</v>
      </c>
      <c r="K74" s="478">
        <v>9019.849853515625</v>
      </c>
    </row>
    <row r="75" spans="1:11" ht="14.4" customHeight="1" x14ac:dyDescent="0.3">
      <c r="A75" s="472" t="s">
        <v>405</v>
      </c>
      <c r="B75" s="473" t="s">
        <v>406</v>
      </c>
      <c r="C75" s="474" t="s">
        <v>414</v>
      </c>
      <c r="D75" s="475" t="s">
        <v>415</v>
      </c>
      <c r="E75" s="474" t="s">
        <v>454</v>
      </c>
      <c r="F75" s="475" t="s">
        <v>455</v>
      </c>
      <c r="G75" s="474" t="s">
        <v>596</v>
      </c>
      <c r="H75" s="474" t="s">
        <v>597</v>
      </c>
      <c r="I75" s="477">
        <v>70.221099853515625</v>
      </c>
      <c r="J75" s="477">
        <v>11</v>
      </c>
      <c r="K75" s="478">
        <v>772.40998840332031</v>
      </c>
    </row>
    <row r="76" spans="1:11" ht="14.4" customHeight="1" x14ac:dyDescent="0.3">
      <c r="A76" s="472" t="s">
        <v>405</v>
      </c>
      <c r="B76" s="473" t="s">
        <v>406</v>
      </c>
      <c r="C76" s="474" t="s">
        <v>414</v>
      </c>
      <c r="D76" s="475" t="s">
        <v>415</v>
      </c>
      <c r="E76" s="474" t="s">
        <v>454</v>
      </c>
      <c r="F76" s="475" t="s">
        <v>455</v>
      </c>
      <c r="G76" s="474" t="s">
        <v>598</v>
      </c>
      <c r="H76" s="474" t="s">
        <v>599</v>
      </c>
      <c r="I76" s="477">
        <v>1391.47998046875</v>
      </c>
      <c r="J76" s="477">
        <v>1</v>
      </c>
      <c r="K76" s="478">
        <v>1391.47998046875</v>
      </c>
    </row>
    <row r="77" spans="1:11" ht="14.4" customHeight="1" x14ac:dyDescent="0.3">
      <c r="A77" s="472" t="s">
        <v>405</v>
      </c>
      <c r="B77" s="473" t="s">
        <v>406</v>
      </c>
      <c r="C77" s="474" t="s">
        <v>414</v>
      </c>
      <c r="D77" s="475" t="s">
        <v>415</v>
      </c>
      <c r="E77" s="474" t="s">
        <v>454</v>
      </c>
      <c r="F77" s="475" t="s">
        <v>455</v>
      </c>
      <c r="G77" s="474" t="s">
        <v>600</v>
      </c>
      <c r="H77" s="474" t="s">
        <v>601</v>
      </c>
      <c r="I77" s="477">
        <v>1476.135009765625</v>
      </c>
      <c r="J77" s="477">
        <v>2</v>
      </c>
      <c r="K77" s="478">
        <v>2952.27001953125</v>
      </c>
    </row>
    <row r="78" spans="1:11" ht="14.4" customHeight="1" x14ac:dyDescent="0.3">
      <c r="A78" s="472" t="s">
        <v>405</v>
      </c>
      <c r="B78" s="473" t="s">
        <v>406</v>
      </c>
      <c r="C78" s="474" t="s">
        <v>414</v>
      </c>
      <c r="D78" s="475" t="s">
        <v>415</v>
      </c>
      <c r="E78" s="474" t="s">
        <v>454</v>
      </c>
      <c r="F78" s="475" t="s">
        <v>455</v>
      </c>
      <c r="G78" s="474" t="s">
        <v>602</v>
      </c>
      <c r="H78" s="474" t="s">
        <v>603</v>
      </c>
      <c r="I78" s="477">
        <v>239.95008853192638</v>
      </c>
      <c r="J78" s="477">
        <v>2</v>
      </c>
      <c r="K78" s="478">
        <v>479.90017706385277</v>
      </c>
    </row>
    <row r="79" spans="1:11" ht="14.4" customHeight="1" x14ac:dyDescent="0.3">
      <c r="A79" s="472" t="s">
        <v>405</v>
      </c>
      <c r="B79" s="473" t="s">
        <v>406</v>
      </c>
      <c r="C79" s="474" t="s">
        <v>414</v>
      </c>
      <c r="D79" s="475" t="s">
        <v>415</v>
      </c>
      <c r="E79" s="474" t="s">
        <v>454</v>
      </c>
      <c r="F79" s="475" t="s">
        <v>455</v>
      </c>
      <c r="G79" s="474" t="s">
        <v>604</v>
      </c>
      <c r="H79" s="474" t="s">
        <v>605</v>
      </c>
      <c r="I79" s="477">
        <v>267.52999877929687</v>
      </c>
      <c r="J79" s="477">
        <v>3</v>
      </c>
      <c r="K79" s="478">
        <v>802.58999633789062</v>
      </c>
    </row>
    <row r="80" spans="1:11" ht="14.4" customHeight="1" x14ac:dyDescent="0.3">
      <c r="A80" s="472" t="s">
        <v>405</v>
      </c>
      <c r="B80" s="473" t="s">
        <v>406</v>
      </c>
      <c r="C80" s="474" t="s">
        <v>414</v>
      </c>
      <c r="D80" s="475" t="s">
        <v>415</v>
      </c>
      <c r="E80" s="474" t="s">
        <v>454</v>
      </c>
      <c r="F80" s="475" t="s">
        <v>455</v>
      </c>
      <c r="G80" s="474" t="s">
        <v>606</v>
      </c>
      <c r="H80" s="474" t="s">
        <v>607</v>
      </c>
      <c r="I80" s="477">
        <v>3445</v>
      </c>
      <c r="J80" s="477">
        <v>3</v>
      </c>
      <c r="K80" s="478">
        <v>10335</v>
      </c>
    </row>
    <row r="81" spans="1:11" ht="14.4" customHeight="1" x14ac:dyDescent="0.3">
      <c r="A81" s="472" t="s">
        <v>405</v>
      </c>
      <c r="B81" s="473" t="s">
        <v>406</v>
      </c>
      <c r="C81" s="474" t="s">
        <v>414</v>
      </c>
      <c r="D81" s="475" t="s">
        <v>415</v>
      </c>
      <c r="E81" s="474" t="s">
        <v>454</v>
      </c>
      <c r="F81" s="475" t="s">
        <v>455</v>
      </c>
      <c r="G81" s="474" t="s">
        <v>608</v>
      </c>
      <c r="H81" s="474" t="s">
        <v>609</v>
      </c>
      <c r="I81" s="477">
        <v>210.16091225363991</v>
      </c>
      <c r="J81" s="477">
        <v>19</v>
      </c>
      <c r="K81" s="478">
        <v>3120.1900329589844</v>
      </c>
    </row>
    <row r="82" spans="1:11" ht="14.4" customHeight="1" x14ac:dyDescent="0.3">
      <c r="A82" s="472" t="s">
        <v>405</v>
      </c>
      <c r="B82" s="473" t="s">
        <v>406</v>
      </c>
      <c r="C82" s="474" t="s">
        <v>414</v>
      </c>
      <c r="D82" s="475" t="s">
        <v>415</v>
      </c>
      <c r="E82" s="474" t="s">
        <v>454</v>
      </c>
      <c r="F82" s="475" t="s">
        <v>455</v>
      </c>
      <c r="G82" s="474" t="s">
        <v>610</v>
      </c>
      <c r="H82" s="474" t="s">
        <v>611</v>
      </c>
      <c r="I82" s="477">
        <v>510.6199951171875</v>
      </c>
      <c r="J82" s="477">
        <v>1</v>
      </c>
      <c r="K82" s="478">
        <v>510.6199951171875</v>
      </c>
    </row>
    <row r="83" spans="1:11" ht="14.4" customHeight="1" x14ac:dyDescent="0.3">
      <c r="A83" s="472" t="s">
        <v>405</v>
      </c>
      <c r="B83" s="473" t="s">
        <v>406</v>
      </c>
      <c r="C83" s="474" t="s">
        <v>414</v>
      </c>
      <c r="D83" s="475" t="s">
        <v>415</v>
      </c>
      <c r="E83" s="474" t="s">
        <v>454</v>
      </c>
      <c r="F83" s="475" t="s">
        <v>455</v>
      </c>
      <c r="G83" s="474" t="s">
        <v>612</v>
      </c>
      <c r="H83" s="474" t="s">
        <v>613</v>
      </c>
      <c r="I83" s="477">
        <v>4594.5283203125</v>
      </c>
      <c r="J83" s="477">
        <v>5</v>
      </c>
      <c r="K83" s="478">
        <v>22972.58984375</v>
      </c>
    </row>
    <row r="84" spans="1:11" ht="14.4" customHeight="1" x14ac:dyDescent="0.3">
      <c r="A84" s="472" t="s">
        <v>405</v>
      </c>
      <c r="B84" s="473" t="s">
        <v>406</v>
      </c>
      <c r="C84" s="474" t="s">
        <v>414</v>
      </c>
      <c r="D84" s="475" t="s">
        <v>415</v>
      </c>
      <c r="E84" s="474" t="s">
        <v>454</v>
      </c>
      <c r="F84" s="475" t="s">
        <v>455</v>
      </c>
      <c r="G84" s="474" t="s">
        <v>614</v>
      </c>
      <c r="H84" s="474" t="s">
        <v>615</v>
      </c>
      <c r="I84" s="477">
        <v>4594.4649658203125</v>
      </c>
      <c r="J84" s="477">
        <v>5</v>
      </c>
      <c r="K84" s="478">
        <v>22972.35986328125</v>
      </c>
    </row>
    <row r="85" spans="1:11" ht="14.4" customHeight="1" x14ac:dyDescent="0.3">
      <c r="A85" s="472" t="s">
        <v>405</v>
      </c>
      <c r="B85" s="473" t="s">
        <v>406</v>
      </c>
      <c r="C85" s="474" t="s">
        <v>414</v>
      </c>
      <c r="D85" s="475" t="s">
        <v>415</v>
      </c>
      <c r="E85" s="474" t="s">
        <v>454</v>
      </c>
      <c r="F85" s="475" t="s">
        <v>455</v>
      </c>
      <c r="G85" s="474" t="s">
        <v>616</v>
      </c>
      <c r="H85" s="474" t="s">
        <v>617</v>
      </c>
      <c r="I85" s="477">
        <v>4594.364990234375</v>
      </c>
      <c r="J85" s="477">
        <v>5</v>
      </c>
      <c r="K85" s="478">
        <v>22971.85986328125</v>
      </c>
    </row>
    <row r="86" spans="1:11" ht="14.4" customHeight="1" x14ac:dyDescent="0.3">
      <c r="A86" s="472" t="s">
        <v>405</v>
      </c>
      <c r="B86" s="473" t="s">
        <v>406</v>
      </c>
      <c r="C86" s="474" t="s">
        <v>414</v>
      </c>
      <c r="D86" s="475" t="s">
        <v>415</v>
      </c>
      <c r="E86" s="474" t="s">
        <v>454</v>
      </c>
      <c r="F86" s="475" t="s">
        <v>455</v>
      </c>
      <c r="G86" s="474" t="s">
        <v>618</v>
      </c>
      <c r="H86" s="474" t="s">
        <v>619</v>
      </c>
      <c r="I86" s="477">
        <v>4594.3599853515625</v>
      </c>
      <c r="J86" s="477">
        <v>5</v>
      </c>
      <c r="K86" s="478">
        <v>22971.83984375</v>
      </c>
    </row>
    <row r="87" spans="1:11" ht="14.4" customHeight="1" x14ac:dyDescent="0.3">
      <c r="A87" s="472" t="s">
        <v>405</v>
      </c>
      <c r="B87" s="473" t="s">
        <v>406</v>
      </c>
      <c r="C87" s="474" t="s">
        <v>414</v>
      </c>
      <c r="D87" s="475" t="s">
        <v>415</v>
      </c>
      <c r="E87" s="474" t="s">
        <v>454</v>
      </c>
      <c r="F87" s="475" t="s">
        <v>455</v>
      </c>
      <c r="G87" s="474" t="s">
        <v>620</v>
      </c>
      <c r="H87" s="474" t="s">
        <v>621</v>
      </c>
      <c r="I87" s="477">
        <v>4594.26806640625</v>
      </c>
      <c r="J87" s="477">
        <v>5</v>
      </c>
      <c r="K87" s="478">
        <v>22971.34033203125</v>
      </c>
    </row>
    <row r="88" spans="1:11" ht="14.4" customHeight="1" x14ac:dyDescent="0.3">
      <c r="A88" s="472" t="s">
        <v>405</v>
      </c>
      <c r="B88" s="473" t="s">
        <v>406</v>
      </c>
      <c r="C88" s="474" t="s">
        <v>414</v>
      </c>
      <c r="D88" s="475" t="s">
        <v>415</v>
      </c>
      <c r="E88" s="474" t="s">
        <v>454</v>
      </c>
      <c r="F88" s="475" t="s">
        <v>455</v>
      </c>
      <c r="G88" s="474" t="s">
        <v>622</v>
      </c>
      <c r="H88" s="474" t="s">
        <v>623</v>
      </c>
      <c r="I88" s="477">
        <v>4594.3919921875004</v>
      </c>
      <c r="J88" s="477">
        <v>5</v>
      </c>
      <c r="K88" s="478">
        <v>22971.9599609375</v>
      </c>
    </row>
    <row r="89" spans="1:11" ht="14.4" customHeight="1" x14ac:dyDescent="0.3">
      <c r="A89" s="472" t="s">
        <v>405</v>
      </c>
      <c r="B89" s="473" t="s">
        <v>406</v>
      </c>
      <c r="C89" s="474" t="s">
        <v>414</v>
      </c>
      <c r="D89" s="475" t="s">
        <v>415</v>
      </c>
      <c r="E89" s="474" t="s">
        <v>454</v>
      </c>
      <c r="F89" s="475" t="s">
        <v>455</v>
      </c>
      <c r="G89" s="474" t="s">
        <v>624</v>
      </c>
      <c r="H89" s="474" t="s">
        <v>625</v>
      </c>
      <c r="I89" s="477">
        <v>4594.4990234375</v>
      </c>
      <c r="J89" s="477">
        <v>9</v>
      </c>
      <c r="K89" s="478">
        <v>41350.5703125</v>
      </c>
    </row>
    <row r="90" spans="1:11" ht="14.4" customHeight="1" x14ac:dyDescent="0.3">
      <c r="A90" s="472" t="s">
        <v>405</v>
      </c>
      <c r="B90" s="473" t="s">
        <v>406</v>
      </c>
      <c r="C90" s="474" t="s">
        <v>414</v>
      </c>
      <c r="D90" s="475" t="s">
        <v>415</v>
      </c>
      <c r="E90" s="474" t="s">
        <v>454</v>
      </c>
      <c r="F90" s="475" t="s">
        <v>455</v>
      </c>
      <c r="G90" s="474" t="s">
        <v>626</v>
      </c>
      <c r="H90" s="474" t="s">
        <v>627</v>
      </c>
      <c r="I90" s="477">
        <v>5929</v>
      </c>
      <c r="J90" s="477">
        <v>5</v>
      </c>
      <c r="K90" s="478">
        <v>29645</v>
      </c>
    </row>
    <row r="91" spans="1:11" ht="14.4" customHeight="1" x14ac:dyDescent="0.3">
      <c r="A91" s="472" t="s">
        <v>405</v>
      </c>
      <c r="B91" s="473" t="s">
        <v>406</v>
      </c>
      <c r="C91" s="474" t="s">
        <v>414</v>
      </c>
      <c r="D91" s="475" t="s">
        <v>415</v>
      </c>
      <c r="E91" s="474" t="s">
        <v>454</v>
      </c>
      <c r="F91" s="475" t="s">
        <v>455</v>
      </c>
      <c r="G91" s="474" t="s">
        <v>628</v>
      </c>
      <c r="H91" s="474" t="s">
        <v>629</v>
      </c>
      <c r="I91" s="477">
        <v>6594.5</v>
      </c>
      <c r="J91" s="477">
        <v>5</v>
      </c>
      <c r="K91" s="478">
        <v>32972.5</v>
      </c>
    </row>
    <row r="92" spans="1:11" ht="14.4" customHeight="1" x14ac:dyDescent="0.3">
      <c r="A92" s="472" t="s">
        <v>405</v>
      </c>
      <c r="B92" s="473" t="s">
        <v>406</v>
      </c>
      <c r="C92" s="474" t="s">
        <v>414</v>
      </c>
      <c r="D92" s="475" t="s">
        <v>415</v>
      </c>
      <c r="E92" s="474" t="s">
        <v>454</v>
      </c>
      <c r="F92" s="475" t="s">
        <v>455</v>
      </c>
      <c r="G92" s="474" t="s">
        <v>630</v>
      </c>
      <c r="H92" s="474" t="s">
        <v>631</v>
      </c>
      <c r="I92" s="477">
        <v>5989.5</v>
      </c>
      <c r="J92" s="477">
        <v>3</v>
      </c>
      <c r="K92" s="478">
        <v>17968.5</v>
      </c>
    </row>
    <row r="93" spans="1:11" ht="14.4" customHeight="1" x14ac:dyDescent="0.3">
      <c r="A93" s="472" t="s">
        <v>405</v>
      </c>
      <c r="B93" s="473" t="s">
        <v>406</v>
      </c>
      <c r="C93" s="474" t="s">
        <v>414</v>
      </c>
      <c r="D93" s="475" t="s">
        <v>415</v>
      </c>
      <c r="E93" s="474" t="s">
        <v>454</v>
      </c>
      <c r="F93" s="475" t="s">
        <v>455</v>
      </c>
      <c r="G93" s="474" t="s">
        <v>632</v>
      </c>
      <c r="H93" s="474" t="s">
        <v>633</v>
      </c>
      <c r="I93" s="477">
        <v>4961</v>
      </c>
      <c r="J93" s="477">
        <v>3</v>
      </c>
      <c r="K93" s="478">
        <v>14883</v>
      </c>
    </row>
    <row r="94" spans="1:11" ht="14.4" customHeight="1" x14ac:dyDescent="0.3">
      <c r="A94" s="472" t="s">
        <v>405</v>
      </c>
      <c r="B94" s="473" t="s">
        <v>406</v>
      </c>
      <c r="C94" s="474" t="s">
        <v>414</v>
      </c>
      <c r="D94" s="475" t="s">
        <v>415</v>
      </c>
      <c r="E94" s="474" t="s">
        <v>454</v>
      </c>
      <c r="F94" s="475" t="s">
        <v>455</v>
      </c>
      <c r="G94" s="474" t="s">
        <v>634</v>
      </c>
      <c r="H94" s="474" t="s">
        <v>635</v>
      </c>
      <c r="I94" s="477">
        <v>4719</v>
      </c>
      <c r="J94" s="477">
        <v>3</v>
      </c>
      <c r="K94" s="478">
        <v>14157</v>
      </c>
    </row>
    <row r="95" spans="1:11" ht="14.4" customHeight="1" x14ac:dyDescent="0.3">
      <c r="A95" s="472" t="s">
        <v>405</v>
      </c>
      <c r="B95" s="473" t="s">
        <v>406</v>
      </c>
      <c r="C95" s="474" t="s">
        <v>414</v>
      </c>
      <c r="D95" s="475" t="s">
        <v>415</v>
      </c>
      <c r="E95" s="474" t="s">
        <v>454</v>
      </c>
      <c r="F95" s="475" t="s">
        <v>455</v>
      </c>
      <c r="G95" s="474" t="s">
        <v>636</v>
      </c>
      <c r="H95" s="474" t="s">
        <v>637</v>
      </c>
      <c r="I95" s="477">
        <v>4719</v>
      </c>
      <c r="J95" s="477">
        <v>3</v>
      </c>
      <c r="K95" s="478">
        <v>14157</v>
      </c>
    </row>
    <row r="96" spans="1:11" ht="14.4" customHeight="1" x14ac:dyDescent="0.3">
      <c r="A96" s="472" t="s">
        <v>405</v>
      </c>
      <c r="B96" s="473" t="s">
        <v>406</v>
      </c>
      <c r="C96" s="474" t="s">
        <v>414</v>
      </c>
      <c r="D96" s="475" t="s">
        <v>415</v>
      </c>
      <c r="E96" s="474" t="s">
        <v>454</v>
      </c>
      <c r="F96" s="475" t="s">
        <v>455</v>
      </c>
      <c r="G96" s="474" t="s">
        <v>638</v>
      </c>
      <c r="H96" s="474" t="s">
        <v>639</v>
      </c>
      <c r="I96" s="477">
        <v>274.67001342773437</v>
      </c>
      <c r="J96" s="477">
        <v>8</v>
      </c>
      <c r="K96" s="478">
        <v>2197.3599853515625</v>
      </c>
    </row>
    <row r="97" spans="1:11" ht="14.4" customHeight="1" x14ac:dyDescent="0.3">
      <c r="A97" s="472" t="s">
        <v>405</v>
      </c>
      <c r="B97" s="473" t="s">
        <v>406</v>
      </c>
      <c r="C97" s="474" t="s">
        <v>414</v>
      </c>
      <c r="D97" s="475" t="s">
        <v>415</v>
      </c>
      <c r="E97" s="474" t="s">
        <v>454</v>
      </c>
      <c r="F97" s="475" t="s">
        <v>455</v>
      </c>
      <c r="G97" s="474" t="s">
        <v>640</v>
      </c>
      <c r="H97" s="474" t="s">
        <v>641</v>
      </c>
      <c r="I97" s="477">
        <v>478</v>
      </c>
      <c r="J97" s="477">
        <v>4</v>
      </c>
      <c r="K97" s="478">
        <v>1912</v>
      </c>
    </row>
    <row r="98" spans="1:11" ht="14.4" customHeight="1" x14ac:dyDescent="0.3">
      <c r="A98" s="472" t="s">
        <v>405</v>
      </c>
      <c r="B98" s="473" t="s">
        <v>406</v>
      </c>
      <c r="C98" s="474" t="s">
        <v>414</v>
      </c>
      <c r="D98" s="475" t="s">
        <v>415</v>
      </c>
      <c r="E98" s="474" t="s">
        <v>454</v>
      </c>
      <c r="F98" s="475" t="s">
        <v>455</v>
      </c>
      <c r="G98" s="474" t="s">
        <v>642</v>
      </c>
      <c r="H98" s="474" t="s">
        <v>643</v>
      </c>
      <c r="I98" s="477">
        <v>344.88250350952148</v>
      </c>
      <c r="J98" s="477">
        <v>15</v>
      </c>
      <c r="K98" s="478">
        <v>5173.2400207519531</v>
      </c>
    </row>
    <row r="99" spans="1:11" ht="14.4" customHeight="1" x14ac:dyDescent="0.3">
      <c r="A99" s="472" t="s">
        <v>405</v>
      </c>
      <c r="B99" s="473" t="s">
        <v>406</v>
      </c>
      <c r="C99" s="474" t="s">
        <v>414</v>
      </c>
      <c r="D99" s="475" t="s">
        <v>415</v>
      </c>
      <c r="E99" s="474" t="s">
        <v>454</v>
      </c>
      <c r="F99" s="475" t="s">
        <v>455</v>
      </c>
      <c r="G99" s="474" t="s">
        <v>644</v>
      </c>
      <c r="H99" s="474" t="s">
        <v>645</v>
      </c>
      <c r="I99" s="477">
        <v>9559</v>
      </c>
      <c r="J99" s="477">
        <v>1</v>
      </c>
      <c r="K99" s="478">
        <v>9559</v>
      </c>
    </row>
    <row r="100" spans="1:11" ht="14.4" customHeight="1" x14ac:dyDescent="0.3">
      <c r="A100" s="472" t="s">
        <v>405</v>
      </c>
      <c r="B100" s="473" t="s">
        <v>406</v>
      </c>
      <c r="C100" s="474" t="s">
        <v>414</v>
      </c>
      <c r="D100" s="475" t="s">
        <v>415</v>
      </c>
      <c r="E100" s="474" t="s">
        <v>454</v>
      </c>
      <c r="F100" s="475" t="s">
        <v>455</v>
      </c>
      <c r="G100" s="474" t="s">
        <v>646</v>
      </c>
      <c r="H100" s="474" t="s">
        <v>647</v>
      </c>
      <c r="I100" s="477">
        <v>1391.47998046875</v>
      </c>
      <c r="J100" s="477">
        <v>1</v>
      </c>
      <c r="K100" s="478">
        <v>1391.47998046875</v>
      </c>
    </row>
    <row r="101" spans="1:11" ht="14.4" customHeight="1" x14ac:dyDescent="0.3">
      <c r="A101" s="472" t="s">
        <v>405</v>
      </c>
      <c r="B101" s="473" t="s">
        <v>406</v>
      </c>
      <c r="C101" s="474" t="s">
        <v>414</v>
      </c>
      <c r="D101" s="475" t="s">
        <v>415</v>
      </c>
      <c r="E101" s="474" t="s">
        <v>454</v>
      </c>
      <c r="F101" s="475" t="s">
        <v>455</v>
      </c>
      <c r="G101" s="474" t="s">
        <v>648</v>
      </c>
      <c r="H101" s="474" t="s">
        <v>649</v>
      </c>
      <c r="I101" s="477">
        <v>3887.85009765625</v>
      </c>
      <c r="J101" s="477">
        <v>1</v>
      </c>
      <c r="K101" s="478">
        <v>3887.85009765625</v>
      </c>
    </row>
    <row r="102" spans="1:11" ht="14.4" customHeight="1" x14ac:dyDescent="0.3">
      <c r="A102" s="472" t="s">
        <v>405</v>
      </c>
      <c r="B102" s="473" t="s">
        <v>406</v>
      </c>
      <c r="C102" s="474" t="s">
        <v>414</v>
      </c>
      <c r="D102" s="475" t="s">
        <v>415</v>
      </c>
      <c r="E102" s="474" t="s">
        <v>454</v>
      </c>
      <c r="F102" s="475" t="s">
        <v>455</v>
      </c>
      <c r="G102" s="474" t="s">
        <v>650</v>
      </c>
      <c r="H102" s="474" t="s">
        <v>651</v>
      </c>
      <c r="I102" s="477">
        <v>2020.699951171875</v>
      </c>
      <c r="J102" s="477">
        <v>1</v>
      </c>
      <c r="K102" s="478">
        <v>2020.699951171875</v>
      </c>
    </row>
    <row r="103" spans="1:11" ht="14.4" customHeight="1" x14ac:dyDescent="0.3">
      <c r="A103" s="472" t="s">
        <v>405</v>
      </c>
      <c r="B103" s="473" t="s">
        <v>406</v>
      </c>
      <c r="C103" s="474" t="s">
        <v>414</v>
      </c>
      <c r="D103" s="475" t="s">
        <v>415</v>
      </c>
      <c r="E103" s="474" t="s">
        <v>454</v>
      </c>
      <c r="F103" s="475" t="s">
        <v>455</v>
      </c>
      <c r="G103" s="474" t="s">
        <v>652</v>
      </c>
      <c r="H103" s="474" t="s">
        <v>653</v>
      </c>
      <c r="I103" s="477">
        <v>2892</v>
      </c>
      <c r="J103" s="477">
        <v>2</v>
      </c>
      <c r="K103" s="478">
        <v>5784</v>
      </c>
    </row>
    <row r="104" spans="1:11" ht="14.4" customHeight="1" x14ac:dyDescent="0.3">
      <c r="A104" s="472" t="s">
        <v>405</v>
      </c>
      <c r="B104" s="473" t="s">
        <v>406</v>
      </c>
      <c r="C104" s="474" t="s">
        <v>414</v>
      </c>
      <c r="D104" s="475" t="s">
        <v>415</v>
      </c>
      <c r="E104" s="474" t="s">
        <v>454</v>
      </c>
      <c r="F104" s="475" t="s">
        <v>455</v>
      </c>
      <c r="G104" s="474" t="s">
        <v>654</v>
      </c>
      <c r="H104" s="474" t="s">
        <v>655</v>
      </c>
      <c r="I104" s="477">
        <v>363</v>
      </c>
      <c r="J104" s="477">
        <v>4</v>
      </c>
      <c r="K104" s="478">
        <v>1452</v>
      </c>
    </row>
    <row r="105" spans="1:11" ht="14.4" customHeight="1" x14ac:dyDescent="0.3">
      <c r="A105" s="472" t="s">
        <v>405</v>
      </c>
      <c r="B105" s="473" t="s">
        <v>406</v>
      </c>
      <c r="C105" s="474" t="s">
        <v>414</v>
      </c>
      <c r="D105" s="475" t="s">
        <v>415</v>
      </c>
      <c r="E105" s="474" t="s">
        <v>454</v>
      </c>
      <c r="F105" s="475" t="s">
        <v>455</v>
      </c>
      <c r="G105" s="474" t="s">
        <v>656</v>
      </c>
      <c r="H105" s="474" t="s">
        <v>657</v>
      </c>
      <c r="I105" s="477">
        <v>20449.0400390625</v>
      </c>
      <c r="J105" s="477">
        <v>2</v>
      </c>
      <c r="K105" s="478">
        <v>40898.080078125</v>
      </c>
    </row>
    <row r="106" spans="1:11" ht="14.4" customHeight="1" x14ac:dyDescent="0.3">
      <c r="A106" s="472" t="s">
        <v>405</v>
      </c>
      <c r="B106" s="473" t="s">
        <v>406</v>
      </c>
      <c r="C106" s="474" t="s">
        <v>414</v>
      </c>
      <c r="D106" s="475" t="s">
        <v>415</v>
      </c>
      <c r="E106" s="474" t="s">
        <v>454</v>
      </c>
      <c r="F106" s="475" t="s">
        <v>455</v>
      </c>
      <c r="G106" s="474" t="s">
        <v>658</v>
      </c>
      <c r="H106" s="474" t="s">
        <v>659</v>
      </c>
      <c r="I106" s="477">
        <v>18150.130859375</v>
      </c>
      <c r="J106" s="477">
        <v>1</v>
      </c>
      <c r="K106" s="478">
        <v>18150.130859375</v>
      </c>
    </row>
    <row r="107" spans="1:11" ht="14.4" customHeight="1" x14ac:dyDescent="0.3">
      <c r="A107" s="472" t="s">
        <v>405</v>
      </c>
      <c r="B107" s="473" t="s">
        <v>406</v>
      </c>
      <c r="C107" s="474" t="s">
        <v>414</v>
      </c>
      <c r="D107" s="475" t="s">
        <v>415</v>
      </c>
      <c r="E107" s="474" t="s">
        <v>454</v>
      </c>
      <c r="F107" s="475" t="s">
        <v>455</v>
      </c>
      <c r="G107" s="474" t="s">
        <v>660</v>
      </c>
      <c r="H107" s="474" t="s">
        <v>661</v>
      </c>
      <c r="I107" s="477">
        <v>36179.034375000003</v>
      </c>
      <c r="J107" s="477">
        <v>7</v>
      </c>
      <c r="K107" s="478">
        <v>253253.29296875</v>
      </c>
    </row>
    <row r="108" spans="1:11" ht="14.4" customHeight="1" x14ac:dyDescent="0.3">
      <c r="A108" s="472" t="s">
        <v>405</v>
      </c>
      <c r="B108" s="473" t="s">
        <v>406</v>
      </c>
      <c r="C108" s="474" t="s">
        <v>414</v>
      </c>
      <c r="D108" s="475" t="s">
        <v>415</v>
      </c>
      <c r="E108" s="474" t="s">
        <v>454</v>
      </c>
      <c r="F108" s="475" t="s">
        <v>455</v>
      </c>
      <c r="G108" s="474" t="s">
        <v>662</v>
      </c>
      <c r="H108" s="474" t="s">
        <v>663</v>
      </c>
      <c r="I108" s="477">
        <v>10768.989908854166</v>
      </c>
      <c r="J108" s="477">
        <v>3</v>
      </c>
      <c r="K108" s="478">
        <v>32306.9697265625</v>
      </c>
    </row>
    <row r="109" spans="1:11" ht="14.4" customHeight="1" x14ac:dyDescent="0.3">
      <c r="A109" s="472" t="s">
        <v>405</v>
      </c>
      <c r="B109" s="473" t="s">
        <v>406</v>
      </c>
      <c r="C109" s="474" t="s">
        <v>414</v>
      </c>
      <c r="D109" s="475" t="s">
        <v>415</v>
      </c>
      <c r="E109" s="474" t="s">
        <v>454</v>
      </c>
      <c r="F109" s="475" t="s">
        <v>455</v>
      </c>
      <c r="G109" s="474" t="s">
        <v>664</v>
      </c>
      <c r="H109" s="474" t="s">
        <v>665</v>
      </c>
      <c r="I109" s="477">
        <v>36178.9765625</v>
      </c>
      <c r="J109" s="477">
        <v>3</v>
      </c>
      <c r="K109" s="478">
        <v>108536.9296875</v>
      </c>
    </row>
    <row r="110" spans="1:11" ht="14.4" customHeight="1" x14ac:dyDescent="0.3">
      <c r="A110" s="472" t="s">
        <v>405</v>
      </c>
      <c r="B110" s="473" t="s">
        <v>406</v>
      </c>
      <c r="C110" s="474" t="s">
        <v>414</v>
      </c>
      <c r="D110" s="475" t="s">
        <v>415</v>
      </c>
      <c r="E110" s="474" t="s">
        <v>454</v>
      </c>
      <c r="F110" s="475" t="s">
        <v>455</v>
      </c>
      <c r="G110" s="474" t="s">
        <v>666</v>
      </c>
      <c r="H110" s="474" t="s">
        <v>667</v>
      </c>
      <c r="I110" s="477">
        <v>10889.993489583334</v>
      </c>
      <c r="J110" s="477">
        <v>3</v>
      </c>
      <c r="K110" s="478">
        <v>32669.98046875</v>
      </c>
    </row>
    <row r="111" spans="1:11" ht="14.4" customHeight="1" x14ac:dyDescent="0.3">
      <c r="A111" s="472" t="s">
        <v>405</v>
      </c>
      <c r="B111" s="473" t="s">
        <v>406</v>
      </c>
      <c r="C111" s="474" t="s">
        <v>414</v>
      </c>
      <c r="D111" s="475" t="s">
        <v>415</v>
      </c>
      <c r="E111" s="474" t="s">
        <v>454</v>
      </c>
      <c r="F111" s="475" t="s">
        <v>455</v>
      </c>
      <c r="G111" s="474" t="s">
        <v>668</v>
      </c>
      <c r="H111" s="474" t="s">
        <v>669</v>
      </c>
      <c r="I111" s="477">
        <v>274.67001342773437</v>
      </c>
      <c r="J111" s="477">
        <v>2</v>
      </c>
      <c r="K111" s="478">
        <v>549.34002685546875</v>
      </c>
    </row>
    <row r="112" spans="1:11" ht="14.4" customHeight="1" x14ac:dyDescent="0.3">
      <c r="A112" s="472" t="s">
        <v>405</v>
      </c>
      <c r="B112" s="473" t="s">
        <v>406</v>
      </c>
      <c r="C112" s="474" t="s">
        <v>414</v>
      </c>
      <c r="D112" s="475" t="s">
        <v>415</v>
      </c>
      <c r="E112" s="474" t="s">
        <v>454</v>
      </c>
      <c r="F112" s="475" t="s">
        <v>455</v>
      </c>
      <c r="G112" s="474" t="s">
        <v>670</v>
      </c>
      <c r="H112" s="474" t="s">
        <v>671</v>
      </c>
      <c r="I112" s="477">
        <v>274.67001342773437</v>
      </c>
      <c r="J112" s="477">
        <v>1</v>
      </c>
      <c r="K112" s="478">
        <v>274.67001342773437</v>
      </c>
    </row>
    <row r="113" spans="1:11" ht="14.4" customHeight="1" x14ac:dyDescent="0.3">
      <c r="A113" s="472" t="s">
        <v>405</v>
      </c>
      <c r="B113" s="473" t="s">
        <v>406</v>
      </c>
      <c r="C113" s="474" t="s">
        <v>414</v>
      </c>
      <c r="D113" s="475" t="s">
        <v>415</v>
      </c>
      <c r="E113" s="474" t="s">
        <v>454</v>
      </c>
      <c r="F113" s="475" t="s">
        <v>455</v>
      </c>
      <c r="G113" s="474" t="s">
        <v>672</v>
      </c>
      <c r="H113" s="474" t="s">
        <v>673</v>
      </c>
      <c r="I113" s="477">
        <v>19.430000305175781</v>
      </c>
      <c r="J113" s="477">
        <v>160</v>
      </c>
      <c r="K113" s="478">
        <v>3109.2099609375</v>
      </c>
    </row>
    <row r="114" spans="1:11" ht="14.4" customHeight="1" x14ac:dyDescent="0.3">
      <c r="A114" s="472" t="s">
        <v>405</v>
      </c>
      <c r="B114" s="473" t="s">
        <v>406</v>
      </c>
      <c r="C114" s="474" t="s">
        <v>414</v>
      </c>
      <c r="D114" s="475" t="s">
        <v>415</v>
      </c>
      <c r="E114" s="474" t="s">
        <v>454</v>
      </c>
      <c r="F114" s="475" t="s">
        <v>455</v>
      </c>
      <c r="G114" s="474" t="s">
        <v>674</v>
      </c>
      <c r="H114" s="474" t="s">
        <v>675</v>
      </c>
      <c r="I114" s="477">
        <v>21.05167089189802</v>
      </c>
      <c r="J114" s="477">
        <v>756</v>
      </c>
      <c r="K114" s="478">
        <v>15916.780517578125</v>
      </c>
    </row>
    <row r="115" spans="1:11" ht="14.4" customHeight="1" x14ac:dyDescent="0.3">
      <c r="A115" s="472" t="s">
        <v>405</v>
      </c>
      <c r="B115" s="473" t="s">
        <v>406</v>
      </c>
      <c r="C115" s="474" t="s">
        <v>414</v>
      </c>
      <c r="D115" s="475" t="s">
        <v>415</v>
      </c>
      <c r="E115" s="474" t="s">
        <v>454</v>
      </c>
      <c r="F115" s="475" t="s">
        <v>455</v>
      </c>
      <c r="G115" s="474" t="s">
        <v>676</v>
      </c>
      <c r="H115" s="474" t="s">
        <v>677</v>
      </c>
      <c r="I115" s="477">
        <v>486.41999816894531</v>
      </c>
      <c r="J115" s="477">
        <v>2</v>
      </c>
      <c r="K115" s="478">
        <v>972.83999633789062</v>
      </c>
    </row>
    <row r="116" spans="1:11" ht="14.4" customHeight="1" x14ac:dyDescent="0.3">
      <c r="A116" s="472" t="s">
        <v>405</v>
      </c>
      <c r="B116" s="473" t="s">
        <v>406</v>
      </c>
      <c r="C116" s="474" t="s">
        <v>414</v>
      </c>
      <c r="D116" s="475" t="s">
        <v>415</v>
      </c>
      <c r="E116" s="474" t="s">
        <v>454</v>
      </c>
      <c r="F116" s="475" t="s">
        <v>455</v>
      </c>
      <c r="G116" s="474" t="s">
        <v>678</v>
      </c>
      <c r="H116" s="474" t="s">
        <v>679</v>
      </c>
      <c r="I116" s="477">
        <v>312.17999839782715</v>
      </c>
      <c r="J116" s="477">
        <v>10</v>
      </c>
      <c r="K116" s="478">
        <v>2976.5999908447266</v>
      </c>
    </row>
    <row r="117" spans="1:11" ht="14.4" customHeight="1" x14ac:dyDescent="0.3">
      <c r="A117" s="472" t="s">
        <v>405</v>
      </c>
      <c r="B117" s="473" t="s">
        <v>406</v>
      </c>
      <c r="C117" s="474" t="s">
        <v>414</v>
      </c>
      <c r="D117" s="475" t="s">
        <v>415</v>
      </c>
      <c r="E117" s="474" t="s">
        <v>454</v>
      </c>
      <c r="F117" s="475" t="s">
        <v>455</v>
      </c>
      <c r="G117" s="474" t="s">
        <v>680</v>
      </c>
      <c r="H117" s="474" t="s">
        <v>681</v>
      </c>
      <c r="I117" s="477">
        <v>9.0600004196166992</v>
      </c>
      <c r="J117" s="477">
        <v>40</v>
      </c>
      <c r="K117" s="478">
        <v>362.51998901367187</v>
      </c>
    </row>
    <row r="118" spans="1:11" ht="14.4" customHeight="1" x14ac:dyDescent="0.3">
      <c r="A118" s="472" t="s">
        <v>405</v>
      </c>
      <c r="B118" s="473" t="s">
        <v>406</v>
      </c>
      <c r="C118" s="474" t="s">
        <v>414</v>
      </c>
      <c r="D118" s="475" t="s">
        <v>415</v>
      </c>
      <c r="E118" s="474" t="s">
        <v>454</v>
      </c>
      <c r="F118" s="475" t="s">
        <v>455</v>
      </c>
      <c r="G118" s="474" t="s">
        <v>682</v>
      </c>
      <c r="H118" s="474" t="s">
        <v>683</v>
      </c>
      <c r="I118" s="477">
        <v>31588.5390625</v>
      </c>
      <c r="J118" s="477">
        <v>1</v>
      </c>
      <c r="K118" s="478">
        <v>31588.5390625</v>
      </c>
    </row>
    <row r="119" spans="1:11" ht="14.4" customHeight="1" x14ac:dyDescent="0.3">
      <c r="A119" s="472" t="s">
        <v>405</v>
      </c>
      <c r="B119" s="473" t="s">
        <v>406</v>
      </c>
      <c r="C119" s="474" t="s">
        <v>414</v>
      </c>
      <c r="D119" s="475" t="s">
        <v>415</v>
      </c>
      <c r="E119" s="474" t="s">
        <v>454</v>
      </c>
      <c r="F119" s="475" t="s">
        <v>455</v>
      </c>
      <c r="G119" s="474" t="s">
        <v>684</v>
      </c>
      <c r="H119" s="474" t="s">
        <v>685</v>
      </c>
      <c r="I119" s="477">
        <v>12523.5</v>
      </c>
      <c r="J119" s="477">
        <v>3</v>
      </c>
      <c r="K119" s="478">
        <v>37570.5</v>
      </c>
    </row>
    <row r="120" spans="1:11" ht="14.4" customHeight="1" x14ac:dyDescent="0.3">
      <c r="A120" s="472" t="s">
        <v>405</v>
      </c>
      <c r="B120" s="473" t="s">
        <v>406</v>
      </c>
      <c r="C120" s="474" t="s">
        <v>414</v>
      </c>
      <c r="D120" s="475" t="s">
        <v>415</v>
      </c>
      <c r="E120" s="474" t="s">
        <v>454</v>
      </c>
      <c r="F120" s="475" t="s">
        <v>455</v>
      </c>
      <c r="G120" s="474" t="s">
        <v>686</v>
      </c>
      <c r="H120" s="474" t="s">
        <v>687</v>
      </c>
      <c r="I120" s="477">
        <v>4356</v>
      </c>
      <c r="J120" s="477">
        <v>24</v>
      </c>
      <c r="K120" s="478">
        <v>104544</v>
      </c>
    </row>
    <row r="121" spans="1:11" ht="14.4" customHeight="1" x14ac:dyDescent="0.3">
      <c r="A121" s="472" t="s">
        <v>405</v>
      </c>
      <c r="B121" s="473" t="s">
        <v>406</v>
      </c>
      <c r="C121" s="474" t="s">
        <v>414</v>
      </c>
      <c r="D121" s="475" t="s">
        <v>415</v>
      </c>
      <c r="E121" s="474" t="s">
        <v>454</v>
      </c>
      <c r="F121" s="475" t="s">
        <v>455</v>
      </c>
      <c r="G121" s="474" t="s">
        <v>688</v>
      </c>
      <c r="H121" s="474" t="s">
        <v>689</v>
      </c>
      <c r="I121" s="477">
        <v>4356</v>
      </c>
      <c r="J121" s="477">
        <v>24</v>
      </c>
      <c r="K121" s="478">
        <v>104544</v>
      </c>
    </row>
    <row r="122" spans="1:11" ht="14.4" customHeight="1" x14ac:dyDescent="0.3">
      <c r="A122" s="472" t="s">
        <v>405</v>
      </c>
      <c r="B122" s="473" t="s">
        <v>406</v>
      </c>
      <c r="C122" s="474" t="s">
        <v>414</v>
      </c>
      <c r="D122" s="475" t="s">
        <v>415</v>
      </c>
      <c r="E122" s="474" t="s">
        <v>454</v>
      </c>
      <c r="F122" s="475" t="s">
        <v>455</v>
      </c>
      <c r="G122" s="474" t="s">
        <v>690</v>
      </c>
      <c r="H122" s="474" t="s">
        <v>691</v>
      </c>
      <c r="I122" s="477">
        <v>4356</v>
      </c>
      <c r="J122" s="477">
        <v>24</v>
      </c>
      <c r="K122" s="478">
        <v>104544</v>
      </c>
    </row>
    <row r="123" spans="1:11" ht="14.4" customHeight="1" x14ac:dyDescent="0.3">
      <c r="A123" s="472" t="s">
        <v>405</v>
      </c>
      <c r="B123" s="473" t="s">
        <v>406</v>
      </c>
      <c r="C123" s="474" t="s">
        <v>414</v>
      </c>
      <c r="D123" s="475" t="s">
        <v>415</v>
      </c>
      <c r="E123" s="474" t="s">
        <v>454</v>
      </c>
      <c r="F123" s="475" t="s">
        <v>455</v>
      </c>
      <c r="G123" s="474" t="s">
        <v>692</v>
      </c>
      <c r="H123" s="474" t="s">
        <v>693</v>
      </c>
      <c r="I123" s="477">
        <v>2178</v>
      </c>
      <c r="J123" s="477">
        <v>1</v>
      </c>
      <c r="K123" s="478">
        <v>2178</v>
      </c>
    </row>
    <row r="124" spans="1:11" ht="14.4" customHeight="1" x14ac:dyDescent="0.3">
      <c r="A124" s="472" t="s">
        <v>405</v>
      </c>
      <c r="B124" s="473" t="s">
        <v>406</v>
      </c>
      <c r="C124" s="474" t="s">
        <v>414</v>
      </c>
      <c r="D124" s="475" t="s">
        <v>415</v>
      </c>
      <c r="E124" s="474" t="s">
        <v>454</v>
      </c>
      <c r="F124" s="475" t="s">
        <v>455</v>
      </c>
      <c r="G124" s="474" t="s">
        <v>694</v>
      </c>
      <c r="H124" s="474" t="s">
        <v>695</v>
      </c>
      <c r="I124" s="477">
        <v>6897</v>
      </c>
      <c r="J124" s="477">
        <v>12</v>
      </c>
      <c r="K124" s="478">
        <v>82764</v>
      </c>
    </row>
    <row r="125" spans="1:11" ht="14.4" customHeight="1" x14ac:dyDescent="0.3">
      <c r="A125" s="472" t="s">
        <v>405</v>
      </c>
      <c r="B125" s="473" t="s">
        <v>406</v>
      </c>
      <c r="C125" s="474" t="s">
        <v>414</v>
      </c>
      <c r="D125" s="475" t="s">
        <v>415</v>
      </c>
      <c r="E125" s="474" t="s">
        <v>454</v>
      </c>
      <c r="F125" s="475" t="s">
        <v>455</v>
      </c>
      <c r="G125" s="474" t="s">
        <v>696</v>
      </c>
      <c r="H125" s="474" t="s">
        <v>697</v>
      </c>
      <c r="I125" s="477">
        <v>4840</v>
      </c>
      <c r="J125" s="477">
        <v>12</v>
      </c>
      <c r="K125" s="478">
        <v>58080</v>
      </c>
    </row>
    <row r="126" spans="1:11" ht="14.4" customHeight="1" x14ac:dyDescent="0.3">
      <c r="A126" s="472" t="s">
        <v>405</v>
      </c>
      <c r="B126" s="473" t="s">
        <v>406</v>
      </c>
      <c r="C126" s="474" t="s">
        <v>414</v>
      </c>
      <c r="D126" s="475" t="s">
        <v>415</v>
      </c>
      <c r="E126" s="474" t="s">
        <v>454</v>
      </c>
      <c r="F126" s="475" t="s">
        <v>455</v>
      </c>
      <c r="G126" s="474" t="s">
        <v>698</v>
      </c>
      <c r="H126" s="474" t="s">
        <v>699</v>
      </c>
      <c r="I126" s="477">
        <v>2589.39990234375</v>
      </c>
      <c r="J126" s="477">
        <v>3</v>
      </c>
      <c r="K126" s="478">
        <v>7768.19970703125</v>
      </c>
    </row>
    <row r="127" spans="1:11" ht="14.4" customHeight="1" x14ac:dyDescent="0.3">
      <c r="A127" s="472" t="s">
        <v>405</v>
      </c>
      <c r="B127" s="473" t="s">
        <v>406</v>
      </c>
      <c r="C127" s="474" t="s">
        <v>414</v>
      </c>
      <c r="D127" s="475" t="s">
        <v>415</v>
      </c>
      <c r="E127" s="474" t="s">
        <v>454</v>
      </c>
      <c r="F127" s="475" t="s">
        <v>455</v>
      </c>
      <c r="G127" s="474" t="s">
        <v>700</v>
      </c>
      <c r="H127" s="474" t="s">
        <v>701</v>
      </c>
      <c r="I127" s="477">
        <v>5324</v>
      </c>
      <c r="J127" s="477">
        <v>1</v>
      </c>
      <c r="K127" s="478">
        <v>5324</v>
      </c>
    </row>
    <row r="128" spans="1:11" ht="14.4" customHeight="1" x14ac:dyDescent="0.3">
      <c r="A128" s="472" t="s">
        <v>405</v>
      </c>
      <c r="B128" s="473" t="s">
        <v>406</v>
      </c>
      <c r="C128" s="474" t="s">
        <v>414</v>
      </c>
      <c r="D128" s="475" t="s">
        <v>415</v>
      </c>
      <c r="E128" s="474" t="s">
        <v>454</v>
      </c>
      <c r="F128" s="475" t="s">
        <v>455</v>
      </c>
      <c r="G128" s="474" t="s">
        <v>702</v>
      </c>
      <c r="H128" s="474" t="s">
        <v>703</v>
      </c>
      <c r="I128" s="477">
        <v>468.8800048828125</v>
      </c>
      <c r="J128" s="477">
        <v>8</v>
      </c>
      <c r="K128" s="478">
        <v>3751</v>
      </c>
    </row>
    <row r="129" spans="1:11" ht="14.4" customHeight="1" x14ac:dyDescent="0.3">
      <c r="A129" s="472" t="s">
        <v>405</v>
      </c>
      <c r="B129" s="473" t="s">
        <v>406</v>
      </c>
      <c r="C129" s="474" t="s">
        <v>414</v>
      </c>
      <c r="D129" s="475" t="s">
        <v>415</v>
      </c>
      <c r="E129" s="474" t="s">
        <v>454</v>
      </c>
      <c r="F129" s="475" t="s">
        <v>455</v>
      </c>
      <c r="G129" s="474" t="s">
        <v>704</v>
      </c>
      <c r="H129" s="474" t="s">
        <v>705</v>
      </c>
      <c r="I129" s="477">
        <v>1207.5799560546875</v>
      </c>
      <c r="J129" s="477">
        <v>3</v>
      </c>
      <c r="K129" s="478">
        <v>3622.739990234375</v>
      </c>
    </row>
    <row r="130" spans="1:11" ht="14.4" customHeight="1" x14ac:dyDescent="0.3">
      <c r="A130" s="472" t="s">
        <v>405</v>
      </c>
      <c r="B130" s="473" t="s">
        <v>406</v>
      </c>
      <c r="C130" s="474" t="s">
        <v>414</v>
      </c>
      <c r="D130" s="475" t="s">
        <v>415</v>
      </c>
      <c r="E130" s="474" t="s">
        <v>454</v>
      </c>
      <c r="F130" s="475" t="s">
        <v>455</v>
      </c>
      <c r="G130" s="474" t="s">
        <v>706</v>
      </c>
      <c r="H130" s="474" t="s">
        <v>707</v>
      </c>
      <c r="I130" s="477">
        <v>1207.5799560546875</v>
      </c>
      <c r="J130" s="477">
        <v>3</v>
      </c>
      <c r="K130" s="478">
        <v>3622.739990234375</v>
      </c>
    </row>
    <row r="131" spans="1:11" ht="14.4" customHeight="1" x14ac:dyDescent="0.3">
      <c r="A131" s="472" t="s">
        <v>405</v>
      </c>
      <c r="B131" s="473" t="s">
        <v>406</v>
      </c>
      <c r="C131" s="474" t="s">
        <v>414</v>
      </c>
      <c r="D131" s="475" t="s">
        <v>415</v>
      </c>
      <c r="E131" s="474" t="s">
        <v>454</v>
      </c>
      <c r="F131" s="475" t="s">
        <v>455</v>
      </c>
      <c r="G131" s="474" t="s">
        <v>708</v>
      </c>
      <c r="H131" s="474" t="s">
        <v>709</v>
      </c>
      <c r="I131" s="477">
        <v>11.649999618530273</v>
      </c>
      <c r="J131" s="477">
        <v>190</v>
      </c>
      <c r="K131" s="478">
        <v>2213.9100341796875</v>
      </c>
    </row>
    <row r="132" spans="1:11" ht="14.4" customHeight="1" x14ac:dyDescent="0.3">
      <c r="A132" s="472" t="s">
        <v>405</v>
      </c>
      <c r="B132" s="473" t="s">
        <v>406</v>
      </c>
      <c r="C132" s="474" t="s">
        <v>414</v>
      </c>
      <c r="D132" s="475" t="s">
        <v>415</v>
      </c>
      <c r="E132" s="474" t="s">
        <v>454</v>
      </c>
      <c r="F132" s="475" t="s">
        <v>455</v>
      </c>
      <c r="G132" s="474" t="s">
        <v>710</v>
      </c>
      <c r="H132" s="474" t="s">
        <v>711</v>
      </c>
      <c r="I132" s="477">
        <v>10.36994993686676</v>
      </c>
      <c r="J132" s="477">
        <v>890</v>
      </c>
      <c r="K132" s="478">
        <v>9229.0298461914062</v>
      </c>
    </row>
    <row r="133" spans="1:11" ht="14.4" customHeight="1" x14ac:dyDescent="0.3">
      <c r="A133" s="472" t="s">
        <v>405</v>
      </c>
      <c r="B133" s="473" t="s">
        <v>406</v>
      </c>
      <c r="C133" s="474" t="s">
        <v>414</v>
      </c>
      <c r="D133" s="475" t="s">
        <v>415</v>
      </c>
      <c r="E133" s="474" t="s">
        <v>454</v>
      </c>
      <c r="F133" s="475" t="s">
        <v>455</v>
      </c>
      <c r="G133" s="474" t="s">
        <v>712</v>
      </c>
      <c r="H133" s="474" t="s">
        <v>713</v>
      </c>
      <c r="I133" s="477">
        <v>9.6800003051757812</v>
      </c>
      <c r="J133" s="477">
        <v>4050</v>
      </c>
      <c r="K133" s="478">
        <v>39203.989990234375</v>
      </c>
    </row>
    <row r="134" spans="1:11" ht="14.4" customHeight="1" x14ac:dyDescent="0.3">
      <c r="A134" s="472" t="s">
        <v>405</v>
      </c>
      <c r="B134" s="473" t="s">
        <v>406</v>
      </c>
      <c r="C134" s="474" t="s">
        <v>414</v>
      </c>
      <c r="D134" s="475" t="s">
        <v>415</v>
      </c>
      <c r="E134" s="474" t="s">
        <v>454</v>
      </c>
      <c r="F134" s="475" t="s">
        <v>455</v>
      </c>
      <c r="G134" s="474" t="s">
        <v>714</v>
      </c>
      <c r="H134" s="474" t="s">
        <v>715</v>
      </c>
      <c r="I134" s="477">
        <v>55.680000305175781</v>
      </c>
      <c r="J134" s="477">
        <v>1</v>
      </c>
      <c r="K134" s="478">
        <v>55.680000305175781</v>
      </c>
    </row>
    <row r="135" spans="1:11" ht="14.4" customHeight="1" x14ac:dyDescent="0.3">
      <c r="A135" s="472" t="s">
        <v>405</v>
      </c>
      <c r="B135" s="473" t="s">
        <v>406</v>
      </c>
      <c r="C135" s="474" t="s">
        <v>414</v>
      </c>
      <c r="D135" s="475" t="s">
        <v>415</v>
      </c>
      <c r="E135" s="474" t="s">
        <v>454</v>
      </c>
      <c r="F135" s="475" t="s">
        <v>455</v>
      </c>
      <c r="G135" s="474" t="s">
        <v>716</v>
      </c>
      <c r="H135" s="474" t="s">
        <v>717</v>
      </c>
      <c r="I135" s="477">
        <v>45.400001525878906</v>
      </c>
      <c r="J135" s="477">
        <v>5</v>
      </c>
      <c r="K135" s="478">
        <v>227</v>
      </c>
    </row>
    <row r="136" spans="1:11" ht="14.4" customHeight="1" x14ac:dyDescent="0.3">
      <c r="A136" s="472" t="s">
        <v>405</v>
      </c>
      <c r="B136" s="473" t="s">
        <v>406</v>
      </c>
      <c r="C136" s="474" t="s">
        <v>414</v>
      </c>
      <c r="D136" s="475" t="s">
        <v>415</v>
      </c>
      <c r="E136" s="474" t="s">
        <v>454</v>
      </c>
      <c r="F136" s="475" t="s">
        <v>455</v>
      </c>
      <c r="G136" s="474" t="s">
        <v>718</v>
      </c>
      <c r="H136" s="474" t="s">
        <v>719</v>
      </c>
      <c r="I136" s="477">
        <v>116.125</v>
      </c>
      <c r="J136" s="477">
        <v>7</v>
      </c>
      <c r="K136" s="478">
        <v>813</v>
      </c>
    </row>
    <row r="137" spans="1:11" ht="14.4" customHeight="1" x14ac:dyDescent="0.3">
      <c r="A137" s="472" t="s">
        <v>405</v>
      </c>
      <c r="B137" s="473" t="s">
        <v>406</v>
      </c>
      <c r="C137" s="474" t="s">
        <v>414</v>
      </c>
      <c r="D137" s="475" t="s">
        <v>415</v>
      </c>
      <c r="E137" s="474" t="s">
        <v>454</v>
      </c>
      <c r="F137" s="475" t="s">
        <v>455</v>
      </c>
      <c r="G137" s="474" t="s">
        <v>720</v>
      </c>
      <c r="H137" s="474" t="s">
        <v>721</v>
      </c>
      <c r="I137" s="477">
        <v>15253.259765625</v>
      </c>
      <c r="J137" s="477">
        <v>3</v>
      </c>
      <c r="K137" s="478">
        <v>45759.779296875</v>
      </c>
    </row>
    <row r="138" spans="1:11" ht="14.4" customHeight="1" x14ac:dyDescent="0.3">
      <c r="A138" s="472" t="s">
        <v>405</v>
      </c>
      <c r="B138" s="473" t="s">
        <v>406</v>
      </c>
      <c r="C138" s="474" t="s">
        <v>414</v>
      </c>
      <c r="D138" s="475" t="s">
        <v>415</v>
      </c>
      <c r="E138" s="474" t="s">
        <v>454</v>
      </c>
      <c r="F138" s="475" t="s">
        <v>455</v>
      </c>
      <c r="G138" s="474" t="s">
        <v>722</v>
      </c>
      <c r="H138" s="474" t="s">
        <v>723</v>
      </c>
      <c r="I138" s="477">
        <v>3346.860107421875</v>
      </c>
      <c r="J138" s="477">
        <v>1</v>
      </c>
      <c r="K138" s="478">
        <v>3346.860107421875</v>
      </c>
    </row>
    <row r="139" spans="1:11" ht="14.4" customHeight="1" x14ac:dyDescent="0.3">
      <c r="A139" s="472" t="s">
        <v>405</v>
      </c>
      <c r="B139" s="473" t="s">
        <v>406</v>
      </c>
      <c r="C139" s="474" t="s">
        <v>414</v>
      </c>
      <c r="D139" s="475" t="s">
        <v>415</v>
      </c>
      <c r="E139" s="474" t="s">
        <v>454</v>
      </c>
      <c r="F139" s="475" t="s">
        <v>455</v>
      </c>
      <c r="G139" s="474" t="s">
        <v>724</v>
      </c>
      <c r="H139" s="474" t="s">
        <v>725</v>
      </c>
      <c r="I139" s="477">
        <v>520.29998779296875</v>
      </c>
      <c r="J139" s="477">
        <v>1</v>
      </c>
      <c r="K139" s="478">
        <v>520.29998779296875</v>
      </c>
    </row>
    <row r="140" spans="1:11" ht="14.4" customHeight="1" x14ac:dyDescent="0.3">
      <c r="A140" s="472" t="s">
        <v>405</v>
      </c>
      <c r="B140" s="473" t="s">
        <v>406</v>
      </c>
      <c r="C140" s="474" t="s">
        <v>414</v>
      </c>
      <c r="D140" s="475" t="s">
        <v>415</v>
      </c>
      <c r="E140" s="474" t="s">
        <v>454</v>
      </c>
      <c r="F140" s="475" t="s">
        <v>455</v>
      </c>
      <c r="G140" s="474" t="s">
        <v>726</v>
      </c>
      <c r="H140" s="474" t="s">
        <v>727</v>
      </c>
      <c r="I140" s="477">
        <v>7872.259765625</v>
      </c>
      <c r="J140" s="477">
        <v>12</v>
      </c>
      <c r="K140" s="478">
        <v>94467.1171875</v>
      </c>
    </row>
    <row r="141" spans="1:11" ht="14.4" customHeight="1" x14ac:dyDescent="0.3">
      <c r="A141" s="472" t="s">
        <v>405</v>
      </c>
      <c r="B141" s="473" t="s">
        <v>406</v>
      </c>
      <c r="C141" s="474" t="s">
        <v>414</v>
      </c>
      <c r="D141" s="475" t="s">
        <v>415</v>
      </c>
      <c r="E141" s="474" t="s">
        <v>454</v>
      </c>
      <c r="F141" s="475" t="s">
        <v>455</v>
      </c>
      <c r="G141" s="474" t="s">
        <v>728</v>
      </c>
      <c r="H141" s="474" t="s">
        <v>729</v>
      </c>
      <c r="I141" s="477">
        <v>3346.860107421875</v>
      </c>
      <c r="J141" s="477">
        <v>1</v>
      </c>
      <c r="K141" s="478">
        <v>3346.860107421875</v>
      </c>
    </row>
    <row r="142" spans="1:11" ht="14.4" customHeight="1" x14ac:dyDescent="0.3">
      <c r="A142" s="472" t="s">
        <v>405</v>
      </c>
      <c r="B142" s="473" t="s">
        <v>406</v>
      </c>
      <c r="C142" s="474" t="s">
        <v>414</v>
      </c>
      <c r="D142" s="475" t="s">
        <v>415</v>
      </c>
      <c r="E142" s="474" t="s">
        <v>454</v>
      </c>
      <c r="F142" s="475" t="s">
        <v>455</v>
      </c>
      <c r="G142" s="474" t="s">
        <v>730</v>
      </c>
      <c r="H142" s="474" t="s">
        <v>731</v>
      </c>
      <c r="I142" s="477">
        <v>7871.0498046875</v>
      </c>
      <c r="J142" s="477">
        <v>12</v>
      </c>
      <c r="K142" s="478">
        <v>94452.5986328125</v>
      </c>
    </row>
    <row r="143" spans="1:11" ht="14.4" customHeight="1" x14ac:dyDescent="0.3">
      <c r="A143" s="472" t="s">
        <v>405</v>
      </c>
      <c r="B143" s="473" t="s">
        <v>406</v>
      </c>
      <c r="C143" s="474" t="s">
        <v>414</v>
      </c>
      <c r="D143" s="475" t="s">
        <v>415</v>
      </c>
      <c r="E143" s="474" t="s">
        <v>454</v>
      </c>
      <c r="F143" s="475" t="s">
        <v>455</v>
      </c>
      <c r="G143" s="474" t="s">
        <v>732</v>
      </c>
      <c r="H143" s="474" t="s">
        <v>733</v>
      </c>
      <c r="I143" s="477">
        <v>3346.860107421875</v>
      </c>
      <c r="J143" s="477">
        <v>1</v>
      </c>
      <c r="K143" s="478">
        <v>3346.860107421875</v>
      </c>
    </row>
    <row r="144" spans="1:11" ht="14.4" customHeight="1" x14ac:dyDescent="0.3">
      <c r="A144" s="472" t="s">
        <v>405</v>
      </c>
      <c r="B144" s="473" t="s">
        <v>406</v>
      </c>
      <c r="C144" s="474" t="s">
        <v>414</v>
      </c>
      <c r="D144" s="475" t="s">
        <v>415</v>
      </c>
      <c r="E144" s="474" t="s">
        <v>454</v>
      </c>
      <c r="F144" s="475" t="s">
        <v>455</v>
      </c>
      <c r="G144" s="474" t="s">
        <v>734</v>
      </c>
      <c r="H144" s="474" t="s">
        <v>735</v>
      </c>
      <c r="I144" s="477">
        <v>3414.6201171875</v>
      </c>
      <c r="J144" s="477">
        <v>1</v>
      </c>
      <c r="K144" s="478">
        <v>3414.6201171875</v>
      </c>
    </row>
    <row r="145" spans="1:11" ht="14.4" customHeight="1" x14ac:dyDescent="0.3">
      <c r="A145" s="472" t="s">
        <v>405</v>
      </c>
      <c r="B145" s="473" t="s">
        <v>406</v>
      </c>
      <c r="C145" s="474" t="s">
        <v>414</v>
      </c>
      <c r="D145" s="475" t="s">
        <v>415</v>
      </c>
      <c r="E145" s="474" t="s">
        <v>454</v>
      </c>
      <c r="F145" s="475" t="s">
        <v>455</v>
      </c>
      <c r="G145" s="474" t="s">
        <v>736</v>
      </c>
      <c r="H145" s="474" t="s">
        <v>737</v>
      </c>
      <c r="I145" s="477">
        <v>2117.5</v>
      </c>
      <c r="J145" s="477">
        <v>2</v>
      </c>
      <c r="K145" s="478">
        <v>4235</v>
      </c>
    </row>
    <row r="146" spans="1:11" ht="14.4" customHeight="1" x14ac:dyDescent="0.3">
      <c r="A146" s="472" t="s">
        <v>405</v>
      </c>
      <c r="B146" s="473" t="s">
        <v>406</v>
      </c>
      <c r="C146" s="474" t="s">
        <v>414</v>
      </c>
      <c r="D146" s="475" t="s">
        <v>415</v>
      </c>
      <c r="E146" s="474" t="s">
        <v>454</v>
      </c>
      <c r="F146" s="475" t="s">
        <v>455</v>
      </c>
      <c r="G146" s="474" t="s">
        <v>738</v>
      </c>
      <c r="H146" s="474" t="s">
        <v>739</v>
      </c>
      <c r="I146" s="477">
        <v>8985.4599609375</v>
      </c>
      <c r="J146" s="477">
        <v>5</v>
      </c>
      <c r="K146" s="478">
        <v>44927.2998046875</v>
      </c>
    </row>
    <row r="147" spans="1:11" ht="14.4" customHeight="1" x14ac:dyDescent="0.3">
      <c r="A147" s="472" t="s">
        <v>405</v>
      </c>
      <c r="B147" s="473" t="s">
        <v>406</v>
      </c>
      <c r="C147" s="474" t="s">
        <v>414</v>
      </c>
      <c r="D147" s="475" t="s">
        <v>415</v>
      </c>
      <c r="E147" s="474" t="s">
        <v>454</v>
      </c>
      <c r="F147" s="475" t="s">
        <v>455</v>
      </c>
      <c r="G147" s="474" t="s">
        <v>740</v>
      </c>
      <c r="H147" s="474" t="s">
        <v>741</v>
      </c>
      <c r="I147" s="477">
        <v>8985.4599609375</v>
      </c>
      <c r="J147" s="477">
        <v>4</v>
      </c>
      <c r="K147" s="478">
        <v>35941.83984375</v>
      </c>
    </row>
    <row r="148" spans="1:11" ht="14.4" customHeight="1" x14ac:dyDescent="0.3">
      <c r="A148" s="472" t="s">
        <v>405</v>
      </c>
      <c r="B148" s="473" t="s">
        <v>406</v>
      </c>
      <c r="C148" s="474" t="s">
        <v>414</v>
      </c>
      <c r="D148" s="475" t="s">
        <v>415</v>
      </c>
      <c r="E148" s="474" t="s">
        <v>454</v>
      </c>
      <c r="F148" s="475" t="s">
        <v>455</v>
      </c>
      <c r="G148" s="474" t="s">
        <v>742</v>
      </c>
      <c r="H148" s="474" t="s">
        <v>743</v>
      </c>
      <c r="I148" s="477">
        <v>4840</v>
      </c>
      <c r="J148" s="477">
        <v>4</v>
      </c>
      <c r="K148" s="478">
        <v>19360</v>
      </c>
    </row>
    <row r="149" spans="1:11" ht="14.4" customHeight="1" x14ac:dyDescent="0.3">
      <c r="A149" s="472" t="s">
        <v>405</v>
      </c>
      <c r="B149" s="473" t="s">
        <v>406</v>
      </c>
      <c r="C149" s="474" t="s">
        <v>414</v>
      </c>
      <c r="D149" s="475" t="s">
        <v>415</v>
      </c>
      <c r="E149" s="474" t="s">
        <v>454</v>
      </c>
      <c r="F149" s="475" t="s">
        <v>455</v>
      </c>
      <c r="G149" s="474" t="s">
        <v>744</v>
      </c>
      <c r="H149" s="474" t="s">
        <v>745</v>
      </c>
      <c r="I149" s="477">
        <v>4840</v>
      </c>
      <c r="J149" s="477">
        <v>4</v>
      </c>
      <c r="K149" s="478">
        <v>19360</v>
      </c>
    </row>
    <row r="150" spans="1:11" ht="14.4" customHeight="1" x14ac:dyDescent="0.3">
      <c r="A150" s="472" t="s">
        <v>405</v>
      </c>
      <c r="B150" s="473" t="s">
        <v>406</v>
      </c>
      <c r="C150" s="474" t="s">
        <v>414</v>
      </c>
      <c r="D150" s="475" t="s">
        <v>415</v>
      </c>
      <c r="E150" s="474" t="s">
        <v>454</v>
      </c>
      <c r="F150" s="475" t="s">
        <v>455</v>
      </c>
      <c r="G150" s="474" t="s">
        <v>746</v>
      </c>
      <c r="H150" s="474" t="s">
        <v>747</v>
      </c>
      <c r="I150" s="477">
        <v>7235.7998046875</v>
      </c>
      <c r="J150" s="477">
        <v>43</v>
      </c>
      <c r="K150" s="478">
        <v>311139.40234375</v>
      </c>
    </row>
    <row r="151" spans="1:11" ht="14.4" customHeight="1" x14ac:dyDescent="0.3">
      <c r="A151" s="472" t="s">
        <v>405</v>
      </c>
      <c r="B151" s="473" t="s">
        <v>406</v>
      </c>
      <c r="C151" s="474" t="s">
        <v>414</v>
      </c>
      <c r="D151" s="475" t="s">
        <v>415</v>
      </c>
      <c r="E151" s="474" t="s">
        <v>454</v>
      </c>
      <c r="F151" s="475" t="s">
        <v>455</v>
      </c>
      <c r="G151" s="474" t="s">
        <v>748</v>
      </c>
      <c r="H151" s="474" t="s">
        <v>749</v>
      </c>
      <c r="I151" s="477">
        <v>7235.7998046875</v>
      </c>
      <c r="J151" s="477">
        <v>41</v>
      </c>
      <c r="K151" s="478">
        <v>296667.802734375</v>
      </c>
    </row>
    <row r="152" spans="1:11" ht="14.4" customHeight="1" x14ac:dyDescent="0.3">
      <c r="A152" s="472" t="s">
        <v>405</v>
      </c>
      <c r="B152" s="473" t="s">
        <v>406</v>
      </c>
      <c r="C152" s="474" t="s">
        <v>414</v>
      </c>
      <c r="D152" s="475" t="s">
        <v>415</v>
      </c>
      <c r="E152" s="474" t="s">
        <v>454</v>
      </c>
      <c r="F152" s="475" t="s">
        <v>455</v>
      </c>
      <c r="G152" s="474" t="s">
        <v>750</v>
      </c>
      <c r="H152" s="474" t="s">
        <v>751</v>
      </c>
      <c r="I152" s="477">
        <v>1076.9000244140625</v>
      </c>
      <c r="J152" s="477">
        <v>6</v>
      </c>
      <c r="K152" s="478">
        <v>6461.4000244140625</v>
      </c>
    </row>
    <row r="153" spans="1:11" ht="14.4" customHeight="1" x14ac:dyDescent="0.3">
      <c r="A153" s="472" t="s">
        <v>405</v>
      </c>
      <c r="B153" s="473" t="s">
        <v>406</v>
      </c>
      <c r="C153" s="474" t="s">
        <v>414</v>
      </c>
      <c r="D153" s="475" t="s">
        <v>415</v>
      </c>
      <c r="E153" s="474" t="s">
        <v>454</v>
      </c>
      <c r="F153" s="475" t="s">
        <v>455</v>
      </c>
      <c r="G153" s="474" t="s">
        <v>752</v>
      </c>
      <c r="H153" s="474" t="s">
        <v>753</v>
      </c>
      <c r="I153" s="477">
        <v>7839.58984375</v>
      </c>
      <c r="J153" s="477">
        <v>4</v>
      </c>
      <c r="K153" s="478">
        <v>31358.359375</v>
      </c>
    </row>
    <row r="154" spans="1:11" ht="14.4" customHeight="1" x14ac:dyDescent="0.3">
      <c r="A154" s="472" t="s">
        <v>405</v>
      </c>
      <c r="B154" s="473" t="s">
        <v>406</v>
      </c>
      <c r="C154" s="474" t="s">
        <v>414</v>
      </c>
      <c r="D154" s="475" t="s">
        <v>415</v>
      </c>
      <c r="E154" s="474" t="s">
        <v>454</v>
      </c>
      <c r="F154" s="475" t="s">
        <v>455</v>
      </c>
      <c r="G154" s="474" t="s">
        <v>754</v>
      </c>
      <c r="H154" s="474" t="s">
        <v>755</v>
      </c>
      <c r="I154" s="477">
        <v>13124.8701171875</v>
      </c>
      <c r="J154" s="477">
        <v>4</v>
      </c>
      <c r="K154" s="478">
        <v>52499.48046875</v>
      </c>
    </row>
    <row r="155" spans="1:11" ht="14.4" customHeight="1" x14ac:dyDescent="0.3">
      <c r="A155" s="472" t="s">
        <v>405</v>
      </c>
      <c r="B155" s="473" t="s">
        <v>406</v>
      </c>
      <c r="C155" s="474" t="s">
        <v>414</v>
      </c>
      <c r="D155" s="475" t="s">
        <v>415</v>
      </c>
      <c r="E155" s="474" t="s">
        <v>454</v>
      </c>
      <c r="F155" s="475" t="s">
        <v>455</v>
      </c>
      <c r="G155" s="474" t="s">
        <v>756</v>
      </c>
      <c r="H155" s="474" t="s">
        <v>757</v>
      </c>
      <c r="I155" s="477">
        <v>9196</v>
      </c>
      <c r="J155" s="477">
        <v>4</v>
      </c>
      <c r="K155" s="478">
        <v>36784</v>
      </c>
    </row>
    <row r="156" spans="1:11" ht="14.4" customHeight="1" x14ac:dyDescent="0.3">
      <c r="A156" s="472" t="s">
        <v>405</v>
      </c>
      <c r="B156" s="473" t="s">
        <v>406</v>
      </c>
      <c r="C156" s="474" t="s">
        <v>414</v>
      </c>
      <c r="D156" s="475" t="s">
        <v>415</v>
      </c>
      <c r="E156" s="474" t="s">
        <v>454</v>
      </c>
      <c r="F156" s="475" t="s">
        <v>455</v>
      </c>
      <c r="G156" s="474" t="s">
        <v>758</v>
      </c>
      <c r="H156" s="474" t="s">
        <v>759</v>
      </c>
      <c r="I156" s="477">
        <v>7008.31982421875</v>
      </c>
      <c r="J156" s="477">
        <v>7</v>
      </c>
      <c r="K156" s="478">
        <v>49058.23876953125</v>
      </c>
    </row>
    <row r="157" spans="1:11" ht="14.4" customHeight="1" x14ac:dyDescent="0.3">
      <c r="A157" s="472" t="s">
        <v>405</v>
      </c>
      <c r="B157" s="473" t="s">
        <v>406</v>
      </c>
      <c r="C157" s="474" t="s">
        <v>414</v>
      </c>
      <c r="D157" s="475" t="s">
        <v>415</v>
      </c>
      <c r="E157" s="474" t="s">
        <v>454</v>
      </c>
      <c r="F157" s="475" t="s">
        <v>455</v>
      </c>
      <c r="G157" s="474" t="s">
        <v>760</v>
      </c>
      <c r="H157" s="474" t="s">
        <v>761</v>
      </c>
      <c r="I157" s="477">
        <v>8569.2197265625</v>
      </c>
      <c r="J157" s="477">
        <v>4</v>
      </c>
      <c r="K157" s="478">
        <v>34276.87890625</v>
      </c>
    </row>
    <row r="158" spans="1:11" ht="14.4" customHeight="1" x14ac:dyDescent="0.3">
      <c r="A158" s="472" t="s">
        <v>405</v>
      </c>
      <c r="B158" s="473" t="s">
        <v>406</v>
      </c>
      <c r="C158" s="474" t="s">
        <v>414</v>
      </c>
      <c r="D158" s="475" t="s">
        <v>415</v>
      </c>
      <c r="E158" s="474" t="s">
        <v>454</v>
      </c>
      <c r="F158" s="475" t="s">
        <v>455</v>
      </c>
      <c r="G158" s="474" t="s">
        <v>762</v>
      </c>
      <c r="H158" s="474" t="s">
        <v>763</v>
      </c>
      <c r="I158" s="477">
        <v>6976.85986328125</v>
      </c>
      <c r="J158" s="477">
        <v>13</v>
      </c>
      <c r="K158" s="478">
        <v>90699.17822265625</v>
      </c>
    </row>
    <row r="159" spans="1:11" ht="14.4" customHeight="1" x14ac:dyDescent="0.3">
      <c r="A159" s="472" t="s">
        <v>405</v>
      </c>
      <c r="B159" s="473" t="s">
        <v>406</v>
      </c>
      <c r="C159" s="474" t="s">
        <v>414</v>
      </c>
      <c r="D159" s="475" t="s">
        <v>415</v>
      </c>
      <c r="E159" s="474" t="s">
        <v>454</v>
      </c>
      <c r="F159" s="475" t="s">
        <v>455</v>
      </c>
      <c r="G159" s="474" t="s">
        <v>764</v>
      </c>
      <c r="H159" s="474" t="s">
        <v>765</v>
      </c>
      <c r="I159" s="477">
        <v>7364.06005859375</v>
      </c>
      <c r="J159" s="477">
        <v>13</v>
      </c>
      <c r="K159" s="478">
        <v>95732.78076171875</v>
      </c>
    </row>
    <row r="160" spans="1:11" ht="14.4" customHeight="1" x14ac:dyDescent="0.3">
      <c r="A160" s="472" t="s">
        <v>405</v>
      </c>
      <c r="B160" s="473" t="s">
        <v>406</v>
      </c>
      <c r="C160" s="474" t="s">
        <v>414</v>
      </c>
      <c r="D160" s="475" t="s">
        <v>415</v>
      </c>
      <c r="E160" s="474" t="s">
        <v>454</v>
      </c>
      <c r="F160" s="475" t="s">
        <v>455</v>
      </c>
      <c r="G160" s="474" t="s">
        <v>766</v>
      </c>
      <c r="H160" s="474" t="s">
        <v>767</v>
      </c>
      <c r="I160" s="477">
        <v>3346.860107421875</v>
      </c>
      <c r="J160" s="477">
        <v>3</v>
      </c>
      <c r="K160" s="478">
        <v>10040.580322265625</v>
      </c>
    </row>
    <row r="161" spans="1:11" ht="14.4" customHeight="1" x14ac:dyDescent="0.3">
      <c r="A161" s="472" t="s">
        <v>405</v>
      </c>
      <c r="B161" s="473" t="s">
        <v>406</v>
      </c>
      <c r="C161" s="474" t="s">
        <v>414</v>
      </c>
      <c r="D161" s="475" t="s">
        <v>415</v>
      </c>
      <c r="E161" s="474" t="s">
        <v>454</v>
      </c>
      <c r="F161" s="475" t="s">
        <v>455</v>
      </c>
      <c r="G161" s="474" t="s">
        <v>768</v>
      </c>
      <c r="H161" s="474" t="s">
        <v>769</v>
      </c>
      <c r="I161" s="477">
        <v>3414.6201171875</v>
      </c>
      <c r="J161" s="477">
        <v>2</v>
      </c>
      <c r="K161" s="478">
        <v>6829.240234375</v>
      </c>
    </row>
    <row r="162" spans="1:11" ht="14.4" customHeight="1" x14ac:dyDescent="0.3">
      <c r="A162" s="472" t="s">
        <v>405</v>
      </c>
      <c r="B162" s="473" t="s">
        <v>406</v>
      </c>
      <c r="C162" s="474" t="s">
        <v>414</v>
      </c>
      <c r="D162" s="475" t="s">
        <v>415</v>
      </c>
      <c r="E162" s="474" t="s">
        <v>454</v>
      </c>
      <c r="F162" s="475" t="s">
        <v>455</v>
      </c>
      <c r="G162" s="474" t="s">
        <v>770</v>
      </c>
      <c r="H162" s="474" t="s">
        <v>771</v>
      </c>
      <c r="I162" s="477">
        <v>3414.6201171875</v>
      </c>
      <c r="J162" s="477">
        <v>2</v>
      </c>
      <c r="K162" s="478">
        <v>6829.240234375</v>
      </c>
    </row>
    <row r="163" spans="1:11" ht="14.4" customHeight="1" x14ac:dyDescent="0.3">
      <c r="A163" s="472" t="s">
        <v>405</v>
      </c>
      <c r="B163" s="473" t="s">
        <v>406</v>
      </c>
      <c r="C163" s="474" t="s">
        <v>414</v>
      </c>
      <c r="D163" s="475" t="s">
        <v>415</v>
      </c>
      <c r="E163" s="474" t="s">
        <v>454</v>
      </c>
      <c r="F163" s="475" t="s">
        <v>455</v>
      </c>
      <c r="G163" s="474" t="s">
        <v>772</v>
      </c>
      <c r="H163" s="474" t="s">
        <v>773</v>
      </c>
      <c r="I163" s="477">
        <v>3414.6201171875</v>
      </c>
      <c r="J163" s="477">
        <v>1</v>
      </c>
      <c r="K163" s="478">
        <v>3414.6201171875</v>
      </c>
    </row>
    <row r="164" spans="1:11" ht="14.4" customHeight="1" x14ac:dyDescent="0.3">
      <c r="A164" s="472" t="s">
        <v>405</v>
      </c>
      <c r="B164" s="473" t="s">
        <v>406</v>
      </c>
      <c r="C164" s="474" t="s">
        <v>414</v>
      </c>
      <c r="D164" s="475" t="s">
        <v>415</v>
      </c>
      <c r="E164" s="474" t="s">
        <v>454</v>
      </c>
      <c r="F164" s="475" t="s">
        <v>455</v>
      </c>
      <c r="G164" s="474" t="s">
        <v>774</v>
      </c>
      <c r="H164" s="474" t="s">
        <v>775</v>
      </c>
      <c r="I164" s="477">
        <v>3414.6201171875</v>
      </c>
      <c r="J164" s="477">
        <v>1</v>
      </c>
      <c r="K164" s="478">
        <v>3414.6201171875</v>
      </c>
    </row>
    <row r="165" spans="1:11" ht="14.4" customHeight="1" x14ac:dyDescent="0.3">
      <c r="A165" s="472" t="s">
        <v>405</v>
      </c>
      <c r="B165" s="473" t="s">
        <v>406</v>
      </c>
      <c r="C165" s="474" t="s">
        <v>414</v>
      </c>
      <c r="D165" s="475" t="s">
        <v>415</v>
      </c>
      <c r="E165" s="474" t="s">
        <v>454</v>
      </c>
      <c r="F165" s="475" t="s">
        <v>455</v>
      </c>
      <c r="G165" s="474" t="s">
        <v>776</v>
      </c>
      <c r="H165" s="474" t="s">
        <v>777</v>
      </c>
      <c r="I165" s="477">
        <v>3414.6201171875</v>
      </c>
      <c r="J165" s="477">
        <v>1</v>
      </c>
      <c r="K165" s="478">
        <v>3414.6201171875</v>
      </c>
    </row>
    <row r="166" spans="1:11" ht="14.4" customHeight="1" x14ac:dyDescent="0.3">
      <c r="A166" s="472" t="s">
        <v>405</v>
      </c>
      <c r="B166" s="473" t="s">
        <v>406</v>
      </c>
      <c r="C166" s="474" t="s">
        <v>414</v>
      </c>
      <c r="D166" s="475" t="s">
        <v>415</v>
      </c>
      <c r="E166" s="474" t="s">
        <v>454</v>
      </c>
      <c r="F166" s="475" t="s">
        <v>455</v>
      </c>
      <c r="G166" s="474" t="s">
        <v>778</v>
      </c>
      <c r="H166" s="474" t="s">
        <v>779</v>
      </c>
      <c r="I166" s="477">
        <v>3414.6201171875</v>
      </c>
      <c r="J166" s="477">
        <v>1</v>
      </c>
      <c r="K166" s="478">
        <v>3414.6201171875</v>
      </c>
    </row>
    <row r="167" spans="1:11" ht="14.4" customHeight="1" x14ac:dyDescent="0.3">
      <c r="A167" s="472" t="s">
        <v>405</v>
      </c>
      <c r="B167" s="473" t="s">
        <v>406</v>
      </c>
      <c r="C167" s="474" t="s">
        <v>414</v>
      </c>
      <c r="D167" s="475" t="s">
        <v>415</v>
      </c>
      <c r="E167" s="474" t="s">
        <v>454</v>
      </c>
      <c r="F167" s="475" t="s">
        <v>455</v>
      </c>
      <c r="G167" s="474" t="s">
        <v>780</v>
      </c>
      <c r="H167" s="474" t="s">
        <v>781</v>
      </c>
      <c r="I167" s="477">
        <v>3346.860107421875</v>
      </c>
      <c r="J167" s="477">
        <v>1</v>
      </c>
      <c r="K167" s="478">
        <v>3346.860107421875</v>
      </c>
    </row>
    <row r="168" spans="1:11" ht="14.4" customHeight="1" x14ac:dyDescent="0.3">
      <c r="A168" s="472" t="s">
        <v>405</v>
      </c>
      <c r="B168" s="473" t="s">
        <v>406</v>
      </c>
      <c r="C168" s="474" t="s">
        <v>414</v>
      </c>
      <c r="D168" s="475" t="s">
        <v>415</v>
      </c>
      <c r="E168" s="474" t="s">
        <v>454</v>
      </c>
      <c r="F168" s="475" t="s">
        <v>455</v>
      </c>
      <c r="G168" s="474" t="s">
        <v>782</v>
      </c>
      <c r="H168" s="474" t="s">
        <v>783</v>
      </c>
      <c r="I168" s="477">
        <v>3523.52001953125</v>
      </c>
      <c r="J168" s="477">
        <v>2</v>
      </c>
      <c r="K168" s="478">
        <v>7047.0400390625</v>
      </c>
    </row>
    <row r="169" spans="1:11" ht="14.4" customHeight="1" x14ac:dyDescent="0.3">
      <c r="A169" s="472" t="s">
        <v>405</v>
      </c>
      <c r="B169" s="473" t="s">
        <v>406</v>
      </c>
      <c r="C169" s="474" t="s">
        <v>414</v>
      </c>
      <c r="D169" s="475" t="s">
        <v>415</v>
      </c>
      <c r="E169" s="474" t="s">
        <v>454</v>
      </c>
      <c r="F169" s="475" t="s">
        <v>455</v>
      </c>
      <c r="G169" s="474" t="s">
        <v>784</v>
      </c>
      <c r="H169" s="474" t="s">
        <v>785</v>
      </c>
      <c r="I169" s="477">
        <v>3633.6298828125</v>
      </c>
      <c r="J169" s="477">
        <v>1</v>
      </c>
      <c r="K169" s="478">
        <v>3633.6298828125</v>
      </c>
    </row>
    <row r="170" spans="1:11" ht="14.4" customHeight="1" x14ac:dyDescent="0.3">
      <c r="A170" s="472" t="s">
        <v>405</v>
      </c>
      <c r="B170" s="473" t="s">
        <v>406</v>
      </c>
      <c r="C170" s="474" t="s">
        <v>414</v>
      </c>
      <c r="D170" s="475" t="s">
        <v>415</v>
      </c>
      <c r="E170" s="474" t="s">
        <v>454</v>
      </c>
      <c r="F170" s="475" t="s">
        <v>455</v>
      </c>
      <c r="G170" s="474" t="s">
        <v>786</v>
      </c>
      <c r="H170" s="474" t="s">
        <v>787</v>
      </c>
      <c r="I170" s="477">
        <v>3633.6298828125</v>
      </c>
      <c r="J170" s="477">
        <v>4</v>
      </c>
      <c r="K170" s="478">
        <v>14534.51953125</v>
      </c>
    </row>
    <row r="171" spans="1:11" ht="14.4" customHeight="1" x14ac:dyDescent="0.3">
      <c r="A171" s="472" t="s">
        <v>405</v>
      </c>
      <c r="B171" s="473" t="s">
        <v>406</v>
      </c>
      <c r="C171" s="474" t="s">
        <v>414</v>
      </c>
      <c r="D171" s="475" t="s">
        <v>415</v>
      </c>
      <c r="E171" s="474" t="s">
        <v>454</v>
      </c>
      <c r="F171" s="475" t="s">
        <v>455</v>
      </c>
      <c r="G171" s="474" t="s">
        <v>788</v>
      </c>
      <c r="H171" s="474" t="s">
        <v>789</v>
      </c>
      <c r="I171" s="477">
        <v>2752.75</v>
      </c>
      <c r="J171" s="477">
        <v>1</v>
      </c>
      <c r="K171" s="478">
        <v>2752.75</v>
      </c>
    </row>
    <row r="172" spans="1:11" ht="14.4" customHeight="1" x14ac:dyDescent="0.3">
      <c r="A172" s="472" t="s">
        <v>405</v>
      </c>
      <c r="B172" s="473" t="s">
        <v>406</v>
      </c>
      <c r="C172" s="474" t="s">
        <v>414</v>
      </c>
      <c r="D172" s="475" t="s">
        <v>415</v>
      </c>
      <c r="E172" s="474" t="s">
        <v>454</v>
      </c>
      <c r="F172" s="475" t="s">
        <v>455</v>
      </c>
      <c r="G172" s="474" t="s">
        <v>790</v>
      </c>
      <c r="H172" s="474" t="s">
        <v>791</v>
      </c>
      <c r="I172" s="477">
        <v>2752.75</v>
      </c>
      <c r="J172" s="477">
        <v>1</v>
      </c>
      <c r="K172" s="478">
        <v>2752.75</v>
      </c>
    </row>
    <row r="173" spans="1:11" ht="14.4" customHeight="1" x14ac:dyDescent="0.3">
      <c r="A173" s="472" t="s">
        <v>405</v>
      </c>
      <c r="B173" s="473" t="s">
        <v>406</v>
      </c>
      <c r="C173" s="474" t="s">
        <v>414</v>
      </c>
      <c r="D173" s="475" t="s">
        <v>415</v>
      </c>
      <c r="E173" s="474" t="s">
        <v>454</v>
      </c>
      <c r="F173" s="475" t="s">
        <v>455</v>
      </c>
      <c r="G173" s="474" t="s">
        <v>792</v>
      </c>
      <c r="H173" s="474" t="s">
        <v>793</v>
      </c>
      <c r="I173" s="477">
        <v>3414.6201171875</v>
      </c>
      <c r="J173" s="477">
        <v>1</v>
      </c>
      <c r="K173" s="478">
        <v>3414.6201171875</v>
      </c>
    </row>
    <row r="174" spans="1:11" ht="14.4" customHeight="1" x14ac:dyDescent="0.3">
      <c r="A174" s="472" t="s">
        <v>405</v>
      </c>
      <c r="B174" s="473" t="s">
        <v>406</v>
      </c>
      <c r="C174" s="474" t="s">
        <v>414</v>
      </c>
      <c r="D174" s="475" t="s">
        <v>415</v>
      </c>
      <c r="E174" s="474" t="s">
        <v>454</v>
      </c>
      <c r="F174" s="475" t="s">
        <v>455</v>
      </c>
      <c r="G174" s="474" t="s">
        <v>794</v>
      </c>
      <c r="H174" s="474" t="s">
        <v>795</v>
      </c>
      <c r="I174" s="477">
        <v>3414.6201171875</v>
      </c>
      <c r="J174" s="477">
        <v>1</v>
      </c>
      <c r="K174" s="478">
        <v>3414.6201171875</v>
      </c>
    </row>
    <row r="175" spans="1:11" ht="14.4" customHeight="1" x14ac:dyDescent="0.3">
      <c r="A175" s="472" t="s">
        <v>405</v>
      </c>
      <c r="B175" s="473" t="s">
        <v>406</v>
      </c>
      <c r="C175" s="474" t="s">
        <v>414</v>
      </c>
      <c r="D175" s="475" t="s">
        <v>415</v>
      </c>
      <c r="E175" s="474" t="s">
        <v>454</v>
      </c>
      <c r="F175" s="475" t="s">
        <v>455</v>
      </c>
      <c r="G175" s="474" t="s">
        <v>796</v>
      </c>
      <c r="H175" s="474" t="s">
        <v>797</v>
      </c>
      <c r="I175" s="477">
        <v>9110.08984375</v>
      </c>
      <c r="J175" s="477">
        <v>2</v>
      </c>
      <c r="K175" s="478">
        <v>18220.1796875</v>
      </c>
    </row>
    <row r="176" spans="1:11" ht="14.4" customHeight="1" x14ac:dyDescent="0.3">
      <c r="A176" s="472" t="s">
        <v>405</v>
      </c>
      <c r="B176" s="473" t="s">
        <v>406</v>
      </c>
      <c r="C176" s="474" t="s">
        <v>414</v>
      </c>
      <c r="D176" s="475" t="s">
        <v>415</v>
      </c>
      <c r="E176" s="474" t="s">
        <v>454</v>
      </c>
      <c r="F176" s="475" t="s">
        <v>455</v>
      </c>
      <c r="G176" s="474" t="s">
        <v>798</v>
      </c>
      <c r="H176" s="474" t="s">
        <v>799</v>
      </c>
      <c r="I176" s="477">
        <v>9110.08984375</v>
      </c>
      <c r="J176" s="477">
        <v>13</v>
      </c>
      <c r="K176" s="478">
        <v>118431.16796875</v>
      </c>
    </row>
    <row r="177" spans="1:11" ht="14.4" customHeight="1" x14ac:dyDescent="0.3">
      <c r="A177" s="472" t="s">
        <v>405</v>
      </c>
      <c r="B177" s="473" t="s">
        <v>406</v>
      </c>
      <c r="C177" s="474" t="s">
        <v>414</v>
      </c>
      <c r="D177" s="475" t="s">
        <v>415</v>
      </c>
      <c r="E177" s="474" t="s">
        <v>454</v>
      </c>
      <c r="F177" s="475" t="s">
        <v>455</v>
      </c>
      <c r="G177" s="474" t="s">
        <v>800</v>
      </c>
      <c r="H177" s="474" t="s">
        <v>801</v>
      </c>
      <c r="I177" s="477">
        <v>9110.08984375</v>
      </c>
      <c r="J177" s="477">
        <v>13</v>
      </c>
      <c r="K177" s="478">
        <v>118431.16796875</v>
      </c>
    </row>
    <row r="178" spans="1:11" ht="14.4" customHeight="1" x14ac:dyDescent="0.3">
      <c r="A178" s="472" t="s">
        <v>405</v>
      </c>
      <c r="B178" s="473" t="s">
        <v>406</v>
      </c>
      <c r="C178" s="474" t="s">
        <v>414</v>
      </c>
      <c r="D178" s="475" t="s">
        <v>415</v>
      </c>
      <c r="E178" s="474" t="s">
        <v>454</v>
      </c>
      <c r="F178" s="475" t="s">
        <v>455</v>
      </c>
      <c r="G178" s="474" t="s">
        <v>802</v>
      </c>
      <c r="H178" s="474" t="s">
        <v>803</v>
      </c>
      <c r="I178" s="477">
        <v>9196</v>
      </c>
      <c r="J178" s="477">
        <v>3</v>
      </c>
      <c r="K178" s="478">
        <v>27588</v>
      </c>
    </row>
    <row r="179" spans="1:11" ht="14.4" customHeight="1" x14ac:dyDescent="0.3">
      <c r="A179" s="472" t="s">
        <v>405</v>
      </c>
      <c r="B179" s="473" t="s">
        <v>406</v>
      </c>
      <c r="C179" s="474" t="s">
        <v>414</v>
      </c>
      <c r="D179" s="475" t="s">
        <v>415</v>
      </c>
      <c r="E179" s="474" t="s">
        <v>454</v>
      </c>
      <c r="F179" s="475" t="s">
        <v>455</v>
      </c>
      <c r="G179" s="474" t="s">
        <v>804</v>
      </c>
      <c r="H179" s="474" t="s">
        <v>805</v>
      </c>
      <c r="I179" s="477">
        <v>4686.330078125</v>
      </c>
      <c r="J179" s="477">
        <v>5</v>
      </c>
      <c r="K179" s="478">
        <v>23431.650390625</v>
      </c>
    </row>
    <row r="180" spans="1:11" ht="14.4" customHeight="1" x14ac:dyDescent="0.3">
      <c r="A180" s="472" t="s">
        <v>405</v>
      </c>
      <c r="B180" s="473" t="s">
        <v>406</v>
      </c>
      <c r="C180" s="474" t="s">
        <v>414</v>
      </c>
      <c r="D180" s="475" t="s">
        <v>415</v>
      </c>
      <c r="E180" s="474" t="s">
        <v>454</v>
      </c>
      <c r="F180" s="475" t="s">
        <v>455</v>
      </c>
      <c r="G180" s="474" t="s">
        <v>806</v>
      </c>
      <c r="H180" s="474" t="s">
        <v>807</v>
      </c>
      <c r="I180" s="477">
        <v>8569.2197265625</v>
      </c>
      <c r="J180" s="477">
        <v>5</v>
      </c>
      <c r="K180" s="478">
        <v>42846.0986328125</v>
      </c>
    </row>
    <row r="181" spans="1:11" ht="14.4" customHeight="1" x14ac:dyDescent="0.3">
      <c r="A181" s="472" t="s">
        <v>405</v>
      </c>
      <c r="B181" s="473" t="s">
        <v>406</v>
      </c>
      <c r="C181" s="474" t="s">
        <v>414</v>
      </c>
      <c r="D181" s="475" t="s">
        <v>415</v>
      </c>
      <c r="E181" s="474" t="s">
        <v>454</v>
      </c>
      <c r="F181" s="475" t="s">
        <v>455</v>
      </c>
      <c r="G181" s="474" t="s">
        <v>808</v>
      </c>
      <c r="H181" s="474" t="s">
        <v>809</v>
      </c>
      <c r="I181" s="477">
        <v>3259.739990234375</v>
      </c>
      <c r="J181" s="477">
        <v>1</v>
      </c>
      <c r="K181" s="478">
        <v>3259.739990234375</v>
      </c>
    </row>
    <row r="182" spans="1:11" ht="14.4" customHeight="1" x14ac:dyDescent="0.3">
      <c r="A182" s="472" t="s">
        <v>405</v>
      </c>
      <c r="B182" s="473" t="s">
        <v>406</v>
      </c>
      <c r="C182" s="474" t="s">
        <v>414</v>
      </c>
      <c r="D182" s="475" t="s">
        <v>415</v>
      </c>
      <c r="E182" s="474" t="s">
        <v>454</v>
      </c>
      <c r="F182" s="475" t="s">
        <v>455</v>
      </c>
      <c r="G182" s="474" t="s">
        <v>810</v>
      </c>
      <c r="H182" s="474" t="s">
        <v>811</v>
      </c>
      <c r="I182" s="477">
        <v>13103.08984375</v>
      </c>
      <c r="J182" s="477">
        <v>7</v>
      </c>
      <c r="K182" s="478">
        <v>91721.62890625</v>
      </c>
    </row>
    <row r="183" spans="1:11" ht="14.4" customHeight="1" x14ac:dyDescent="0.3">
      <c r="A183" s="472" t="s">
        <v>405</v>
      </c>
      <c r="B183" s="473" t="s">
        <v>406</v>
      </c>
      <c r="C183" s="474" t="s">
        <v>414</v>
      </c>
      <c r="D183" s="475" t="s">
        <v>415</v>
      </c>
      <c r="E183" s="474" t="s">
        <v>454</v>
      </c>
      <c r="F183" s="475" t="s">
        <v>455</v>
      </c>
      <c r="G183" s="474" t="s">
        <v>812</v>
      </c>
      <c r="H183" s="474" t="s">
        <v>813</v>
      </c>
      <c r="I183" s="477">
        <v>13706.8798828125</v>
      </c>
      <c r="J183" s="477">
        <v>13</v>
      </c>
      <c r="K183" s="478">
        <v>178189.4384765625</v>
      </c>
    </row>
    <row r="184" spans="1:11" ht="14.4" customHeight="1" x14ac:dyDescent="0.3">
      <c r="A184" s="472" t="s">
        <v>405</v>
      </c>
      <c r="B184" s="473" t="s">
        <v>406</v>
      </c>
      <c r="C184" s="474" t="s">
        <v>414</v>
      </c>
      <c r="D184" s="475" t="s">
        <v>415</v>
      </c>
      <c r="E184" s="474" t="s">
        <v>454</v>
      </c>
      <c r="F184" s="475" t="s">
        <v>455</v>
      </c>
      <c r="G184" s="474" t="s">
        <v>814</v>
      </c>
      <c r="H184" s="474" t="s">
        <v>815</v>
      </c>
      <c r="I184" s="477">
        <v>14534.51953125</v>
      </c>
      <c r="J184" s="477">
        <v>4</v>
      </c>
      <c r="K184" s="478">
        <v>58138.078125</v>
      </c>
    </row>
    <row r="185" spans="1:11" ht="14.4" customHeight="1" x14ac:dyDescent="0.3">
      <c r="A185" s="472" t="s">
        <v>405</v>
      </c>
      <c r="B185" s="473" t="s">
        <v>406</v>
      </c>
      <c r="C185" s="474" t="s">
        <v>414</v>
      </c>
      <c r="D185" s="475" t="s">
        <v>415</v>
      </c>
      <c r="E185" s="474" t="s">
        <v>454</v>
      </c>
      <c r="F185" s="475" t="s">
        <v>455</v>
      </c>
      <c r="G185" s="474" t="s">
        <v>816</v>
      </c>
      <c r="H185" s="474" t="s">
        <v>817</v>
      </c>
      <c r="I185" s="477">
        <v>9110.08984375</v>
      </c>
      <c r="J185" s="477">
        <v>13</v>
      </c>
      <c r="K185" s="478">
        <v>118431.16796875</v>
      </c>
    </row>
    <row r="186" spans="1:11" ht="14.4" customHeight="1" x14ac:dyDescent="0.3">
      <c r="A186" s="472" t="s">
        <v>405</v>
      </c>
      <c r="B186" s="473" t="s">
        <v>406</v>
      </c>
      <c r="C186" s="474" t="s">
        <v>414</v>
      </c>
      <c r="D186" s="475" t="s">
        <v>415</v>
      </c>
      <c r="E186" s="474" t="s">
        <v>454</v>
      </c>
      <c r="F186" s="475" t="s">
        <v>455</v>
      </c>
      <c r="G186" s="474" t="s">
        <v>818</v>
      </c>
      <c r="H186" s="474" t="s">
        <v>819</v>
      </c>
      <c r="I186" s="477">
        <v>5355.4599609375</v>
      </c>
      <c r="J186" s="477">
        <v>3</v>
      </c>
      <c r="K186" s="478">
        <v>16066.3798828125</v>
      </c>
    </row>
    <row r="187" spans="1:11" ht="14.4" customHeight="1" x14ac:dyDescent="0.3">
      <c r="A187" s="472" t="s">
        <v>405</v>
      </c>
      <c r="B187" s="473" t="s">
        <v>406</v>
      </c>
      <c r="C187" s="474" t="s">
        <v>414</v>
      </c>
      <c r="D187" s="475" t="s">
        <v>415</v>
      </c>
      <c r="E187" s="474" t="s">
        <v>454</v>
      </c>
      <c r="F187" s="475" t="s">
        <v>455</v>
      </c>
      <c r="G187" s="474" t="s">
        <v>820</v>
      </c>
      <c r="H187" s="474" t="s">
        <v>821</v>
      </c>
      <c r="I187" s="477">
        <v>274.67001342773437</v>
      </c>
      <c r="J187" s="477">
        <v>1</v>
      </c>
      <c r="K187" s="478">
        <v>274.67001342773437</v>
      </c>
    </row>
    <row r="188" spans="1:11" ht="14.4" customHeight="1" x14ac:dyDescent="0.3">
      <c r="A188" s="472" t="s">
        <v>405</v>
      </c>
      <c r="B188" s="473" t="s">
        <v>406</v>
      </c>
      <c r="C188" s="474" t="s">
        <v>414</v>
      </c>
      <c r="D188" s="475" t="s">
        <v>415</v>
      </c>
      <c r="E188" s="474" t="s">
        <v>454</v>
      </c>
      <c r="F188" s="475" t="s">
        <v>455</v>
      </c>
      <c r="G188" s="474" t="s">
        <v>822</v>
      </c>
      <c r="H188" s="474" t="s">
        <v>823</v>
      </c>
      <c r="I188" s="477">
        <v>2795.18994140625</v>
      </c>
      <c r="J188" s="477">
        <v>4</v>
      </c>
      <c r="K188" s="478">
        <v>11180.740234375</v>
      </c>
    </row>
    <row r="189" spans="1:11" ht="14.4" customHeight="1" x14ac:dyDescent="0.3">
      <c r="A189" s="472" t="s">
        <v>405</v>
      </c>
      <c r="B189" s="473" t="s">
        <v>406</v>
      </c>
      <c r="C189" s="474" t="s">
        <v>414</v>
      </c>
      <c r="D189" s="475" t="s">
        <v>415</v>
      </c>
      <c r="E189" s="474" t="s">
        <v>454</v>
      </c>
      <c r="F189" s="475" t="s">
        <v>455</v>
      </c>
      <c r="G189" s="474" t="s">
        <v>824</v>
      </c>
      <c r="H189" s="474" t="s">
        <v>825</v>
      </c>
      <c r="I189" s="477">
        <v>15.549080085754394</v>
      </c>
      <c r="J189" s="477">
        <v>600</v>
      </c>
      <c r="K189" s="478">
        <v>9329.0899658203125</v>
      </c>
    </row>
    <row r="190" spans="1:11" ht="14.4" customHeight="1" x14ac:dyDescent="0.3">
      <c r="A190" s="472" t="s">
        <v>405</v>
      </c>
      <c r="B190" s="473" t="s">
        <v>406</v>
      </c>
      <c r="C190" s="474" t="s">
        <v>414</v>
      </c>
      <c r="D190" s="475" t="s">
        <v>415</v>
      </c>
      <c r="E190" s="474" t="s">
        <v>454</v>
      </c>
      <c r="F190" s="475" t="s">
        <v>455</v>
      </c>
      <c r="G190" s="474" t="s">
        <v>826</v>
      </c>
      <c r="H190" s="474" t="s">
        <v>827</v>
      </c>
      <c r="I190" s="477">
        <v>18.756990051269533</v>
      </c>
      <c r="J190" s="477">
        <v>990</v>
      </c>
      <c r="K190" s="478">
        <v>18567.430297851563</v>
      </c>
    </row>
    <row r="191" spans="1:11" ht="14.4" customHeight="1" x14ac:dyDescent="0.3">
      <c r="A191" s="472" t="s">
        <v>405</v>
      </c>
      <c r="B191" s="473" t="s">
        <v>406</v>
      </c>
      <c r="C191" s="474" t="s">
        <v>414</v>
      </c>
      <c r="D191" s="475" t="s">
        <v>415</v>
      </c>
      <c r="E191" s="474" t="s">
        <v>454</v>
      </c>
      <c r="F191" s="475" t="s">
        <v>455</v>
      </c>
      <c r="G191" s="474" t="s">
        <v>828</v>
      </c>
      <c r="H191" s="474" t="s">
        <v>829</v>
      </c>
      <c r="I191" s="477">
        <v>129.50999450683594</v>
      </c>
      <c r="J191" s="477">
        <v>1</v>
      </c>
      <c r="K191" s="478">
        <v>129.50999450683594</v>
      </c>
    </row>
    <row r="192" spans="1:11" ht="14.4" customHeight="1" x14ac:dyDescent="0.3">
      <c r="A192" s="472" t="s">
        <v>405</v>
      </c>
      <c r="B192" s="473" t="s">
        <v>406</v>
      </c>
      <c r="C192" s="474" t="s">
        <v>414</v>
      </c>
      <c r="D192" s="475" t="s">
        <v>415</v>
      </c>
      <c r="E192" s="474" t="s">
        <v>454</v>
      </c>
      <c r="F192" s="475" t="s">
        <v>455</v>
      </c>
      <c r="G192" s="474" t="s">
        <v>830</v>
      </c>
      <c r="H192" s="474" t="s">
        <v>831</v>
      </c>
      <c r="I192" s="477">
        <v>274.67001342773437</v>
      </c>
      <c r="J192" s="477">
        <v>1</v>
      </c>
      <c r="K192" s="478">
        <v>274.67001342773437</v>
      </c>
    </row>
    <row r="193" spans="1:11" ht="14.4" customHeight="1" x14ac:dyDescent="0.3">
      <c r="A193" s="472" t="s">
        <v>405</v>
      </c>
      <c r="B193" s="473" t="s">
        <v>406</v>
      </c>
      <c r="C193" s="474" t="s">
        <v>414</v>
      </c>
      <c r="D193" s="475" t="s">
        <v>415</v>
      </c>
      <c r="E193" s="474" t="s">
        <v>454</v>
      </c>
      <c r="F193" s="475" t="s">
        <v>455</v>
      </c>
      <c r="G193" s="474" t="s">
        <v>832</v>
      </c>
      <c r="H193" s="474" t="s">
        <v>833</v>
      </c>
      <c r="I193" s="477">
        <v>2752.830078125</v>
      </c>
      <c r="J193" s="477">
        <v>5</v>
      </c>
      <c r="K193" s="478">
        <v>13764.169921875</v>
      </c>
    </row>
    <row r="194" spans="1:11" ht="14.4" customHeight="1" x14ac:dyDescent="0.3">
      <c r="A194" s="472" t="s">
        <v>405</v>
      </c>
      <c r="B194" s="473" t="s">
        <v>406</v>
      </c>
      <c r="C194" s="474" t="s">
        <v>414</v>
      </c>
      <c r="D194" s="475" t="s">
        <v>415</v>
      </c>
      <c r="E194" s="474" t="s">
        <v>454</v>
      </c>
      <c r="F194" s="475" t="s">
        <v>455</v>
      </c>
      <c r="G194" s="474" t="s">
        <v>834</v>
      </c>
      <c r="H194" s="474" t="s">
        <v>835</v>
      </c>
      <c r="I194" s="477">
        <v>8470</v>
      </c>
      <c r="J194" s="477">
        <v>1</v>
      </c>
      <c r="K194" s="478">
        <v>8470</v>
      </c>
    </row>
    <row r="195" spans="1:11" ht="14.4" customHeight="1" x14ac:dyDescent="0.3">
      <c r="A195" s="472" t="s">
        <v>405</v>
      </c>
      <c r="B195" s="473" t="s">
        <v>406</v>
      </c>
      <c r="C195" s="474" t="s">
        <v>414</v>
      </c>
      <c r="D195" s="475" t="s">
        <v>415</v>
      </c>
      <c r="E195" s="474" t="s">
        <v>454</v>
      </c>
      <c r="F195" s="475" t="s">
        <v>455</v>
      </c>
      <c r="G195" s="474" t="s">
        <v>836</v>
      </c>
      <c r="H195" s="474" t="s">
        <v>837</v>
      </c>
      <c r="I195" s="477">
        <v>10.289999961853027</v>
      </c>
      <c r="J195" s="477">
        <v>220</v>
      </c>
      <c r="K195" s="478">
        <v>2262.6999664306641</v>
      </c>
    </row>
    <row r="196" spans="1:11" ht="14.4" customHeight="1" x14ac:dyDescent="0.3">
      <c r="A196" s="472" t="s">
        <v>405</v>
      </c>
      <c r="B196" s="473" t="s">
        <v>406</v>
      </c>
      <c r="C196" s="474" t="s">
        <v>414</v>
      </c>
      <c r="D196" s="475" t="s">
        <v>415</v>
      </c>
      <c r="E196" s="474" t="s">
        <v>454</v>
      </c>
      <c r="F196" s="475" t="s">
        <v>455</v>
      </c>
      <c r="G196" s="474" t="s">
        <v>838</v>
      </c>
      <c r="H196" s="474" t="s">
        <v>839</v>
      </c>
      <c r="I196" s="477">
        <v>1234.199951171875</v>
      </c>
      <c r="J196" s="477">
        <v>1</v>
      </c>
      <c r="K196" s="478">
        <v>1234.199951171875</v>
      </c>
    </row>
    <row r="197" spans="1:11" ht="14.4" customHeight="1" x14ac:dyDescent="0.3">
      <c r="A197" s="472" t="s">
        <v>405</v>
      </c>
      <c r="B197" s="473" t="s">
        <v>406</v>
      </c>
      <c r="C197" s="474" t="s">
        <v>414</v>
      </c>
      <c r="D197" s="475" t="s">
        <v>415</v>
      </c>
      <c r="E197" s="474" t="s">
        <v>454</v>
      </c>
      <c r="F197" s="475" t="s">
        <v>455</v>
      </c>
      <c r="G197" s="474" t="s">
        <v>840</v>
      </c>
      <c r="H197" s="474" t="s">
        <v>841</v>
      </c>
      <c r="I197" s="477">
        <v>510.6199951171875</v>
      </c>
      <c r="J197" s="477">
        <v>1</v>
      </c>
      <c r="K197" s="478">
        <v>510.6199951171875</v>
      </c>
    </row>
    <row r="198" spans="1:11" ht="14.4" customHeight="1" x14ac:dyDescent="0.3">
      <c r="A198" s="472" t="s">
        <v>405</v>
      </c>
      <c r="B198" s="473" t="s">
        <v>406</v>
      </c>
      <c r="C198" s="474" t="s">
        <v>414</v>
      </c>
      <c r="D198" s="475" t="s">
        <v>415</v>
      </c>
      <c r="E198" s="474" t="s">
        <v>454</v>
      </c>
      <c r="F198" s="475" t="s">
        <v>455</v>
      </c>
      <c r="G198" s="474" t="s">
        <v>842</v>
      </c>
      <c r="H198" s="474" t="s">
        <v>843</v>
      </c>
      <c r="I198" s="477">
        <v>510.6199951171875</v>
      </c>
      <c r="J198" s="477">
        <v>1</v>
      </c>
      <c r="K198" s="478">
        <v>510.6199951171875</v>
      </c>
    </row>
    <row r="199" spans="1:11" ht="14.4" customHeight="1" x14ac:dyDescent="0.3">
      <c r="A199" s="472" t="s">
        <v>405</v>
      </c>
      <c r="B199" s="473" t="s">
        <v>406</v>
      </c>
      <c r="C199" s="474" t="s">
        <v>414</v>
      </c>
      <c r="D199" s="475" t="s">
        <v>415</v>
      </c>
      <c r="E199" s="474" t="s">
        <v>454</v>
      </c>
      <c r="F199" s="475" t="s">
        <v>455</v>
      </c>
      <c r="G199" s="474" t="s">
        <v>844</v>
      </c>
      <c r="H199" s="474" t="s">
        <v>845</v>
      </c>
      <c r="I199" s="477">
        <v>510.6199951171875</v>
      </c>
      <c r="J199" s="477">
        <v>1</v>
      </c>
      <c r="K199" s="478">
        <v>510.6199951171875</v>
      </c>
    </row>
    <row r="200" spans="1:11" ht="14.4" customHeight="1" x14ac:dyDescent="0.3">
      <c r="A200" s="472" t="s">
        <v>405</v>
      </c>
      <c r="B200" s="473" t="s">
        <v>406</v>
      </c>
      <c r="C200" s="474" t="s">
        <v>414</v>
      </c>
      <c r="D200" s="475" t="s">
        <v>415</v>
      </c>
      <c r="E200" s="474" t="s">
        <v>454</v>
      </c>
      <c r="F200" s="475" t="s">
        <v>455</v>
      </c>
      <c r="G200" s="474" t="s">
        <v>846</v>
      </c>
      <c r="H200" s="474" t="s">
        <v>847</v>
      </c>
      <c r="I200" s="477">
        <v>510.6199951171875</v>
      </c>
      <c r="J200" s="477">
        <v>1</v>
      </c>
      <c r="K200" s="478">
        <v>510.6199951171875</v>
      </c>
    </row>
    <row r="201" spans="1:11" ht="14.4" customHeight="1" x14ac:dyDescent="0.3">
      <c r="A201" s="472" t="s">
        <v>405</v>
      </c>
      <c r="B201" s="473" t="s">
        <v>406</v>
      </c>
      <c r="C201" s="474" t="s">
        <v>414</v>
      </c>
      <c r="D201" s="475" t="s">
        <v>415</v>
      </c>
      <c r="E201" s="474" t="s">
        <v>454</v>
      </c>
      <c r="F201" s="475" t="s">
        <v>455</v>
      </c>
      <c r="G201" s="474" t="s">
        <v>848</v>
      </c>
      <c r="H201" s="474" t="s">
        <v>849</v>
      </c>
      <c r="I201" s="477">
        <v>13.612779998779297</v>
      </c>
      <c r="J201" s="477">
        <v>600</v>
      </c>
      <c r="K201" s="478">
        <v>8167.969970703125</v>
      </c>
    </row>
    <row r="202" spans="1:11" ht="14.4" customHeight="1" x14ac:dyDescent="0.3">
      <c r="A202" s="472" t="s">
        <v>405</v>
      </c>
      <c r="B202" s="473" t="s">
        <v>406</v>
      </c>
      <c r="C202" s="474" t="s">
        <v>414</v>
      </c>
      <c r="D202" s="475" t="s">
        <v>415</v>
      </c>
      <c r="E202" s="474" t="s">
        <v>454</v>
      </c>
      <c r="F202" s="475" t="s">
        <v>455</v>
      </c>
      <c r="G202" s="474" t="s">
        <v>850</v>
      </c>
      <c r="H202" s="474" t="s">
        <v>851</v>
      </c>
      <c r="I202" s="477">
        <v>1137.4000244140625</v>
      </c>
      <c r="J202" s="477">
        <v>5</v>
      </c>
      <c r="K202" s="478">
        <v>5687</v>
      </c>
    </row>
    <row r="203" spans="1:11" ht="14.4" customHeight="1" x14ac:dyDescent="0.3">
      <c r="A203" s="472" t="s">
        <v>405</v>
      </c>
      <c r="B203" s="473" t="s">
        <v>406</v>
      </c>
      <c r="C203" s="474" t="s">
        <v>414</v>
      </c>
      <c r="D203" s="475" t="s">
        <v>415</v>
      </c>
      <c r="E203" s="474" t="s">
        <v>454</v>
      </c>
      <c r="F203" s="475" t="s">
        <v>455</v>
      </c>
      <c r="G203" s="474" t="s">
        <v>852</v>
      </c>
      <c r="H203" s="474" t="s">
        <v>853</v>
      </c>
      <c r="I203" s="477">
        <v>16.201042992728098</v>
      </c>
      <c r="J203" s="477">
        <v>1440</v>
      </c>
      <c r="K203" s="478">
        <v>23330.819885253906</v>
      </c>
    </row>
    <row r="204" spans="1:11" ht="14.4" customHeight="1" x14ac:dyDescent="0.3">
      <c r="A204" s="472" t="s">
        <v>405</v>
      </c>
      <c r="B204" s="473" t="s">
        <v>406</v>
      </c>
      <c r="C204" s="474" t="s">
        <v>414</v>
      </c>
      <c r="D204" s="475" t="s">
        <v>415</v>
      </c>
      <c r="E204" s="474" t="s">
        <v>454</v>
      </c>
      <c r="F204" s="475" t="s">
        <v>455</v>
      </c>
      <c r="G204" s="474" t="s">
        <v>854</v>
      </c>
      <c r="H204" s="474" t="s">
        <v>855</v>
      </c>
      <c r="I204" s="477">
        <v>3720.5492350260415</v>
      </c>
      <c r="J204" s="477">
        <v>26</v>
      </c>
      <c r="K204" s="478">
        <v>96804.84912109375</v>
      </c>
    </row>
    <row r="205" spans="1:11" ht="14.4" customHeight="1" x14ac:dyDescent="0.3">
      <c r="A205" s="472" t="s">
        <v>405</v>
      </c>
      <c r="B205" s="473" t="s">
        <v>406</v>
      </c>
      <c r="C205" s="474" t="s">
        <v>414</v>
      </c>
      <c r="D205" s="475" t="s">
        <v>415</v>
      </c>
      <c r="E205" s="474" t="s">
        <v>454</v>
      </c>
      <c r="F205" s="475" t="s">
        <v>455</v>
      </c>
      <c r="G205" s="474" t="s">
        <v>856</v>
      </c>
      <c r="H205" s="474" t="s">
        <v>857</v>
      </c>
      <c r="I205" s="477">
        <v>431.97000122070313</v>
      </c>
      <c r="J205" s="477">
        <v>1</v>
      </c>
      <c r="K205" s="478">
        <v>431.97000122070313</v>
      </c>
    </row>
    <row r="206" spans="1:11" ht="14.4" customHeight="1" x14ac:dyDescent="0.3">
      <c r="A206" s="472" t="s">
        <v>405</v>
      </c>
      <c r="B206" s="473" t="s">
        <v>406</v>
      </c>
      <c r="C206" s="474" t="s">
        <v>414</v>
      </c>
      <c r="D206" s="475" t="s">
        <v>415</v>
      </c>
      <c r="E206" s="474" t="s">
        <v>454</v>
      </c>
      <c r="F206" s="475" t="s">
        <v>455</v>
      </c>
      <c r="G206" s="474" t="s">
        <v>858</v>
      </c>
      <c r="H206" s="474" t="s">
        <v>859</v>
      </c>
      <c r="I206" s="477">
        <v>540.8699951171875</v>
      </c>
      <c r="J206" s="477">
        <v>1</v>
      </c>
      <c r="K206" s="478">
        <v>540.8699951171875</v>
      </c>
    </row>
    <row r="207" spans="1:11" ht="14.4" customHeight="1" x14ac:dyDescent="0.3">
      <c r="A207" s="472" t="s">
        <v>405</v>
      </c>
      <c r="B207" s="473" t="s">
        <v>406</v>
      </c>
      <c r="C207" s="474" t="s">
        <v>414</v>
      </c>
      <c r="D207" s="475" t="s">
        <v>415</v>
      </c>
      <c r="E207" s="474" t="s">
        <v>454</v>
      </c>
      <c r="F207" s="475" t="s">
        <v>455</v>
      </c>
      <c r="G207" s="474" t="s">
        <v>860</v>
      </c>
      <c r="H207" s="474" t="s">
        <v>861</v>
      </c>
      <c r="I207" s="477">
        <v>332.86500549316406</v>
      </c>
      <c r="J207" s="477">
        <v>2</v>
      </c>
      <c r="K207" s="478">
        <v>665.73001098632812</v>
      </c>
    </row>
    <row r="208" spans="1:11" ht="14.4" customHeight="1" x14ac:dyDescent="0.3">
      <c r="A208" s="472" t="s">
        <v>405</v>
      </c>
      <c r="B208" s="473" t="s">
        <v>406</v>
      </c>
      <c r="C208" s="474" t="s">
        <v>414</v>
      </c>
      <c r="D208" s="475" t="s">
        <v>415</v>
      </c>
      <c r="E208" s="474" t="s">
        <v>454</v>
      </c>
      <c r="F208" s="475" t="s">
        <v>455</v>
      </c>
      <c r="G208" s="474" t="s">
        <v>862</v>
      </c>
      <c r="H208" s="474" t="s">
        <v>863</v>
      </c>
      <c r="I208" s="477">
        <v>3418.25</v>
      </c>
      <c r="J208" s="477">
        <v>4</v>
      </c>
      <c r="K208" s="478">
        <v>13673</v>
      </c>
    </row>
    <row r="209" spans="1:11" ht="14.4" customHeight="1" x14ac:dyDescent="0.3">
      <c r="A209" s="472" t="s">
        <v>405</v>
      </c>
      <c r="B209" s="473" t="s">
        <v>406</v>
      </c>
      <c r="C209" s="474" t="s">
        <v>414</v>
      </c>
      <c r="D209" s="475" t="s">
        <v>415</v>
      </c>
      <c r="E209" s="474" t="s">
        <v>454</v>
      </c>
      <c r="F209" s="475" t="s">
        <v>455</v>
      </c>
      <c r="G209" s="474" t="s">
        <v>864</v>
      </c>
      <c r="H209" s="474" t="s">
        <v>865</v>
      </c>
      <c r="I209" s="477">
        <v>274.67001342773437</v>
      </c>
      <c r="J209" s="477">
        <v>1</v>
      </c>
      <c r="K209" s="478">
        <v>274.67001342773437</v>
      </c>
    </row>
    <row r="210" spans="1:11" ht="14.4" customHeight="1" x14ac:dyDescent="0.3">
      <c r="A210" s="472" t="s">
        <v>405</v>
      </c>
      <c r="B210" s="473" t="s">
        <v>406</v>
      </c>
      <c r="C210" s="474" t="s">
        <v>414</v>
      </c>
      <c r="D210" s="475" t="s">
        <v>415</v>
      </c>
      <c r="E210" s="474" t="s">
        <v>454</v>
      </c>
      <c r="F210" s="475" t="s">
        <v>455</v>
      </c>
      <c r="G210" s="474" t="s">
        <v>866</v>
      </c>
      <c r="H210" s="474" t="s">
        <v>867</v>
      </c>
      <c r="I210" s="477">
        <v>169.39999389648437</v>
      </c>
      <c r="J210" s="477">
        <v>6</v>
      </c>
      <c r="K210" s="478">
        <v>1016.3999633789062</v>
      </c>
    </row>
    <row r="211" spans="1:11" ht="14.4" customHeight="1" x14ac:dyDescent="0.3">
      <c r="A211" s="472" t="s">
        <v>405</v>
      </c>
      <c r="B211" s="473" t="s">
        <v>406</v>
      </c>
      <c r="C211" s="474" t="s">
        <v>414</v>
      </c>
      <c r="D211" s="475" t="s">
        <v>415</v>
      </c>
      <c r="E211" s="474" t="s">
        <v>454</v>
      </c>
      <c r="F211" s="475" t="s">
        <v>455</v>
      </c>
      <c r="G211" s="474" t="s">
        <v>868</v>
      </c>
      <c r="H211" s="474" t="s">
        <v>869</v>
      </c>
      <c r="I211" s="477">
        <v>4594.525146484375</v>
      </c>
      <c r="J211" s="477">
        <v>2</v>
      </c>
      <c r="K211" s="478">
        <v>9189.05029296875</v>
      </c>
    </row>
    <row r="212" spans="1:11" ht="14.4" customHeight="1" x14ac:dyDescent="0.3">
      <c r="A212" s="472" t="s">
        <v>405</v>
      </c>
      <c r="B212" s="473" t="s">
        <v>406</v>
      </c>
      <c r="C212" s="474" t="s">
        <v>414</v>
      </c>
      <c r="D212" s="475" t="s">
        <v>415</v>
      </c>
      <c r="E212" s="474" t="s">
        <v>454</v>
      </c>
      <c r="F212" s="475" t="s">
        <v>455</v>
      </c>
      <c r="G212" s="474" t="s">
        <v>870</v>
      </c>
      <c r="H212" s="474" t="s">
        <v>871</v>
      </c>
      <c r="I212" s="477">
        <v>5146.2900390625</v>
      </c>
      <c r="J212" s="477">
        <v>2</v>
      </c>
      <c r="K212" s="478">
        <v>10292.580078125</v>
      </c>
    </row>
    <row r="213" spans="1:11" ht="14.4" customHeight="1" x14ac:dyDescent="0.3">
      <c r="A213" s="472" t="s">
        <v>405</v>
      </c>
      <c r="B213" s="473" t="s">
        <v>406</v>
      </c>
      <c r="C213" s="474" t="s">
        <v>414</v>
      </c>
      <c r="D213" s="475" t="s">
        <v>415</v>
      </c>
      <c r="E213" s="474" t="s">
        <v>454</v>
      </c>
      <c r="F213" s="475" t="s">
        <v>455</v>
      </c>
      <c r="G213" s="474" t="s">
        <v>872</v>
      </c>
      <c r="H213" s="474" t="s">
        <v>873</v>
      </c>
      <c r="I213" s="477">
        <v>356.91669180783254</v>
      </c>
      <c r="J213" s="477">
        <v>2</v>
      </c>
      <c r="K213" s="478">
        <v>713.83338361566507</v>
      </c>
    </row>
    <row r="214" spans="1:11" ht="14.4" customHeight="1" x14ac:dyDescent="0.3">
      <c r="A214" s="472" t="s">
        <v>405</v>
      </c>
      <c r="B214" s="473" t="s">
        <v>406</v>
      </c>
      <c r="C214" s="474" t="s">
        <v>414</v>
      </c>
      <c r="D214" s="475" t="s">
        <v>415</v>
      </c>
      <c r="E214" s="474" t="s">
        <v>454</v>
      </c>
      <c r="F214" s="475" t="s">
        <v>455</v>
      </c>
      <c r="G214" s="474" t="s">
        <v>874</v>
      </c>
      <c r="H214" s="474" t="s">
        <v>875</v>
      </c>
      <c r="I214" s="477">
        <v>274.67001342773437</v>
      </c>
      <c r="J214" s="477">
        <v>1</v>
      </c>
      <c r="K214" s="478">
        <v>274.67001342773437</v>
      </c>
    </row>
    <row r="215" spans="1:11" ht="14.4" customHeight="1" x14ac:dyDescent="0.3">
      <c r="A215" s="472" t="s">
        <v>405</v>
      </c>
      <c r="B215" s="473" t="s">
        <v>406</v>
      </c>
      <c r="C215" s="474" t="s">
        <v>414</v>
      </c>
      <c r="D215" s="475" t="s">
        <v>415</v>
      </c>
      <c r="E215" s="474" t="s">
        <v>454</v>
      </c>
      <c r="F215" s="475" t="s">
        <v>455</v>
      </c>
      <c r="G215" s="474" t="s">
        <v>876</v>
      </c>
      <c r="H215" s="474" t="s">
        <v>877</v>
      </c>
      <c r="I215" s="477">
        <v>16089.349934895834</v>
      </c>
      <c r="J215" s="477">
        <v>3</v>
      </c>
      <c r="K215" s="478">
        <v>48268.0498046875</v>
      </c>
    </row>
    <row r="216" spans="1:11" ht="14.4" customHeight="1" x14ac:dyDescent="0.3">
      <c r="A216" s="472" t="s">
        <v>405</v>
      </c>
      <c r="B216" s="473" t="s">
        <v>406</v>
      </c>
      <c r="C216" s="474" t="s">
        <v>414</v>
      </c>
      <c r="D216" s="475" t="s">
        <v>415</v>
      </c>
      <c r="E216" s="474" t="s">
        <v>454</v>
      </c>
      <c r="F216" s="475" t="s">
        <v>455</v>
      </c>
      <c r="G216" s="474" t="s">
        <v>878</v>
      </c>
      <c r="H216" s="474" t="s">
        <v>879</v>
      </c>
      <c r="I216" s="477">
        <v>3418.25</v>
      </c>
      <c r="J216" s="477">
        <v>3</v>
      </c>
      <c r="K216" s="478">
        <v>10254.75</v>
      </c>
    </row>
    <row r="217" spans="1:11" ht="14.4" customHeight="1" x14ac:dyDescent="0.3">
      <c r="A217" s="472" t="s">
        <v>405</v>
      </c>
      <c r="B217" s="473" t="s">
        <v>406</v>
      </c>
      <c r="C217" s="474" t="s">
        <v>414</v>
      </c>
      <c r="D217" s="475" t="s">
        <v>415</v>
      </c>
      <c r="E217" s="474" t="s">
        <v>454</v>
      </c>
      <c r="F217" s="475" t="s">
        <v>455</v>
      </c>
      <c r="G217" s="474" t="s">
        <v>880</v>
      </c>
      <c r="H217" s="474" t="s">
        <v>881</v>
      </c>
      <c r="I217" s="477">
        <v>10012</v>
      </c>
      <c r="J217" s="477">
        <v>1</v>
      </c>
      <c r="K217" s="478">
        <v>10012</v>
      </c>
    </row>
    <row r="218" spans="1:11" ht="14.4" customHeight="1" x14ac:dyDescent="0.3">
      <c r="A218" s="472" t="s">
        <v>405</v>
      </c>
      <c r="B218" s="473" t="s">
        <v>406</v>
      </c>
      <c r="C218" s="474" t="s">
        <v>414</v>
      </c>
      <c r="D218" s="475" t="s">
        <v>415</v>
      </c>
      <c r="E218" s="474" t="s">
        <v>454</v>
      </c>
      <c r="F218" s="475" t="s">
        <v>455</v>
      </c>
      <c r="G218" s="474" t="s">
        <v>882</v>
      </c>
      <c r="H218" s="474" t="s">
        <v>883</v>
      </c>
      <c r="I218" s="477">
        <v>211.81760565925924</v>
      </c>
      <c r="J218" s="477">
        <v>1</v>
      </c>
      <c r="K218" s="478">
        <v>211.81760565925924</v>
      </c>
    </row>
    <row r="219" spans="1:11" ht="14.4" customHeight="1" x14ac:dyDescent="0.3">
      <c r="A219" s="472" t="s">
        <v>405</v>
      </c>
      <c r="B219" s="473" t="s">
        <v>406</v>
      </c>
      <c r="C219" s="474" t="s">
        <v>414</v>
      </c>
      <c r="D219" s="475" t="s">
        <v>415</v>
      </c>
      <c r="E219" s="474" t="s">
        <v>454</v>
      </c>
      <c r="F219" s="475" t="s">
        <v>455</v>
      </c>
      <c r="G219" s="474" t="s">
        <v>884</v>
      </c>
      <c r="H219" s="474" t="s">
        <v>885</v>
      </c>
      <c r="I219" s="477">
        <v>209.01070846295204</v>
      </c>
      <c r="J219" s="477">
        <v>1</v>
      </c>
      <c r="K219" s="478">
        <v>209.01070846295204</v>
      </c>
    </row>
    <row r="220" spans="1:11" ht="14.4" customHeight="1" x14ac:dyDescent="0.3">
      <c r="A220" s="472" t="s">
        <v>405</v>
      </c>
      <c r="B220" s="473" t="s">
        <v>406</v>
      </c>
      <c r="C220" s="474" t="s">
        <v>414</v>
      </c>
      <c r="D220" s="475" t="s">
        <v>415</v>
      </c>
      <c r="E220" s="474" t="s">
        <v>454</v>
      </c>
      <c r="F220" s="475" t="s">
        <v>455</v>
      </c>
      <c r="G220" s="474" t="s">
        <v>886</v>
      </c>
      <c r="H220" s="474" t="s">
        <v>887</v>
      </c>
      <c r="I220" s="477">
        <v>303.2890476914821</v>
      </c>
      <c r="J220" s="477">
        <v>11</v>
      </c>
      <c r="K220" s="478">
        <v>3354.4344736927997</v>
      </c>
    </row>
    <row r="221" spans="1:11" ht="14.4" customHeight="1" x14ac:dyDescent="0.3">
      <c r="A221" s="472" t="s">
        <v>405</v>
      </c>
      <c r="B221" s="473" t="s">
        <v>406</v>
      </c>
      <c r="C221" s="474" t="s">
        <v>414</v>
      </c>
      <c r="D221" s="475" t="s">
        <v>415</v>
      </c>
      <c r="E221" s="474" t="s">
        <v>454</v>
      </c>
      <c r="F221" s="475" t="s">
        <v>455</v>
      </c>
      <c r="G221" s="474" t="s">
        <v>888</v>
      </c>
      <c r="H221" s="474" t="s">
        <v>889</v>
      </c>
      <c r="I221" s="477">
        <v>8.3491867065429695</v>
      </c>
      <c r="J221" s="477">
        <v>8200</v>
      </c>
      <c r="K221" s="478">
        <v>68462.010498046875</v>
      </c>
    </row>
    <row r="222" spans="1:11" ht="14.4" customHeight="1" x14ac:dyDescent="0.3">
      <c r="A222" s="472" t="s">
        <v>405</v>
      </c>
      <c r="B222" s="473" t="s">
        <v>406</v>
      </c>
      <c r="C222" s="474" t="s">
        <v>414</v>
      </c>
      <c r="D222" s="475" t="s">
        <v>415</v>
      </c>
      <c r="E222" s="474" t="s">
        <v>454</v>
      </c>
      <c r="F222" s="475" t="s">
        <v>455</v>
      </c>
      <c r="G222" s="474" t="s">
        <v>890</v>
      </c>
      <c r="H222" s="474" t="s">
        <v>891</v>
      </c>
      <c r="I222" s="477">
        <v>20151.125</v>
      </c>
      <c r="J222" s="477">
        <v>7</v>
      </c>
      <c r="K222" s="478">
        <v>141617</v>
      </c>
    </row>
    <row r="223" spans="1:11" ht="14.4" customHeight="1" x14ac:dyDescent="0.3">
      <c r="A223" s="472" t="s">
        <v>405</v>
      </c>
      <c r="B223" s="473" t="s">
        <v>406</v>
      </c>
      <c r="C223" s="474" t="s">
        <v>414</v>
      </c>
      <c r="D223" s="475" t="s">
        <v>415</v>
      </c>
      <c r="E223" s="474" t="s">
        <v>454</v>
      </c>
      <c r="F223" s="475" t="s">
        <v>455</v>
      </c>
      <c r="G223" s="474" t="s">
        <v>892</v>
      </c>
      <c r="H223" s="474" t="s">
        <v>893</v>
      </c>
      <c r="I223" s="477">
        <v>5460</v>
      </c>
      <c r="J223" s="477">
        <v>1</v>
      </c>
      <c r="K223" s="478">
        <v>5460</v>
      </c>
    </row>
    <row r="224" spans="1:11" ht="14.4" customHeight="1" x14ac:dyDescent="0.3">
      <c r="A224" s="472" t="s">
        <v>405</v>
      </c>
      <c r="B224" s="473" t="s">
        <v>406</v>
      </c>
      <c r="C224" s="474" t="s">
        <v>414</v>
      </c>
      <c r="D224" s="475" t="s">
        <v>415</v>
      </c>
      <c r="E224" s="474" t="s">
        <v>454</v>
      </c>
      <c r="F224" s="475" t="s">
        <v>455</v>
      </c>
      <c r="G224" s="474" t="s">
        <v>894</v>
      </c>
      <c r="H224" s="474" t="s">
        <v>895</v>
      </c>
      <c r="I224" s="477">
        <v>6960</v>
      </c>
      <c r="J224" s="477">
        <v>2</v>
      </c>
      <c r="K224" s="478">
        <v>13920</v>
      </c>
    </row>
    <row r="225" spans="1:11" ht="14.4" customHeight="1" x14ac:dyDescent="0.3">
      <c r="A225" s="472" t="s">
        <v>405</v>
      </c>
      <c r="B225" s="473" t="s">
        <v>406</v>
      </c>
      <c r="C225" s="474" t="s">
        <v>414</v>
      </c>
      <c r="D225" s="475" t="s">
        <v>415</v>
      </c>
      <c r="E225" s="474" t="s">
        <v>454</v>
      </c>
      <c r="F225" s="475" t="s">
        <v>455</v>
      </c>
      <c r="G225" s="474" t="s">
        <v>896</v>
      </c>
      <c r="H225" s="474" t="s">
        <v>897</v>
      </c>
      <c r="I225" s="477">
        <v>24200</v>
      </c>
      <c r="J225" s="477">
        <v>1</v>
      </c>
      <c r="K225" s="478">
        <v>24200</v>
      </c>
    </row>
    <row r="226" spans="1:11" ht="14.4" customHeight="1" x14ac:dyDescent="0.3">
      <c r="A226" s="472" t="s">
        <v>405</v>
      </c>
      <c r="B226" s="473" t="s">
        <v>406</v>
      </c>
      <c r="C226" s="474" t="s">
        <v>414</v>
      </c>
      <c r="D226" s="475" t="s">
        <v>415</v>
      </c>
      <c r="E226" s="474" t="s">
        <v>454</v>
      </c>
      <c r="F226" s="475" t="s">
        <v>455</v>
      </c>
      <c r="G226" s="474" t="s">
        <v>898</v>
      </c>
      <c r="H226" s="474" t="s">
        <v>899</v>
      </c>
      <c r="I226" s="477">
        <v>24200</v>
      </c>
      <c r="J226" s="477">
        <v>2</v>
      </c>
      <c r="K226" s="478">
        <v>48400</v>
      </c>
    </row>
    <row r="227" spans="1:11" ht="14.4" customHeight="1" x14ac:dyDescent="0.3">
      <c r="A227" s="472" t="s">
        <v>405</v>
      </c>
      <c r="B227" s="473" t="s">
        <v>406</v>
      </c>
      <c r="C227" s="474" t="s">
        <v>414</v>
      </c>
      <c r="D227" s="475" t="s">
        <v>415</v>
      </c>
      <c r="E227" s="474" t="s">
        <v>454</v>
      </c>
      <c r="F227" s="475" t="s">
        <v>455</v>
      </c>
      <c r="G227" s="474" t="s">
        <v>900</v>
      </c>
      <c r="H227" s="474" t="s">
        <v>901</v>
      </c>
      <c r="I227" s="477">
        <v>36590.326822916664</v>
      </c>
      <c r="J227" s="477">
        <v>3</v>
      </c>
      <c r="K227" s="478">
        <v>109770.98046875</v>
      </c>
    </row>
    <row r="228" spans="1:11" ht="14.4" customHeight="1" x14ac:dyDescent="0.3">
      <c r="A228" s="472" t="s">
        <v>405</v>
      </c>
      <c r="B228" s="473" t="s">
        <v>406</v>
      </c>
      <c r="C228" s="474" t="s">
        <v>414</v>
      </c>
      <c r="D228" s="475" t="s">
        <v>415</v>
      </c>
      <c r="E228" s="474" t="s">
        <v>454</v>
      </c>
      <c r="F228" s="475" t="s">
        <v>455</v>
      </c>
      <c r="G228" s="474" t="s">
        <v>902</v>
      </c>
      <c r="H228" s="474" t="s">
        <v>903</v>
      </c>
      <c r="I228" s="477">
        <v>3730.4599609375</v>
      </c>
      <c r="J228" s="477">
        <v>1</v>
      </c>
      <c r="K228" s="478">
        <v>3730.4599609375</v>
      </c>
    </row>
    <row r="229" spans="1:11" ht="14.4" customHeight="1" x14ac:dyDescent="0.3">
      <c r="A229" s="472" t="s">
        <v>405</v>
      </c>
      <c r="B229" s="473" t="s">
        <v>406</v>
      </c>
      <c r="C229" s="474" t="s">
        <v>414</v>
      </c>
      <c r="D229" s="475" t="s">
        <v>415</v>
      </c>
      <c r="E229" s="474" t="s">
        <v>454</v>
      </c>
      <c r="F229" s="475" t="s">
        <v>455</v>
      </c>
      <c r="G229" s="474" t="s">
        <v>904</v>
      </c>
      <c r="H229" s="474" t="s">
        <v>905</v>
      </c>
      <c r="I229" s="477">
        <v>274.67001342773437</v>
      </c>
      <c r="J229" s="477">
        <v>2</v>
      </c>
      <c r="K229" s="478">
        <v>549.34002685546875</v>
      </c>
    </row>
    <row r="230" spans="1:11" ht="14.4" customHeight="1" x14ac:dyDescent="0.3">
      <c r="A230" s="472" t="s">
        <v>405</v>
      </c>
      <c r="B230" s="473" t="s">
        <v>406</v>
      </c>
      <c r="C230" s="474" t="s">
        <v>414</v>
      </c>
      <c r="D230" s="475" t="s">
        <v>415</v>
      </c>
      <c r="E230" s="474" t="s">
        <v>454</v>
      </c>
      <c r="F230" s="475" t="s">
        <v>455</v>
      </c>
      <c r="G230" s="474" t="s">
        <v>906</v>
      </c>
      <c r="H230" s="474" t="s">
        <v>907</v>
      </c>
      <c r="I230" s="477">
        <v>25.270000457763672</v>
      </c>
      <c r="J230" s="477">
        <v>40</v>
      </c>
      <c r="K230" s="478">
        <v>1010.5999755859375</v>
      </c>
    </row>
    <row r="231" spans="1:11" ht="14.4" customHeight="1" x14ac:dyDescent="0.3">
      <c r="A231" s="472" t="s">
        <v>405</v>
      </c>
      <c r="B231" s="473" t="s">
        <v>406</v>
      </c>
      <c r="C231" s="474" t="s">
        <v>414</v>
      </c>
      <c r="D231" s="475" t="s">
        <v>415</v>
      </c>
      <c r="E231" s="474" t="s">
        <v>454</v>
      </c>
      <c r="F231" s="475" t="s">
        <v>455</v>
      </c>
      <c r="G231" s="474" t="s">
        <v>908</v>
      </c>
      <c r="H231" s="474" t="s">
        <v>909</v>
      </c>
      <c r="I231" s="477">
        <v>492.47000122070312</v>
      </c>
      <c r="J231" s="477">
        <v>2</v>
      </c>
      <c r="K231" s="478">
        <v>984.94000244140625</v>
      </c>
    </row>
    <row r="232" spans="1:11" ht="14.4" customHeight="1" x14ac:dyDescent="0.3">
      <c r="A232" s="472" t="s">
        <v>405</v>
      </c>
      <c r="B232" s="473" t="s">
        <v>406</v>
      </c>
      <c r="C232" s="474" t="s">
        <v>414</v>
      </c>
      <c r="D232" s="475" t="s">
        <v>415</v>
      </c>
      <c r="E232" s="474" t="s">
        <v>454</v>
      </c>
      <c r="F232" s="475" t="s">
        <v>455</v>
      </c>
      <c r="G232" s="474" t="s">
        <v>910</v>
      </c>
      <c r="H232" s="474" t="s">
        <v>911</v>
      </c>
      <c r="I232" s="477">
        <v>492.47000122070312</v>
      </c>
      <c r="J232" s="477">
        <v>3</v>
      </c>
      <c r="K232" s="478">
        <v>1477.4100036621094</v>
      </c>
    </row>
    <row r="233" spans="1:11" ht="14.4" customHeight="1" x14ac:dyDescent="0.3">
      <c r="A233" s="472" t="s">
        <v>405</v>
      </c>
      <c r="B233" s="473" t="s">
        <v>406</v>
      </c>
      <c r="C233" s="474" t="s">
        <v>414</v>
      </c>
      <c r="D233" s="475" t="s">
        <v>415</v>
      </c>
      <c r="E233" s="474" t="s">
        <v>454</v>
      </c>
      <c r="F233" s="475" t="s">
        <v>455</v>
      </c>
      <c r="G233" s="474" t="s">
        <v>912</v>
      </c>
      <c r="H233" s="474" t="s">
        <v>913</v>
      </c>
      <c r="I233" s="477">
        <v>984.94000244140625</v>
      </c>
      <c r="J233" s="477">
        <v>1</v>
      </c>
      <c r="K233" s="478">
        <v>984.94000244140625</v>
      </c>
    </row>
    <row r="234" spans="1:11" ht="14.4" customHeight="1" x14ac:dyDescent="0.3">
      <c r="A234" s="472" t="s">
        <v>405</v>
      </c>
      <c r="B234" s="473" t="s">
        <v>406</v>
      </c>
      <c r="C234" s="474" t="s">
        <v>414</v>
      </c>
      <c r="D234" s="475" t="s">
        <v>415</v>
      </c>
      <c r="E234" s="474" t="s">
        <v>454</v>
      </c>
      <c r="F234" s="475" t="s">
        <v>455</v>
      </c>
      <c r="G234" s="474" t="s">
        <v>914</v>
      </c>
      <c r="H234" s="474" t="s">
        <v>915</v>
      </c>
      <c r="I234" s="477">
        <v>1608.0899658203125</v>
      </c>
      <c r="J234" s="477">
        <v>1</v>
      </c>
      <c r="K234" s="478">
        <v>1608.0899658203125</v>
      </c>
    </row>
    <row r="235" spans="1:11" ht="14.4" customHeight="1" x14ac:dyDescent="0.3">
      <c r="A235" s="472" t="s">
        <v>405</v>
      </c>
      <c r="B235" s="473" t="s">
        <v>406</v>
      </c>
      <c r="C235" s="474" t="s">
        <v>414</v>
      </c>
      <c r="D235" s="475" t="s">
        <v>415</v>
      </c>
      <c r="E235" s="474" t="s">
        <v>454</v>
      </c>
      <c r="F235" s="475" t="s">
        <v>455</v>
      </c>
      <c r="G235" s="474" t="s">
        <v>916</v>
      </c>
      <c r="H235" s="474" t="s">
        <v>917</v>
      </c>
      <c r="I235" s="477">
        <v>741.72998046875</v>
      </c>
      <c r="J235" s="477">
        <v>1</v>
      </c>
      <c r="K235" s="478">
        <v>741.72998046875</v>
      </c>
    </row>
    <row r="236" spans="1:11" ht="14.4" customHeight="1" x14ac:dyDescent="0.3">
      <c r="A236" s="472" t="s">
        <v>405</v>
      </c>
      <c r="B236" s="473" t="s">
        <v>406</v>
      </c>
      <c r="C236" s="474" t="s">
        <v>414</v>
      </c>
      <c r="D236" s="475" t="s">
        <v>415</v>
      </c>
      <c r="E236" s="474" t="s">
        <v>454</v>
      </c>
      <c r="F236" s="475" t="s">
        <v>455</v>
      </c>
      <c r="G236" s="474" t="s">
        <v>918</v>
      </c>
      <c r="H236" s="474" t="s">
        <v>919</v>
      </c>
      <c r="I236" s="477">
        <v>633.63665771484375</v>
      </c>
      <c r="J236" s="477">
        <v>3</v>
      </c>
      <c r="K236" s="478">
        <v>1900.9099731445312</v>
      </c>
    </row>
    <row r="237" spans="1:11" ht="14.4" customHeight="1" x14ac:dyDescent="0.3">
      <c r="A237" s="472" t="s">
        <v>405</v>
      </c>
      <c r="B237" s="473" t="s">
        <v>406</v>
      </c>
      <c r="C237" s="474" t="s">
        <v>414</v>
      </c>
      <c r="D237" s="475" t="s">
        <v>415</v>
      </c>
      <c r="E237" s="474" t="s">
        <v>454</v>
      </c>
      <c r="F237" s="475" t="s">
        <v>455</v>
      </c>
      <c r="G237" s="474" t="s">
        <v>920</v>
      </c>
      <c r="H237" s="474" t="s">
        <v>921</v>
      </c>
      <c r="I237" s="477">
        <v>492.47000122070312</v>
      </c>
      <c r="J237" s="477">
        <v>3</v>
      </c>
      <c r="K237" s="478">
        <v>1477.4100036621094</v>
      </c>
    </row>
    <row r="238" spans="1:11" ht="14.4" customHeight="1" x14ac:dyDescent="0.3">
      <c r="A238" s="472" t="s">
        <v>405</v>
      </c>
      <c r="B238" s="473" t="s">
        <v>406</v>
      </c>
      <c r="C238" s="474" t="s">
        <v>414</v>
      </c>
      <c r="D238" s="475" t="s">
        <v>415</v>
      </c>
      <c r="E238" s="474" t="s">
        <v>454</v>
      </c>
      <c r="F238" s="475" t="s">
        <v>455</v>
      </c>
      <c r="G238" s="474" t="s">
        <v>922</v>
      </c>
      <c r="H238" s="474" t="s">
        <v>923</v>
      </c>
      <c r="I238" s="477">
        <v>633.63665771484375</v>
      </c>
      <c r="J238" s="477">
        <v>3</v>
      </c>
      <c r="K238" s="478">
        <v>1900.9099731445312</v>
      </c>
    </row>
    <row r="239" spans="1:11" ht="14.4" customHeight="1" x14ac:dyDescent="0.3">
      <c r="A239" s="472" t="s">
        <v>405</v>
      </c>
      <c r="B239" s="473" t="s">
        <v>406</v>
      </c>
      <c r="C239" s="474" t="s">
        <v>414</v>
      </c>
      <c r="D239" s="475" t="s">
        <v>415</v>
      </c>
      <c r="E239" s="474" t="s">
        <v>454</v>
      </c>
      <c r="F239" s="475" t="s">
        <v>455</v>
      </c>
      <c r="G239" s="474" t="s">
        <v>924</v>
      </c>
      <c r="H239" s="474" t="s">
        <v>925</v>
      </c>
      <c r="I239" s="477">
        <v>11.659999847412109</v>
      </c>
      <c r="J239" s="477">
        <v>280</v>
      </c>
      <c r="K239" s="478">
        <v>3266.0298767089844</v>
      </c>
    </row>
    <row r="240" spans="1:11" ht="14.4" customHeight="1" x14ac:dyDescent="0.3">
      <c r="A240" s="472" t="s">
        <v>405</v>
      </c>
      <c r="B240" s="473" t="s">
        <v>406</v>
      </c>
      <c r="C240" s="474" t="s">
        <v>414</v>
      </c>
      <c r="D240" s="475" t="s">
        <v>415</v>
      </c>
      <c r="E240" s="474" t="s">
        <v>454</v>
      </c>
      <c r="F240" s="475" t="s">
        <v>455</v>
      </c>
      <c r="G240" s="474" t="s">
        <v>926</v>
      </c>
      <c r="H240" s="474" t="s">
        <v>927</v>
      </c>
      <c r="I240" s="477">
        <v>18.138949871063232</v>
      </c>
      <c r="J240" s="477">
        <v>480</v>
      </c>
      <c r="K240" s="478">
        <v>8706.2001953125</v>
      </c>
    </row>
    <row r="241" spans="1:11" ht="14.4" customHeight="1" x14ac:dyDescent="0.3">
      <c r="A241" s="472" t="s">
        <v>405</v>
      </c>
      <c r="B241" s="473" t="s">
        <v>406</v>
      </c>
      <c r="C241" s="474" t="s">
        <v>414</v>
      </c>
      <c r="D241" s="475" t="s">
        <v>415</v>
      </c>
      <c r="E241" s="474" t="s">
        <v>454</v>
      </c>
      <c r="F241" s="475" t="s">
        <v>455</v>
      </c>
      <c r="G241" s="474" t="s">
        <v>928</v>
      </c>
      <c r="H241" s="474" t="s">
        <v>929</v>
      </c>
      <c r="I241" s="477">
        <v>17.547254388982598</v>
      </c>
      <c r="J241" s="477">
        <v>2160</v>
      </c>
      <c r="K241" s="478">
        <v>37897.148193359375</v>
      </c>
    </row>
    <row r="242" spans="1:11" ht="14.4" customHeight="1" x14ac:dyDescent="0.3">
      <c r="A242" s="472" t="s">
        <v>405</v>
      </c>
      <c r="B242" s="473" t="s">
        <v>406</v>
      </c>
      <c r="C242" s="474" t="s">
        <v>414</v>
      </c>
      <c r="D242" s="475" t="s">
        <v>415</v>
      </c>
      <c r="E242" s="474" t="s">
        <v>454</v>
      </c>
      <c r="F242" s="475" t="s">
        <v>455</v>
      </c>
      <c r="G242" s="474" t="s">
        <v>930</v>
      </c>
      <c r="H242" s="474" t="s">
        <v>931</v>
      </c>
      <c r="I242" s="477">
        <v>11.370749950408936</v>
      </c>
      <c r="J242" s="477">
        <v>40</v>
      </c>
      <c r="K242" s="478">
        <v>454.82998657226562</v>
      </c>
    </row>
    <row r="243" spans="1:11" ht="14.4" customHeight="1" x14ac:dyDescent="0.3">
      <c r="A243" s="472" t="s">
        <v>405</v>
      </c>
      <c r="B243" s="473" t="s">
        <v>406</v>
      </c>
      <c r="C243" s="474" t="s">
        <v>414</v>
      </c>
      <c r="D243" s="475" t="s">
        <v>415</v>
      </c>
      <c r="E243" s="474" t="s">
        <v>454</v>
      </c>
      <c r="F243" s="475" t="s">
        <v>455</v>
      </c>
      <c r="G243" s="474" t="s">
        <v>932</v>
      </c>
      <c r="H243" s="474" t="s">
        <v>933</v>
      </c>
      <c r="I243" s="477">
        <v>16.451149940490723</v>
      </c>
      <c r="J243" s="477">
        <v>50</v>
      </c>
      <c r="K243" s="478">
        <v>822.57000732421875</v>
      </c>
    </row>
    <row r="244" spans="1:11" ht="14.4" customHeight="1" x14ac:dyDescent="0.3">
      <c r="A244" s="472" t="s">
        <v>405</v>
      </c>
      <c r="B244" s="473" t="s">
        <v>406</v>
      </c>
      <c r="C244" s="474" t="s">
        <v>414</v>
      </c>
      <c r="D244" s="475" t="s">
        <v>415</v>
      </c>
      <c r="E244" s="474" t="s">
        <v>454</v>
      </c>
      <c r="F244" s="475" t="s">
        <v>455</v>
      </c>
      <c r="G244" s="474" t="s">
        <v>934</v>
      </c>
      <c r="H244" s="474" t="s">
        <v>935</v>
      </c>
      <c r="I244" s="477">
        <v>5203.038818359375</v>
      </c>
      <c r="J244" s="477">
        <v>6</v>
      </c>
      <c r="K244" s="478">
        <v>31218.1904296875</v>
      </c>
    </row>
    <row r="245" spans="1:11" ht="14.4" customHeight="1" x14ac:dyDescent="0.3">
      <c r="A245" s="472" t="s">
        <v>405</v>
      </c>
      <c r="B245" s="473" t="s">
        <v>406</v>
      </c>
      <c r="C245" s="474" t="s">
        <v>414</v>
      </c>
      <c r="D245" s="475" t="s">
        <v>415</v>
      </c>
      <c r="E245" s="474" t="s">
        <v>454</v>
      </c>
      <c r="F245" s="475" t="s">
        <v>455</v>
      </c>
      <c r="G245" s="474" t="s">
        <v>936</v>
      </c>
      <c r="H245" s="474" t="s">
        <v>937</v>
      </c>
      <c r="I245" s="477">
        <v>2879.949951171875</v>
      </c>
      <c r="J245" s="477">
        <v>1</v>
      </c>
      <c r="K245" s="478">
        <v>2879.949951171875</v>
      </c>
    </row>
    <row r="246" spans="1:11" ht="14.4" customHeight="1" x14ac:dyDescent="0.3">
      <c r="A246" s="472" t="s">
        <v>405</v>
      </c>
      <c r="B246" s="473" t="s">
        <v>406</v>
      </c>
      <c r="C246" s="474" t="s">
        <v>414</v>
      </c>
      <c r="D246" s="475" t="s">
        <v>415</v>
      </c>
      <c r="E246" s="474" t="s">
        <v>454</v>
      </c>
      <c r="F246" s="475" t="s">
        <v>455</v>
      </c>
      <c r="G246" s="474" t="s">
        <v>938</v>
      </c>
      <c r="H246" s="474" t="s">
        <v>939</v>
      </c>
      <c r="I246" s="477">
        <v>5614.465087890625</v>
      </c>
      <c r="J246" s="477">
        <v>2</v>
      </c>
      <c r="K246" s="478">
        <v>11228.93017578125</v>
      </c>
    </row>
    <row r="247" spans="1:11" ht="14.4" customHeight="1" x14ac:dyDescent="0.3">
      <c r="A247" s="472" t="s">
        <v>405</v>
      </c>
      <c r="B247" s="473" t="s">
        <v>406</v>
      </c>
      <c r="C247" s="474" t="s">
        <v>414</v>
      </c>
      <c r="D247" s="475" t="s">
        <v>415</v>
      </c>
      <c r="E247" s="474" t="s">
        <v>454</v>
      </c>
      <c r="F247" s="475" t="s">
        <v>455</v>
      </c>
      <c r="G247" s="474" t="s">
        <v>940</v>
      </c>
      <c r="H247" s="474" t="s">
        <v>941</v>
      </c>
      <c r="I247" s="477">
        <v>903.8699951171875</v>
      </c>
      <c r="J247" s="477">
        <v>1</v>
      </c>
      <c r="K247" s="478">
        <v>903.8699951171875</v>
      </c>
    </row>
    <row r="248" spans="1:11" ht="14.4" customHeight="1" x14ac:dyDescent="0.3">
      <c r="A248" s="472" t="s">
        <v>405</v>
      </c>
      <c r="B248" s="473" t="s">
        <v>406</v>
      </c>
      <c r="C248" s="474" t="s">
        <v>414</v>
      </c>
      <c r="D248" s="475" t="s">
        <v>415</v>
      </c>
      <c r="E248" s="474" t="s">
        <v>454</v>
      </c>
      <c r="F248" s="475" t="s">
        <v>455</v>
      </c>
      <c r="G248" s="474" t="s">
        <v>942</v>
      </c>
      <c r="H248" s="474" t="s">
        <v>943</v>
      </c>
      <c r="I248" s="477">
        <v>492.47000122070312</v>
      </c>
      <c r="J248" s="477">
        <v>3</v>
      </c>
      <c r="K248" s="478">
        <v>1477.4100036621094</v>
      </c>
    </row>
    <row r="249" spans="1:11" ht="14.4" customHeight="1" x14ac:dyDescent="0.3">
      <c r="A249" s="472" t="s">
        <v>405</v>
      </c>
      <c r="B249" s="473" t="s">
        <v>406</v>
      </c>
      <c r="C249" s="474" t="s">
        <v>414</v>
      </c>
      <c r="D249" s="475" t="s">
        <v>415</v>
      </c>
      <c r="E249" s="474" t="s">
        <v>454</v>
      </c>
      <c r="F249" s="475" t="s">
        <v>455</v>
      </c>
      <c r="G249" s="474" t="s">
        <v>944</v>
      </c>
      <c r="H249" s="474" t="s">
        <v>945</v>
      </c>
      <c r="I249" s="477">
        <v>3878.050048828125</v>
      </c>
      <c r="J249" s="477">
        <v>1</v>
      </c>
      <c r="K249" s="478">
        <v>3878.050048828125</v>
      </c>
    </row>
    <row r="250" spans="1:11" ht="14.4" customHeight="1" x14ac:dyDescent="0.3">
      <c r="A250" s="472" t="s">
        <v>405</v>
      </c>
      <c r="B250" s="473" t="s">
        <v>406</v>
      </c>
      <c r="C250" s="474" t="s">
        <v>414</v>
      </c>
      <c r="D250" s="475" t="s">
        <v>415</v>
      </c>
      <c r="E250" s="474" t="s">
        <v>454</v>
      </c>
      <c r="F250" s="475" t="s">
        <v>455</v>
      </c>
      <c r="G250" s="474" t="s">
        <v>946</v>
      </c>
      <c r="H250" s="474" t="s">
        <v>947</v>
      </c>
      <c r="I250" s="477">
        <v>1608.0899658203125</v>
      </c>
      <c r="J250" s="477">
        <v>1</v>
      </c>
      <c r="K250" s="478">
        <v>1608.0899658203125</v>
      </c>
    </row>
    <row r="251" spans="1:11" ht="14.4" customHeight="1" x14ac:dyDescent="0.3">
      <c r="A251" s="472" t="s">
        <v>405</v>
      </c>
      <c r="B251" s="473" t="s">
        <v>406</v>
      </c>
      <c r="C251" s="474" t="s">
        <v>414</v>
      </c>
      <c r="D251" s="475" t="s">
        <v>415</v>
      </c>
      <c r="E251" s="474" t="s">
        <v>454</v>
      </c>
      <c r="F251" s="475" t="s">
        <v>455</v>
      </c>
      <c r="G251" s="474" t="s">
        <v>948</v>
      </c>
      <c r="H251" s="474" t="s">
        <v>949</v>
      </c>
      <c r="I251" s="477">
        <v>1408.43994140625</v>
      </c>
      <c r="J251" s="477">
        <v>1</v>
      </c>
      <c r="K251" s="478">
        <v>1408.43994140625</v>
      </c>
    </row>
    <row r="252" spans="1:11" ht="14.4" customHeight="1" x14ac:dyDescent="0.3">
      <c r="A252" s="472" t="s">
        <v>405</v>
      </c>
      <c r="B252" s="473" t="s">
        <v>406</v>
      </c>
      <c r="C252" s="474" t="s">
        <v>414</v>
      </c>
      <c r="D252" s="475" t="s">
        <v>415</v>
      </c>
      <c r="E252" s="474" t="s">
        <v>454</v>
      </c>
      <c r="F252" s="475" t="s">
        <v>455</v>
      </c>
      <c r="G252" s="474" t="s">
        <v>950</v>
      </c>
      <c r="H252" s="474" t="s">
        <v>951</v>
      </c>
      <c r="I252" s="477">
        <v>10.369999885559082</v>
      </c>
      <c r="J252" s="477">
        <v>30</v>
      </c>
      <c r="K252" s="478">
        <v>311.08999633789062</v>
      </c>
    </row>
    <row r="253" spans="1:11" ht="14.4" customHeight="1" x14ac:dyDescent="0.3">
      <c r="A253" s="472" t="s">
        <v>405</v>
      </c>
      <c r="B253" s="473" t="s">
        <v>406</v>
      </c>
      <c r="C253" s="474" t="s">
        <v>414</v>
      </c>
      <c r="D253" s="475" t="s">
        <v>415</v>
      </c>
      <c r="E253" s="474" t="s">
        <v>454</v>
      </c>
      <c r="F253" s="475" t="s">
        <v>455</v>
      </c>
      <c r="G253" s="474" t="s">
        <v>952</v>
      </c>
      <c r="H253" s="474" t="s">
        <v>953</v>
      </c>
      <c r="I253" s="477">
        <v>9.6800003051757812</v>
      </c>
      <c r="J253" s="477">
        <v>1000</v>
      </c>
      <c r="K253" s="478">
        <v>9680</v>
      </c>
    </row>
    <row r="254" spans="1:11" ht="14.4" customHeight="1" x14ac:dyDescent="0.3">
      <c r="A254" s="472" t="s">
        <v>405</v>
      </c>
      <c r="B254" s="473" t="s">
        <v>406</v>
      </c>
      <c r="C254" s="474" t="s">
        <v>414</v>
      </c>
      <c r="D254" s="475" t="s">
        <v>415</v>
      </c>
      <c r="E254" s="474" t="s">
        <v>454</v>
      </c>
      <c r="F254" s="475" t="s">
        <v>455</v>
      </c>
      <c r="G254" s="474" t="s">
        <v>954</v>
      </c>
      <c r="H254" s="474" t="s">
        <v>955</v>
      </c>
      <c r="I254" s="477">
        <v>3223.8333333333335</v>
      </c>
      <c r="J254" s="477">
        <v>4</v>
      </c>
      <c r="K254" s="478">
        <v>12895</v>
      </c>
    </row>
    <row r="255" spans="1:11" ht="14.4" customHeight="1" x14ac:dyDescent="0.3">
      <c r="A255" s="472" t="s">
        <v>405</v>
      </c>
      <c r="B255" s="473" t="s">
        <v>406</v>
      </c>
      <c r="C255" s="474" t="s">
        <v>414</v>
      </c>
      <c r="D255" s="475" t="s">
        <v>415</v>
      </c>
      <c r="E255" s="474" t="s">
        <v>454</v>
      </c>
      <c r="F255" s="475" t="s">
        <v>455</v>
      </c>
      <c r="G255" s="474" t="s">
        <v>956</v>
      </c>
      <c r="H255" s="474" t="s">
        <v>957</v>
      </c>
      <c r="I255" s="477">
        <v>51.419998168945313</v>
      </c>
      <c r="J255" s="477">
        <v>360</v>
      </c>
      <c r="K255" s="478">
        <v>18511.19970703125</v>
      </c>
    </row>
    <row r="256" spans="1:11" ht="14.4" customHeight="1" x14ac:dyDescent="0.3">
      <c r="A256" s="472" t="s">
        <v>405</v>
      </c>
      <c r="B256" s="473" t="s">
        <v>406</v>
      </c>
      <c r="C256" s="474" t="s">
        <v>414</v>
      </c>
      <c r="D256" s="475" t="s">
        <v>415</v>
      </c>
      <c r="E256" s="474" t="s">
        <v>454</v>
      </c>
      <c r="F256" s="475" t="s">
        <v>455</v>
      </c>
      <c r="G256" s="474" t="s">
        <v>958</v>
      </c>
      <c r="H256" s="474" t="s">
        <v>959</v>
      </c>
      <c r="I256" s="477">
        <v>51.419998168945313</v>
      </c>
      <c r="J256" s="477">
        <v>360</v>
      </c>
      <c r="K256" s="478">
        <v>18511.19970703125</v>
      </c>
    </row>
    <row r="257" spans="1:11" ht="14.4" customHeight="1" x14ac:dyDescent="0.3">
      <c r="A257" s="472" t="s">
        <v>405</v>
      </c>
      <c r="B257" s="473" t="s">
        <v>406</v>
      </c>
      <c r="C257" s="474" t="s">
        <v>414</v>
      </c>
      <c r="D257" s="475" t="s">
        <v>415</v>
      </c>
      <c r="E257" s="474" t="s">
        <v>454</v>
      </c>
      <c r="F257" s="475" t="s">
        <v>455</v>
      </c>
      <c r="G257" s="474" t="s">
        <v>960</v>
      </c>
      <c r="H257" s="474" t="s">
        <v>961</v>
      </c>
      <c r="I257" s="477">
        <v>51.419998168945313</v>
      </c>
      <c r="J257" s="477">
        <v>120</v>
      </c>
      <c r="K257" s="478">
        <v>6170.400146484375</v>
      </c>
    </row>
    <row r="258" spans="1:11" ht="14.4" customHeight="1" x14ac:dyDescent="0.3">
      <c r="A258" s="472" t="s">
        <v>405</v>
      </c>
      <c r="B258" s="473" t="s">
        <v>406</v>
      </c>
      <c r="C258" s="474" t="s">
        <v>414</v>
      </c>
      <c r="D258" s="475" t="s">
        <v>415</v>
      </c>
      <c r="E258" s="474" t="s">
        <v>454</v>
      </c>
      <c r="F258" s="475" t="s">
        <v>455</v>
      </c>
      <c r="G258" s="474" t="s">
        <v>962</v>
      </c>
      <c r="H258" s="474" t="s">
        <v>963</v>
      </c>
      <c r="I258" s="477">
        <v>51.419998168945313</v>
      </c>
      <c r="J258" s="477">
        <v>120</v>
      </c>
      <c r="K258" s="478">
        <v>6170.400146484375</v>
      </c>
    </row>
    <row r="259" spans="1:11" ht="14.4" customHeight="1" x14ac:dyDescent="0.3">
      <c r="A259" s="472" t="s">
        <v>405</v>
      </c>
      <c r="B259" s="473" t="s">
        <v>406</v>
      </c>
      <c r="C259" s="474" t="s">
        <v>414</v>
      </c>
      <c r="D259" s="475" t="s">
        <v>415</v>
      </c>
      <c r="E259" s="474" t="s">
        <v>454</v>
      </c>
      <c r="F259" s="475" t="s">
        <v>455</v>
      </c>
      <c r="G259" s="474" t="s">
        <v>964</v>
      </c>
      <c r="H259" s="474" t="s">
        <v>965</v>
      </c>
      <c r="I259" s="477">
        <v>51.419998168945313</v>
      </c>
      <c r="J259" s="477">
        <v>120</v>
      </c>
      <c r="K259" s="478">
        <v>6170.400146484375</v>
      </c>
    </row>
    <row r="260" spans="1:11" ht="14.4" customHeight="1" x14ac:dyDescent="0.3">
      <c r="A260" s="472" t="s">
        <v>405</v>
      </c>
      <c r="B260" s="473" t="s">
        <v>406</v>
      </c>
      <c r="C260" s="474" t="s">
        <v>414</v>
      </c>
      <c r="D260" s="475" t="s">
        <v>415</v>
      </c>
      <c r="E260" s="474" t="s">
        <v>454</v>
      </c>
      <c r="F260" s="475" t="s">
        <v>455</v>
      </c>
      <c r="G260" s="474" t="s">
        <v>966</v>
      </c>
      <c r="H260" s="474" t="s">
        <v>967</v>
      </c>
      <c r="I260" s="477">
        <v>51.419998168945313</v>
      </c>
      <c r="J260" s="477">
        <v>120</v>
      </c>
      <c r="K260" s="478">
        <v>6170.400146484375</v>
      </c>
    </row>
    <row r="261" spans="1:11" ht="14.4" customHeight="1" x14ac:dyDescent="0.3">
      <c r="A261" s="472" t="s">
        <v>405</v>
      </c>
      <c r="B261" s="473" t="s">
        <v>406</v>
      </c>
      <c r="C261" s="474" t="s">
        <v>414</v>
      </c>
      <c r="D261" s="475" t="s">
        <v>415</v>
      </c>
      <c r="E261" s="474" t="s">
        <v>454</v>
      </c>
      <c r="F261" s="475" t="s">
        <v>455</v>
      </c>
      <c r="G261" s="474" t="s">
        <v>968</v>
      </c>
      <c r="H261" s="474" t="s">
        <v>969</v>
      </c>
      <c r="I261" s="477">
        <v>9.7200002670288086</v>
      </c>
      <c r="J261" s="477">
        <v>60</v>
      </c>
      <c r="K261" s="478">
        <v>582.99000549316406</v>
      </c>
    </row>
    <row r="262" spans="1:11" ht="14.4" customHeight="1" x14ac:dyDescent="0.3">
      <c r="A262" s="472" t="s">
        <v>405</v>
      </c>
      <c r="B262" s="473" t="s">
        <v>406</v>
      </c>
      <c r="C262" s="474" t="s">
        <v>414</v>
      </c>
      <c r="D262" s="475" t="s">
        <v>415</v>
      </c>
      <c r="E262" s="474" t="s">
        <v>454</v>
      </c>
      <c r="F262" s="475" t="s">
        <v>455</v>
      </c>
      <c r="G262" s="474" t="s">
        <v>970</v>
      </c>
      <c r="H262" s="474" t="s">
        <v>971</v>
      </c>
      <c r="I262" s="477">
        <v>4040.300048828125</v>
      </c>
      <c r="J262" s="477">
        <v>1</v>
      </c>
      <c r="K262" s="478">
        <v>4040.300048828125</v>
      </c>
    </row>
    <row r="263" spans="1:11" ht="14.4" customHeight="1" x14ac:dyDescent="0.3">
      <c r="A263" s="472" t="s">
        <v>405</v>
      </c>
      <c r="B263" s="473" t="s">
        <v>406</v>
      </c>
      <c r="C263" s="474" t="s">
        <v>414</v>
      </c>
      <c r="D263" s="475" t="s">
        <v>415</v>
      </c>
      <c r="E263" s="474" t="s">
        <v>454</v>
      </c>
      <c r="F263" s="475" t="s">
        <v>455</v>
      </c>
      <c r="G263" s="474" t="s">
        <v>972</v>
      </c>
      <c r="H263" s="474" t="s">
        <v>973</v>
      </c>
      <c r="I263" s="477">
        <v>2704.429931640625</v>
      </c>
      <c r="J263" s="477">
        <v>1</v>
      </c>
      <c r="K263" s="478">
        <v>2704.429931640625</v>
      </c>
    </row>
    <row r="264" spans="1:11" ht="14.4" customHeight="1" x14ac:dyDescent="0.3">
      <c r="A264" s="472" t="s">
        <v>405</v>
      </c>
      <c r="B264" s="473" t="s">
        <v>406</v>
      </c>
      <c r="C264" s="474" t="s">
        <v>414</v>
      </c>
      <c r="D264" s="475" t="s">
        <v>415</v>
      </c>
      <c r="E264" s="474" t="s">
        <v>454</v>
      </c>
      <c r="F264" s="475" t="s">
        <v>455</v>
      </c>
      <c r="G264" s="474" t="s">
        <v>974</v>
      </c>
      <c r="H264" s="474" t="s">
        <v>975</v>
      </c>
      <c r="I264" s="477">
        <v>274.67001342773437</v>
      </c>
      <c r="J264" s="477">
        <v>5</v>
      </c>
      <c r="K264" s="478">
        <v>1373.3499755859375</v>
      </c>
    </row>
    <row r="265" spans="1:11" ht="14.4" customHeight="1" x14ac:dyDescent="0.3">
      <c r="A265" s="472" t="s">
        <v>405</v>
      </c>
      <c r="B265" s="473" t="s">
        <v>406</v>
      </c>
      <c r="C265" s="474" t="s">
        <v>414</v>
      </c>
      <c r="D265" s="475" t="s">
        <v>415</v>
      </c>
      <c r="E265" s="474" t="s">
        <v>454</v>
      </c>
      <c r="F265" s="475" t="s">
        <v>455</v>
      </c>
      <c r="G265" s="474" t="s">
        <v>976</v>
      </c>
      <c r="H265" s="474" t="s">
        <v>977</v>
      </c>
      <c r="I265" s="477">
        <v>2704.429931640625</v>
      </c>
      <c r="J265" s="477">
        <v>1</v>
      </c>
      <c r="K265" s="478">
        <v>2704.429931640625</v>
      </c>
    </row>
    <row r="266" spans="1:11" ht="14.4" customHeight="1" x14ac:dyDescent="0.3">
      <c r="A266" s="472" t="s">
        <v>405</v>
      </c>
      <c r="B266" s="473" t="s">
        <v>406</v>
      </c>
      <c r="C266" s="474" t="s">
        <v>414</v>
      </c>
      <c r="D266" s="475" t="s">
        <v>415</v>
      </c>
      <c r="E266" s="474" t="s">
        <v>454</v>
      </c>
      <c r="F266" s="475" t="s">
        <v>455</v>
      </c>
      <c r="G266" s="474" t="s">
        <v>978</v>
      </c>
      <c r="H266" s="474" t="s">
        <v>979</v>
      </c>
      <c r="I266" s="477">
        <v>1718.1700439453125</v>
      </c>
      <c r="J266" s="477">
        <v>1</v>
      </c>
      <c r="K266" s="478">
        <v>1718.1700439453125</v>
      </c>
    </row>
    <row r="267" spans="1:11" ht="14.4" customHeight="1" x14ac:dyDescent="0.3">
      <c r="A267" s="472" t="s">
        <v>405</v>
      </c>
      <c r="B267" s="473" t="s">
        <v>406</v>
      </c>
      <c r="C267" s="474" t="s">
        <v>414</v>
      </c>
      <c r="D267" s="475" t="s">
        <v>415</v>
      </c>
      <c r="E267" s="474" t="s">
        <v>454</v>
      </c>
      <c r="F267" s="475" t="s">
        <v>455</v>
      </c>
      <c r="G267" s="474" t="s">
        <v>980</v>
      </c>
      <c r="H267" s="474" t="s">
        <v>981</v>
      </c>
      <c r="I267" s="477">
        <v>11.661139869689942</v>
      </c>
      <c r="J267" s="477">
        <v>660</v>
      </c>
      <c r="K267" s="478">
        <v>7698.9900207519531</v>
      </c>
    </row>
    <row r="268" spans="1:11" ht="14.4" customHeight="1" x14ac:dyDescent="0.3">
      <c r="A268" s="472" t="s">
        <v>405</v>
      </c>
      <c r="B268" s="473" t="s">
        <v>406</v>
      </c>
      <c r="C268" s="474" t="s">
        <v>414</v>
      </c>
      <c r="D268" s="475" t="s">
        <v>415</v>
      </c>
      <c r="E268" s="474" t="s">
        <v>454</v>
      </c>
      <c r="F268" s="475" t="s">
        <v>455</v>
      </c>
      <c r="G268" s="474" t="s">
        <v>982</v>
      </c>
      <c r="H268" s="474" t="s">
        <v>983</v>
      </c>
      <c r="I268" s="477">
        <v>215.80999755859375</v>
      </c>
      <c r="J268" s="477">
        <v>1</v>
      </c>
      <c r="K268" s="478">
        <v>215.80999755859375</v>
      </c>
    </row>
    <row r="269" spans="1:11" ht="14.4" customHeight="1" x14ac:dyDescent="0.3">
      <c r="A269" s="472" t="s">
        <v>405</v>
      </c>
      <c r="B269" s="473" t="s">
        <v>406</v>
      </c>
      <c r="C269" s="474" t="s">
        <v>414</v>
      </c>
      <c r="D269" s="475" t="s">
        <v>415</v>
      </c>
      <c r="E269" s="474" t="s">
        <v>454</v>
      </c>
      <c r="F269" s="475" t="s">
        <v>455</v>
      </c>
      <c r="G269" s="474" t="s">
        <v>984</v>
      </c>
      <c r="H269" s="474" t="s">
        <v>985</v>
      </c>
      <c r="I269" s="477">
        <v>274.67001342773437</v>
      </c>
      <c r="J269" s="477">
        <v>8</v>
      </c>
      <c r="K269" s="478">
        <v>2197.3599853515625</v>
      </c>
    </row>
    <row r="270" spans="1:11" ht="14.4" customHeight="1" x14ac:dyDescent="0.3">
      <c r="A270" s="472" t="s">
        <v>405</v>
      </c>
      <c r="B270" s="473" t="s">
        <v>406</v>
      </c>
      <c r="C270" s="474" t="s">
        <v>414</v>
      </c>
      <c r="D270" s="475" t="s">
        <v>415</v>
      </c>
      <c r="E270" s="474" t="s">
        <v>454</v>
      </c>
      <c r="F270" s="475" t="s">
        <v>455</v>
      </c>
      <c r="G270" s="474" t="s">
        <v>986</v>
      </c>
      <c r="H270" s="474" t="s">
        <v>987</v>
      </c>
      <c r="I270" s="477">
        <v>12.959923083965595</v>
      </c>
      <c r="J270" s="477">
        <v>1030</v>
      </c>
      <c r="K270" s="478">
        <v>13347.89013671875</v>
      </c>
    </row>
    <row r="271" spans="1:11" ht="14.4" customHeight="1" x14ac:dyDescent="0.3">
      <c r="A271" s="472" t="s">
        <v>405</v>
      </c>
      <c r="B271" s="473" t="s">
        <v>406</v>
      </c>
      <c r="C271" s="474" t="s">
        <v>414</v>
      </c>
      <c r="D271" s="475" t="s">
        <v>415</v>
      </c>
      <c r="E271" s="474" t="s">
        <v>454</v>
      </c>
      <c r="F271" s="475" t="s">
        <v>455</v>
      </c>
      <c r="G271" s="474" t="s">
        <v>988</v>
      </c>
      <c r="H271" s="474" t="s">
        <v>989</v>
      </c>
      <c r="I271" s="477">
        <v>12.959923083965595</v>
      </c>
      <c r="J271" s="477">
        <v>1030</v>
      </c>
      <c r="K271" s="478">
        <v>13347.89013671875</v>
      </c>
    </row>
    <row r="272" spans="1:11" ht="14.4" customHeight="1" x14ac:dyDescent="0.3">
      <c r="A272" s="472" t="s">
        <v>405</v>
      </c>
      <c r="B272" s="473" t="s">
        <v>406</v>
      </c>
      <c r="C272" s="474" t="s">
        <v>414</v>
      </c>
      <c r="D272" s="475" t="s">
        <v>415</v>
      </c>
      <c r="E272" s="474" t="s">
        <v>454</v>
      </c>
      <c r="F272" s="475" t="s">
        <v>455</v>
      </c>
      <c r="G272" s="474" t="s">
        <v>990</v>
      </c>
      <c r="H272" s="474" t="s">
        <v>991</v>
      </c>
      <c r="I272" s="477">
        <v>2885.93994140625</v>
      </c>
      <c r="J272" s="477">
        <v>2</v>
      </c>
      <c r="K272" s="478">
        <v>5771.8701171875</v>
      </c>
    </row>
    <row r="273" spans="1:11" ht="14.4" customHeight="1" x14ac:dyDescent="0.3">
      <c r="A273" s="472" t="s">
        <v>405</v>
      </c>
      <c r="B273" s="473" t="s">
        <v>406</v>
      </c>
      <c r="C273" s="474" t="s">
        <v>414</v>
      </c>
      <c r="D273" s="475" t="s">
        <v>415</v>
      </c>
      <c r="E273" s="474" t="s">
        <v>454</v>
      </c>
      <c r="F273" s="475" t="s">
        <v>455</v>
      </c>
      <c r="G273" s="474" t="s">
        <v>992</v>
      </c>
      <c r="H273" s="474" t="s">
        <v>993</v>
      </c>
      <c r="I273" s="477">
        <v>274.67001342773437</v>
      </c>
      <c r="J273" s="477">
        <v>3</v>
      </c>
      <c r="K273" s="478">
        <v>824.010009765625</v>
      </c>
    </row>
    <row r="274" spans="1:11" ht="14.4" customHeight="1" x14ac:dyDescent="0.3">
      <c r="A274" s="472" t="s">
        <v>405</v>
      </c>
      <c r="B274" s="473" t="s">
        <v>406</v>
      </c>
      <c r="C274" s="474" t="s">
        <v>414</v>
      </c>
      <c r="D274" s="475" t="s">
        <v>415</v>
      </c>
      <c r="E274" s="474" t="s">
        <v>454</v>
      </c>
      <c r="F274" s="475" t="s">
        <v>455</v>
      </c>
      <c r="G274" s="474" t="s">
        <v>994</v>
      </c>
      <c r="H274" s="474" t="s">
        <v>995</v>
      </c>
      <c r="I274" s="477">
        <v>4594.469970703125</v>
      </c>
      <c r="J274" s="477">
        <v>4</v>
      </c>
      <c r="K274" s="478">
        <v>18377.8798828125</v>
      </c>
    </row>
    <row r="275" spans="1:11" ht="14.4" customHeight="1" x14ac:dyDescent="0.3">
      <c r="A275" s="472" t="s">
        <v>405</v>
      </c>
      <c r="B275" s="473" t="s">
        <v>406</v>
      </c>
      <c r="C275" s="474" t="s">
        <v>414</v>
      </c>
      <c r="D275" s="475" t="s">
        <v>415</v>
      </c>
      <c r="E275" s="474" t="s">
        <v>454</v>
      </c>
      <c r="F275" s="475" t="s">
        <v>455</v>
      </c>
      <c r="G275" s="474" t="s">
        <v>996</v>
      </c>
      <c r="H275" s="474" t="s">
        <v>997</v>
      </c>
      <c r="I275" s="477">
        <v>15.550000190734863</v>
      </c>
      <c r="J275" s="477">
        <v>60</v>
      </c>
      <c r="K275" s="478">
        <v>932.94003295898437</v>
      </c>
    </row>
    <row r="276" spans="1:11" ht="14.4" customHeight="1" x14ac:dyDescent="0.3">
      <c r="A276" s="472" t="s">
        <v>405</v>
      </c>
      <c r="B276" s="473" t="s">
        <v>406</v>
      </c>
      <c r="C276" s="474" t="s">
        <v>414</v>
      </c>
      <c r="D276" s="475" t="s">
        <v>415</v>
      </c>
      <c r="E276" s="474" t="s">
        <v>454</v>
      </c>
      <c r="F276" s="475" t="s">
        <v>455</v>
      </c>
      <c r="G276" s="474" t="s">
        <v>998</v>
      </c>
      <c r="H276" s="474" t="s">
        <v>999</v>
      </c>
      <c r="I276" s="477">
        <v>4250.85009765625</v>
      </c>
      <c r="J276" s="477">
        <v>1</v>
      </c>
      <c r="K276" s="478">
        <v>4250.85009765625</v>
      </c>
    </row>
    <row r="277" spans="1:11" ht="14.4" customHeight="1" x14ac:dyDescent="0.3">
      <c r="A277" s="472" t="s">
        <v>405</v>
      </c>
      <c r="B277" s="473" t="s">
        <v>406</v>
      </c>
      <c r="C277" s="474" t="s">
        <v>414</v>
      </c>
      <c r="D277" s="475" t="s">
        <v>415</v>
      </c>
      <c r="E277" s="474" t="s">
        <v>454</v>
      </c>
      <c r="F277" s="475" t="s">
        <v>455</v>
      </c>
      <c r="G277" s="474" t="s">
        <v>1000</v>
      </c>
      <c r="H277" s="474" t="s">
        <v>1001</v>
      </c>
      <c r="I277" s="477">
        <v>1833.1600341796875</v>
      </c>
      <c r="J277" s="477">
        <v>1</v>
      </c>
      <c r="K277" s="478">
        <v>1833.1600341796875</v>
      </c>
    </row>
    <row r="278" spans="1:11" ht="14.4" customHeight="1" x14ac:dyDescent="0.3">
      <c r="A278" s="472" t="s">
        <v>405</v>
      </c>
      <c r="B278" s="473" t="s">
        <v>406</v>
      </c>
      <c r="C278" s="474" t="s">
        <v>414</v>
      </c>
      <c r="D278" s="475" t="s">
        <v>415</v>
      </c>
      <c r="E278" s="474" t="s">
        <v>454</v>
      </c>
      <c r="F278" s="475" t="s">
        <v>455</v>
      </c>
      <c r="G278" s="474" t="s">
        <v>1002</v>
      </c>
      <c r="H278" s="474" t="s">
        <v>1003</v>
      </c>
      <c r="I278" s="477">
        <v>158.14999389648437</v>
      </c>
      <c r="J278" s="477">
        <v>4</v>
      </c>
      <c r="K278" s="478">
        <v>632.5999755859375</v>
      </c>
    </row>
    <row r="279" spans="1:11" ht="14.4" customHeight="1" x14ac:dyDescent="0.3">
      <c r="A279" s="472" t="s">
        <v>405</v>
      </c>
      <c r="B279" s="473" t="s">
        <v>406</v>
      </c>
      <c r="C279" s="474" t="s">
        <v>414</v>
      </c>
      <c r="D279" s="475" t="s">
        <v>415</v>
      </c>
      <c r="E279" s="474" t="s">
        <v>454</v>
      </c>
      <c r="F279" s="475" t="s">
        <v>455</v>
      </c>
      <c r="G279" s="474" t="s">
        <v>1004</v>
      </c>
      <c r="H279" s="474" t="s">
        <v>1005</v>
      </c>
      <c r="I279" s="477">
        <v>1419</v>
      </c>
      <c r="J279" s="477">
        <v>1</v>
      </c>
      <c r="K279" s="478">
        <v>1419</v>
      </c>
    </row>
    <row r="280" spans="1:11" ht="14.4" customHeight="1" x14ac:dyDescent="0.3">
      <c r="A280" s="472" t="s">
        <v>405</v>
      </c>
      <c r="B280" s="473" t="s">
        <v>406</v>
      </c>
      <c r="C280" s="474" t="s">
        <v>414</v>
      </c>
      <c r="D280" s="475" t="s">
        <v>415</v>
      </c>
      <c r="E280" s="474" t="s">
        <v>454</v>
      </c>
      <c r="F280" s="475" t="s">
        <v>455</v>
      </c>
      <c r="G280" s="474" t="s">
        <v>1006</v>
      </c>
      <c r="H280" s="474" t="s">
        <v>1007</v>
      </c>
      <c r="I280" s="477">
        <v>20.746999740600586</v>
      </c>
      <c r="J280" s="477">
        <v>240</v>
      </c>
      <c r="K280" s="478">
        <v>4979.280029296875</v>
      </c>
    </row>
    <row r="281" spans="1:11" ht="14.4" customHeight="1" x14ac:dyDescent="0.3">
      <c r="A281" s="472" t="s">
        <v>405</v>
      </c>
      <c r="B281" s="473" t="s">
        <v>406</v>
      </c>
      <c r="C281" s="474" t="s">
        <v>414</v>
      </c>
      <c r="D281" s="475" t="s">
        <v>415</v>
      </c>
      <c r="E281" s="474" t="s">
        <v>454</v>
      </c>
      <c r="F281" s="475" t="s">
        <v>455</v>
      </c>
      <c r="G281" s="474" t="s">
        <v>1008</v>
      </c>
      <c r="H281" s="474" t="s">
        <v>1009</v>
      </c>
      <c r="I281" s="477">
        <v>2178</v>
      </c>
      <c r="J281" s="477">
        <v>2</v>
      </c>
      <c r="K281" s="478">
        <v>4356</v>
      </c>
    </row>
    <row r="282" spans="1:11" ht="14.4" customHeight="1" x14ac:dyDescent="0.3">
      <c r="A282" s="472" t="s">
        <v>405</v>
      </c>
      <c r="B282" s="473" t="s">
        <v>406</v>
      </c>
      <c r="C282" s="474" t="s">
        <v>414</v>
      </c>
      <c r="D282" s="475" t="s">
        <v>415</v>
      </c>
      <c r="E282" s="474" t="s">
        <v>454</v>
      </c>
      <c r="F282" s="475" t="s">
        <v>455</v>
      </c>
      <c r="G282" s="474" t="s">
        <v>1010</v>
      </c>
      <c r="H282" s="474" t="s">
        <v>1011</v>
      </c>
      <c r="I282" s="477">
        <v>1694</v>
      </c>
      <c r="J282" s="477">
        <v>1</v>
      </c>
      <c r="K282" s="478">
        <v>1694</v>
      </c>
    </row>
    <row r="283" spans="1:11" ht="14.4" customHeight="1" x14ac:dyDescent="0.3">
      <c r="A283" s="472" t="s">
        <v>405</v>
      </c>
      <c r="B283" s="473" t="s">
        <v>406</v>
      </c>
      <c r="C283" s="474" t="s">
        <v>414</v>
      </c>
      <c r="D283" s="475" t="s">
        <v>415</v>
      </c>
      <c r="E283" s="474" t="s">
        <v>1012</v>
      </c>
      <c r="F283" s="475" t="s">
        <v>1013</v>
      </c>
      <c r="G283" s="474" t="s">
        <v>1014</v>
      </c>
      <c r="H283" s="474" t="s">
        <v>1015</v>
      </c>
      <c r="I283" s="477">
        <v>1.9900000095367432</v>
      </c>
      <c r="J283" s="477">
        <v>3072</v>
      </c>
      <c r="K283" s="478">
        <v>6127.43994140625</v>
      </c>
    </row>
    <row r="284" spans="1:11" ht="14.4" customHeight="1" x14ac:dyDescent="0.3">
      <c r="A284" s="472" t="s">
        <v>405</v>
      </c>
      <c r="B284" s="473" t="s">
        <v>406</v>
      </c>
      <c r="C284" s="474" t="s">
        <v>414</v>
      </c>
      <c r="D284" s="475" t="s">
        <v>415</v>
      </c>
      <c r="E284" s="474" t="s">
        <v>1012</v>
      </c>
      <c r="F284" s="475" t="s">
        <v>1013</v>
      </c>
      <c r="G284" s="474" t="s">
        <v>1016</v>
      </c>
      <c r="H284" s="474" t="s">
        <v>1017</v>
      </c>
      <c r="I284" s="477">
        <v>2.0299999713897705</v>
      </c>
      <c r="J284" s="477">
        <v>4096</v>
      </c>
      <c r="K284" s="478">
        <v>8324.7998046875</v>
      </c>
    </row>
    <row r="285" spans="1:11" ht="14.4" customHeight="1" x14ac:dyDescent="0.3">
      <c r="A285" s="472" t="s">
        <v>405</v>
      </c>
      <c r="B285" s="473" t="s">
        <v>406</v>
      </c>
      <c r="C285" s="474" t="s">
        <v>414</v>
      </c>
      <c r="D285" s="475" t="s">
        <v>415</v>
      </c>
      <c r="E285" s="474" t="s">
        <v>1012</v>
      </c>
      <c r="F285" s="475" t="s">
        <v>1013</v>
      </c>
      <c r="G285" s="474" t="s">
        <v>1018</v>
      </c>
      <c r="H285" s="474" t="s">
        <v>1019</v>
      </c>
      <c r="I285" s="477">
        <v>9.6800003051757812</v>
      </c>
      <c r="J285" s="477">
        <v>50</v>
      </c>
      <c r="K285" s="478">
        <v>484</v>
      </c>
    </row>
    <row r="286" spans="1:11" ht="14.4" customHeight="1" x14ac:dyDescent="0.3">
      <c r="A286" s="472" t="s">
        <v>405</v>
      </c>
      <c r="B286" s="473" t="s">
        <v>406</v>
      </c>
      <c r="C286" s="474" t="s">
        <v>414</v>
      </c>
      <c r="D286" s="475" t="s">
        <v>415</v>
      </c>
      <c r="E286" s="474" t="s">
        <v>1012</v>
      </c>
      <c r="F286" s="475" t="s">
        <v>1013</v>
      </c>
      <c r="G286" s="474" t="s">
        <v>1020</v>
      </c>
      <c r="H286" s="474" t="s">
        <v>1021</v>
      </c>
      <c r="I286" s="477">
        <v>9.6800003051757812</v>
      </c>
      <c r="J286" s="477">
        <v>100</v>
      </c>
      <c r="K286" s="478">
        <v>968</v>
      </c>
    </row>
    <row r="287" spans="1:11" ht="14.4" customHeight="1" x14ac:dyDescent="0.3">
      <c r="A287" s="472" t="s">
        <v>405</v>
      </c>
      <c r="B287" s="473" t="s">
        <v>406</v>
      </c>
      <c r="C287" s="474" t="s">
        <v>414</v>
      </c>
      <c r="D287" s="475" t="s">
        <v>415</v>
      </c>
      <c r="E287" s="474" t="s">
        <v>1012</v>
      </c>
      <c r="F287" s="475" t="s">
        <v>1013</v>
      </c>
      <c r="G287" s="474" t="s">
        <v>1022</v>
      </c>
      <c r="H287" s="474" t="s">
        <v>1023</v>
      </c>
      <c r="I287" s="477">
        <v>0.25</v>
      </c>
      <c r="J287" s="477">
        <v>5500</v>
      </c>
      <c r="K287" s="478">
        <v>1365.6099853515625</v>
      </c>
    </row>
    <row r="288" spans="1:11" ht="14.4" customHeight="1" x14ac:dyDescent="0.3">
      <c r="A288" s="472" t="s">
        <v>405</v>
      </c>
      <c r="B288" s="473" t="s">
        <v>406</v>
      </c>
      <c r="C288" s="474" t="s">
        <v>414</v>
      </c>
      <c r="D288" s="475" t="s">
        <v>415</v>
      </c>
      <c r="E288" s="474" t="s">
        <v>1012</v>
      </c>
      <c r="F288" s="475" t="s">
        <v>1013</v>
      </c>
      <c r="G288" s="474" t="s">
        <v>1024</v>
      </c>
      <c r="H288" s="474" t="s">
        <v>1025</v>
      </c>
      <c r="I288" s="477">
        <v>1.5299999713897705</v>
      </c>
      <c r="J288" s="477">
        <v>750</v>
      </c>
      <c r="K288" s="478">
        <v>1149.5</v>
      </c>
    </row>
    <row r="289" spans="1:11" ht="14.4" customHeight="1" x14ac:dyDescent="0.3">
      <c r="A289" s="472" t="s">
        <v>405</v>
      </c>
      <c r="B289" s="473" t="s">
        <v>406</v>
      </c>
      <c r="C289" s="474" t="s">
        <v>414</v>
      </c>
      <c r="D289" s="475" t="s">
        <v>415</v>
      </c>
      <c r="E289" s="474" t="s">
        <v>1012</v>
      </c>
      <c r="F289" s="475" t="s">
        <v>1013</v>
      </c>
      <c r="G289" s="474" t="s">
        <v>1026</v>
      </c>
      <c r="H289" s="474" t="s">
        <v>1027</v>
      </c>
      <c r="I289" s="477">
        <v>21.399999618530273</v>
      </c>
      <c r="J289" s="477">
        <v>600</v>
      </c>
      <c r="K289" s="478">
        <v>12838.1005859375</v>
      </c>
    </row>
    <row r="290" spans="1:11" ht="14.4" customHeight="1" x14ac:dyDescent="0.3">
      <c r="A290" s="472" t="s">
        <v>405</v>
      </c>
      <c r="B290" s="473" t="s">
        <v>406</v>
      </c>
      <c r="C290" s="474" t="s">
        <v>414</v>
      </c>
      <c r="D290" s="475" t="s">
        <v>415</v>
      </c>
      <c r="E290" s="474" t="s">
        <v>1012</v>
      </c>
      <c r="F290" s="475" t="s">
        <v>1013</v>
      </c>
      <c r="G290" s="474" t="s">
        <v>1028</v>
      </c>
      <c r="H290" s="474" t="s">
        <v>1029</v>
      </c>
      <c r="I290" s="477">
        <v>10.930000305175781</v>
      </c>
      <c r="J290" s="477">
        <v>600</v>
      </c>
      <c r="K290" s="478">
        <v>6558.199951171875</v>
      </c>
    </row>
    <row r="291" spans="1:11" ht="14.4" customHeight="1" x14ac:dyDescent="0.3">
      <c r="A291" s="472" t="s">
        <v>405</v>
      </c>
      <c r="B291" s="473" t="s">
        <v>406</v>
      </c>
      <c r="C291" s="474" t="s">
        <v>414</v>
      </c>
      <c r="D291" s="475" t="s">
        <v>415</v>
      </c>
      <c r="E291" s="474" t="s">
        <v>1012</v>
      </c>
      <c r="F291" s="475" t="s">
        <v>1013</v>
      </c>
      <c r="G291" s="474" t="s">
        <v>1030</v>
      </c>
      <c r="H291" s="474" t="s">
        <v>1031</v>
      </c>
      <c r="I291" s="477">
        <v>4.1599998474121094</v>
      </c>
      <c r="J291" s="477">
        <v>960</v>
      </c>
      <c r="K291" s="478">
        <v>3992.090087890625</v>
      </c>
    </row>
    <row r="292" spans="1:11" ht="14.4" customHeight="1" x14ac:dyDescent="0.3">
      <c r="A292" s="472" t="s">
        <v>405</v>
      </c>
      <c r="B292" s="473" t="s">
        <v>406</v>
      </c>
      <c r="C292" s="474" t="s">
        <v>414</v>
      </c>
      <c r="D292" s="475" t="s">
        <v>415</v>
      </c>
      <c r="E292" s="474" t="s">
        <v>1012</v>
      </c>
      <c r="F292" s="475" t="s">
        <v>1013</v>
      </c>
      <c r="G292" s="474" t="s">
        <v>1032</v>
      </c>
      <c r="H292" s="474" t="s">
        <v>1033</v>
      </c>
      <c r="I292" s="477">
        <v>0.46666665871938068</v>
      </c>
      <c r="J292" s="477">
        <v>12000</v>
      </c>
      <c r="K292" s="478">
        <v>5615.0999755859375</v>
      </c>
    </row>
    <row r="293" spans="1:11" ht="14.4" customHeight="1" x14ac:dyDescent="0.3">
      <c r="A293" s="472" t="s">
        <v>405</v>
      </c>
      <c r="B293" s="473" t="s">
        <v>406</v>
      </c>
      <c r="C293" s="474" t="s">
        <v>414</v>
      </c>
      <c r="D293" s="475" t="s">
        <v>415</v>
      </c>
      <c r="E293" s="474" t="s">
        <v>1012</v>
      </c>
      <c r="F293" s="475" t="s">
        <v>1013</v>
      </c>
      <c r="G293" s="474" t="s">
        <v>1034</v>
      </c>
      <c r="H293" s="474" t="s">
        <v>1035</v>
      </c>
      <c r="I293" s="477">
        <v>2.3599998950958252</v>
      </c>
      <c r="J293" s="477">
        <v>1152</v>
      </c>
      <c r="K293" s="478">
        <v>2715.239990234375</v>
      </c>
    </row>
    <row r="294" spans="1:11" ht="14.4" customHeight="1" x14ac:dyDescent="0.3">
      <c r="A294" s="472" t="s">
        <v>405</v>
      </c>
      <c r="B294" s="473" t="s">
        <v>406</v>
      </c>
      <c r="C294" s="474" t="s">
        <v>414</v>
      </c>
      <c r="D294" s="475" t="s">
        <v>415</v>
      </c>
      <c r="E294" s="474" t="s">
        <v>1012</v>
      </c>
      <c r="F294" s="475" t="s">
        <v>1013</v>
      </c>
      <c r="G294" s="474" t="s">
        <v>1036</v>
      </c>
      <c r="H294" s="474" t="s">
        <v>1037</v>
      </c>
      <c r="I294" s="477">
        <v>1.5499999523162842</v>
      </c>
      <c r="J294" s="477">
        <v>3840</v>
      </c>
      <c r="K294" s="478">
        <v>5967.72021484375</v>
      </c>
    </row>
    <row r="295" spans="1:11" ht="14.4" customHeight="1" x14ac:dyDescent="0.3">
      <c r="A295" s="472" t="s">
        <v>405</v>
      </c>
      <c r="B295" s="473" t="s">
        <v>406</v>
      </c>
      <c r="C295" s="474" t="s">
        <v>414</v>
      </c>
      <c r="D295" s="475" t="s">
        <v>415</v>
      </c>
      <c r="E295" s="474" t="s">
        <v>1012</v>
      </c>
      <c r="F295" s="475" t="s">
        <v>1013</v>
      </c>
      <c r="G295" s="474" t="s">
        <v>1038</v>
      </c>
      <c r="H295" s="474" t="s">
        <v>1039</v>
      </c>
      <c r="I295" s="477">
        <v>0.15666666626930237</v>
      </c>
      <c r="J295" s="477">
        <v>25000</v>
      </c>
      <c r="K295" s="478">
        <v>3855.3300170898437</v>
      </c>
    </row>
    <row r="296" spans="1:11" ht="14.4" customHeight="1" x14ac:dyDescent="0.3">
      <c r="A296" s="472" t="s">
        <v>405</v>
      </c>
      <c r="B296" s="473" t="s">
        <v>406</v>
      </c>
      <c r="C296" s="474" t="s">
        <v>414</v>
      </c>
      <c r="D296" s="475" t="s">
        <v>415</v>
      </c>
      <c r="E296" s="474" t="s">
        <v>1012</v>
      </c>
      <c r="F296" s="475" t="s">
        <v>1013</v>
      </c>
      <c r="G296" s="474" t="s">
        <v>1040</v>
      </c>
      <c r="H296" s="474" t="s">
        <v>1041</v>
      </c>
      <c r="I296" s="477">
        <v>2.6000000238418579</v>
      </c>
      <c r="J296" s="477">
        <v>3072</v>
      </c>
      <c r="K296" s="478">
        <v>7986</v>
      </c>
    </row>
    <row r="297" spans="1:11" ht="14.4" customHeight="1" x14ac:dyDescent="0.3">
      <c r="A297" s="472" t="s">
        <v>405</v>
      </c>
      <c r="B297" s="473" t="s">
        <v>406</v>
      </c>
      <c r="C297" s="474" t="s">
        <v>414</v>
      </c>
      <c r="D297" s="475" t="s">
        <v>415</v>
      </c>
      <c r="E297" s="474" t="s">
        <v>1012</v>
      </c>
      <c r="F297" s="475" t="s">
        <v>1013</v>
      </c>
      <c r="G297" s="474" t="s">
        <v>1042</v>
      </c>
      <c r="H297" s="474" t="s">
        <v>1043</v>
      </c>
      <c r="I297" s="477">
        <v>3.0899999141693115</v>
      </c>
      <c r="J297" s="477">
        <v>5000</v>
      </c>
      <c r="K297" s="478">
        <v>15427.5</v>
      </c>
    </row>
    <row r="298" spans="1:11" ht="14.4" customHeight="1" x14ac:dyDescent="0.3">
      <c r="A298" s="472" t="s">
        <v>405</v>
      </c>
      <c r="B298" s="473" t="s">
        <v>406</v>
      </c>
      <c r="C298" s="474" t="s">
        <v>414</v>
      </c>
      <c r="D298" s="475" t="s">
        <v>415</v>
      </c>
      <c r="E298" s="474" t="s">
        <v>1012</v>
      </c>
      <c r="F298" s="475" t="s">
        <v>1013</v>
      </c>
      <c r="G298" s="474" t="s">
        <v>1044</v>
      </c>
      <c r="H298" s="474" t="s">
        <v>1045</v>
      </c>
      <c r="I298" s="477">
        <v>1.309999942779541</v>
      </c>
      <c r="J298" s="477">
        <v>2000</v>
      </c>
      <c r="K298" s="478">
        <v>2613.60009765625</v>
      </c>
    </row>
    <row r="299" spans="1:11" ht="14.4" customHeight="1" x14ac:dyDescent="0.3">
      <c r="A299" s="472" t="s">
        <v>405</v>
      </c>
      <c r="B299" s="473" t="s">
        <v>406</v>
      </c>
      <c r="C299" s="474" t="s">
        <v>414</v>
      </c>
      <c r="D299" s="475" t="s">
        <v>415</v>
      </c>
      <c r="E299" s="474" t="s">
        <v>1046</v>
      </c>
      <c r="F299" s="475" t="s">
        <v>1047</v>
      </c>
      <c r="G299" s="474" t="s">
        <v>1048</v>
      </c>
      <c r="H299" s="474" t="s">
        <v>1049</v>
      </c>
      <c r="I299" s="477">
        <v>0.30000001192092896</v>
      </c>
      <c r="J299" s="477">
        <v>100</v>
      </c>
      <c r="K299" s="478">
        <v>30</v>
      </c>
    </row>
    <row r="300" spans="1:11" ht="14.4" customHeight="1" x14ac:dyDescent="0.3">
      <c r="A300" s="472" t="s">
        <v>405</v>
      </c>
      <c r="B300" s="473" t="s">
        <v>406</v>
      </c>
      <c r="C300" s="474" t="s">
        <v>414</v>
      </c>
      <c r="D300" s="475" t="s">
        <v>415</v>
      </c>
      <c r="E300" s="474" t="s">
        <v>1046</v>
      </c>
      <c r="F300" s="475" t="s">
        <v>1047</v>
      </c>
      <c r="G300" s="474" t="s">
        <v>1050</v>
      </c>
      <c r="H300" s="474" t="s">
        <v>1051</v>
      </c>
      <c r="I300" s="477">
        <v>13.020000457763672</v>
      </c>
      <c r="J300" s="477">
        <v>1</v>
      </c>
      <c r="K300" s="478">
        <v>13.020000457763672</v>
      </c>
    </row>
    <row r="301" spans="1:11" ht="14.4" customHeight="1" x14ac:dyDescent="0.3">
      <c r="A301" s="472" t="s">
        <v>405</v>
      </c>
      <c r="B301" s="473" t="s">
        <v>406</v>
      </c>
      <c r="C301" s="474" t="s">
        <v>414</v>
      </c>
      <c r="D301" s="475" t="s">
        <v>415</v>
      </c>
      <c r="E301" s="474" t="s">
        <v>1046</v>
      </c>
      <c r="F301" s="475" t="s">
        <v>1047</v>
      </c>
      <c r="G301" s="474" t="s">
        <v>1052</v>
      </c>
      <c r="H301" s="474" t="s">
        <v>1053</v>
      </c>
      <c r="I301" s="477">
        <v>0.37999999523162842</v>
      </c>
      <c r="J301" s="477">
        <v>25</v>
      </c>
      <c r="K301" s="478">
        <v>9.5</v>
      </c>
    </row>
    <row r="302" spans="1:11" ht="14.4" customHeight="1" x14ac:dyDescent="0.3">
      <c r="A302" s="472" t="s">
        <v>405</v>
      </c>
      <c r="B302" s="473" t="s">
        <v>406</v>
      </c>
      <c r="C302" s="474" t="s">
        <v>414</v>
      </c>
      <c r="D302" s="475" t="s">
        <v>415</v>
      </c>
      <c r="E302" s="474" t="s">
        <v>1046</v>
      </c>
      <c r="F302" s="475" t="s">
        <v>1047</v>
      </c>
      <c r="G302" s="474" t="s">
        <v>1054</v>
      </c>
      <c r="H302" s="474" t="s">
        <v>1055</v>
      </c>
      <c r="I302" s="477">
        <v>2.7400000095367432</v>
      </c>
      <c r="J302" s="477">
        <v>15</v>
      </c>
      <c r="K302" s="478">
        <v>41.099998474121094</v>
      </c>
    </row>
    <row r="303" spans="1:11" ht="14.4" customHeight="1" x14ac:dyDescent="0.3">
      <c r="A303" s="472" t="s">
        <v>405</v>
      </c>
      <c r="B303" s="473" t="s">
        <v>406</v>
      </c>
      <c r="C303" s="474" t="s">
        <v>414</v>
      </c>
      <c r="D303" s="475" t="s">
        <v>415</v>
      </c>
      <c r="E303" s="474" t="s">
        <v>1046</v>
      </c>
      <c r="F303" s="475" t="s">
        <v>1047</v>
      </c>
      <c r="G303" s="474" t="s">
        <v>1056</v>
      </c>
      <c r="H303" s="474" t="s">
        <v>1057</v>
      </c>
      <c r="I303" s="477">
        <v>27.870000839233398</v>
      </c>
      <c r="J303" s="477">
        <v>12</v>
      </c>
      <c r="K303" s="478">
        <v>334.44000244140625</v>
      </c>
    </row>
    <row r="304" spans="1:11" ht="14.4" customHeight="1" x14ac:dyDescent="0.3">
      <c r="A304" s="472" t="s">
        <v>405</v>
      </c>
      <c r="B304" s="473" t="s">
        <v>406</v>
      </c>
      <c r="C304" s="474" t="s">
        <v>414</v>
      </c>
      <c r="D304" s="475" t="s">
        <v>415</v>
      </c>
      <c r="E304" s="474" t="s">
        <v>1046</v>
      </c>
      <c r="F304" s="475" t="s">
        <v>1047</v>
      </c>
      <c r="G304" s="474" t="s">
        <v>1058</v>
      </c>
      <c r="H304" s="474" t="s">
        <v>1059</v>
      </c>
      <c r="I304" s="477">
        <v>28.736666361490887</v>
      </c>
      <c r="J304" s="477">
        <v>94</v>
      </c>
      <c r="K304" s="478">
        <v>2701.1599731445312</v>
      </c>
    </row>
    <row r="305" spans="1:11" ht="14.4" customHeight="1" x14ac:dyDescent="0.3">
      <c r="A305" s="472" t="s">
        <v>405</v>
      </c>
      <c r="B305" s="473" t="s">
        <v>406</v>
      </c>
      <c r="C305" s="474" t="s">
        <v>414</v>
      </c>
      <c r="D305" s="475" t="s">
        <v>415</v>
      </c>
      <c r="E305" s="474" t="s">
        <v>1060</v>
      </c>
      <c r="F305" s="475" t="s">
        <v>1061</v>
      </c>
      <c r="G305" s="474" t="s">
        <v>1062</v>
      </c>
      <c r="H305" s="474" t="s">
        <v>1063</v>
      </c>
      <c r="I305" s="477">
        <v>1.0199999809265137</v>
      </c>
      <c r="J305" s="477">
        <v>5000</v>
      </c>
      <c r="K305" s="478">
        <v>5082.0001220703125</v>
      </c>
    </row>
    <row r="306" spans="1:11" ht="14.4" customHeight="1" x14ac:dyDescent="0.3">
      <c r="A306" s="472" t="s">
        <v>405</v>
      </c>
      <c r="B306" s="473" t="s">
        <v>406</v>
      </c>
      <c r="C306" s="474" t="s">
        <v>414</v>
      </c>
      <c r="D306" s="475" t="s">
        <v>415</v>
      </c>
      <c r="E306" s="474" t="s">
        <v>1060</v>
      </c>
      <c r="F306" s="475" t="s">
        <v>1061</v>
      </c>
      <c r="G306" s="474" t="s">
        <v>1064</v>
      </c>
      <c r="H306" s="474" t="s">
        <v>1065</v>
      </c>
      <c r="I306" s="477">
        <v>1.7400000095367432</v>
      </c>
      <c r="J306" s="477">
        <v>100</v>
      </c>
      <c r="K306" s="478">
        <v>173.80000305175781</v>
      </c>
    </row>
    <row r="307" spans="1:11" ht="14.4" customHeight="1" x14ac:dyDescent="0.3">
      <c r="A307" s="472" t="s">
        <v>405</v>
      </c>
      <c r="B307" s="473" t="s">
        <v>406</v>
      </c>
      <c r="C307" s="474" t="s">
        <v>414</v>
      </c>
      <c r="D307" s="475" t="s">
        <v>415</v>
      </c>
      <c r="E307" s="474" t="s">
        <v>1060</v>
      </c>
      <c r="F307" s="475" t="s">
        <v>1061</v>
      </c>
      <c r="G307" s="474" t="s">
        <v>1066</v>
      </c>
      <c r="H307" s="474" t="s">
        <v>1067</v>
      </c>
      <c r="I307" s="477">
        <v>11.729999542236328</v>
      </c>
      <c r="J307" s="477">
        <v>7</v>
      </c>
      <c r="K307" s="478">
        <v>82.110000610351563</v>
      </c>
    </row>
    <row r="308" spans="1:11" ht="14.4" customHeight="1" x14ac:dyDescent="0.3">
      <c r="A308" s="472" t="s">
        <v>405</v>
      </c>
      <c r="B308" s="473" t="s">
        <v>406</v>
      </c>
      <c r="C308" s="474" t="s">
        <v>414</v>
      </c>
      <c r="D308" s="475" t="s">
        <v>415</v>
      </c>
      <c r="E308" s="474" t="s">
        <v>1060</v>
      </c>
      <c r="F308" s="475" t="s">
        <v>1061</v>
      </c>
      <c r="G308" s="474" t="s">
        <v>1068</v>
      </c>
      <c r="H308" s="474" t="s">
        <v>1069</v>
      </c>
      <c r="I308" s="477">
        <v>13.310000419616699</v>
      </c>
      <c r="J308" s="477">
        <v>9</v>
      </c>
      <c r="K308" s="478">
        <v>119.79000473022461</v>
      </c>
    </row>
    <row r="309" spans="1:11" ht="14.4" customHeight="1" x14ac:dyDescent="0.3">
      <c r="A309" s="472" t="s">
        <v>405</v>
      </c>
      <c r="B309" s="473" t="s">
        <v>406</v>
      </c>
      <c r="C309" s="474" t="s">
        <v>414</v>
      </c>
      <c r="D309" s="475" t="s">
        <v>415</v>
      </c>
      <c r="E309" s="474" t="s">
        <v>1060</v>
      </c>
      <c r="F309" s="475" t="s">
        <v>1061</v>
      </c>
      <c r="G309" s="474" t="s">
        <v>1070</v>
      </c>
      <c r="H309" s="474" t="s">
        <v>1071</v>
      </c>
      <c r="I309" s="477">
        <v>0.5899999737739563</v>
      </c>
      <c r="J309" s="477">
        <v>6000</v>
      </c>
      <c r="K309" s="478">
        <v>3557.400146484375</v>
      </c>
    </row>
    <row r="310" spans="1:11" ht="14.4" customHeight="1" x14ac:dyDescent="0.3">
      <c r="A310" s="472" t="s">
        <v>405</v>
      </c>
      <c r="B310" s="473" t="s">
        <v>406</v>
      </c>
      <c r="C310" s="474" t="s">
        <v>414</v>
      </c>
      <c r="D310" s="475" t="s">
        <v>415</v>
      </c>
      <c r="E310" s="474" t="s">
        <v>1060</v>
      </c>
      <c r="F310" s="475" t="s">
        <v>1061</v>
      </c>
      <c r="G310" s="474" t="s">
        <v>1072</v>
      </c>
      <c r="H310" s="474" t="s">
        <v>1073</v>
      </c>
      <c r="I310" s="477">
        <v>1.2100000381469727</v>
      </c>
      <c r="J310" s="477">
        <v>2000</v>
      </c>
      <c r="K310" s="478">
        <v>2420</v>
      </c>
    </row>
    <row r="311" spans="1:11" ht="14.4" customHeight="1" x14ac:dyDescent="0.3">
      <c r="A311" s="472" t="s">
        <v>405</v>
      </c>
      <c r="B311" s="473" t="s">
        <v>406</v>
      </c>
      <c r="C311" s="474" t="s">
        <v>414</v>
      </c>
      <c r="D311" s="475" t="s">
        <v>415</v>
      </c>
      <c r="E311" s="474" t="s">
        <v>1060</v>
      </c>
      <c r="F311" s="475" t="s">
        <v>1061</v>
      </c>
      <c r="G311" s="474" t="s">
        <v>1074</v>
      </c>
      <c r="H311" s="474" t="s">
        <v>1075</v>
      </c>
      <c r="I311" s="477">
        <v>3.869999885559082</v>
      </c>
      <c r="J311" s="477">
        <v>1440</v>
      </c>
      <c r="K311" s="478">
        <v>5575.68017578125</v>
      </c>
    </row>
    <row r="312" spans="1:11" ht="14.4" customHeight="1" x14ac:dyDescent="0.3">
      <c r="A312" s="472" t="s">
        <v>405</v>
      </c>
      <c r="B312" s="473" t="s">
        <v>406</v>
      </c>
      <c r="C312" s="474" t="s">
        <v>414</v>
      </c>
      <c r="D312" s="475" t="s">
        <v>415</v>
      </c>
      <c r="E312" s="474" t="s">
        <v>1060</v>
      </c>
      <c r="F312" s="475" t="s">
        <v>1061</v>
      </c>
      <c r="G312" s="474" t="s">
        <v>1076</v>
      </c>
      <c r="H312" s="474" t="s">
        <v>1077</v>
      </c>
      <c r="I312" s="477">
        <v>151.25</v>
      </c>
      <c r="J312" s="477">
        <v>9</v>
      </c>
      <c r="K312" s="478">
        <v>1361.25</v>
      </c>
    </row>
    <row r="313" spans="1:11" ht="14.4" customHeight="1" x14ac:dyDescent="0.3">
      <c r="A313" s="472" t="s">
        <v>405</v>
      </c>
      <c r="B313" s="473" t="s">
        <v>406</v>
      </c>
      <c r="C313" s="474" t="s">
        <v>414</v>
      </c>
      <c r="D313" s="475" t="s">
        <v>415</v>
      </c>
      <c r="E313" s="474" t="s">
        <v>1060</v>
      </c>
      <c r="F313" s="475" t="s">
        <v>1061</v>
      </c>
      <c r="G313" s="474" t="s">
        <v>1078</v>
      </c>
      <c r="H313" s="474" t="s">
        <v>1079</v>
      </c>
      <c r="I313" s="477">
        <v>1.0800000429153442</v>
      </c>
      <c r="J313" s="477">
        <v>100</v>
      </c>
      <c r="K313" s="478">
        <v>108</v>
      </c>
    </row>
    <row r="314" spans="1:11" ht="14.4" customHeight="1" x14ac:dyDescent="0.3">
      <c r="A314" s="472" t="s">
        <v>405</v>
      </c>
      <c r="B314" s="473" t="s">
        <v>406</v>
      </c>
      <c r="C314" s="474" t="s">
        <v>414</v>
      </c>
      <c r="D314" s="475" t="s">
        <v>415</v>
      </c>
      <c r="E314" s="474" t="s">
        <v>1060</v>
      </c>
      <c r="F314" s="475" t="s">
        <v>1061</v>
      </c>
      <c r="G314" s="474" t="s">
        <v>1080</v>
      </c>
      <c r="H314" s="474" t="s">
        <v>1081</v>
      </c>
      <c r="I314" s="477">
        <v>0.476666659116745</v>
      </c>
      <c r="J314" s="477">
        <v>600</v>
      </c>
      <c r="K314" s="478">
        <v>286</v>
      </c>
    </row>
    <row r="315" spans="1:11" ht="14.4" customHeight="1" x14ac:dyDescent="0.3">
      <c r="A315" s="472" t="s">
        <v>405</v>
      </c>
      <c r="B315" s="473" t="s">
        <v>406</v>
      </c>
      <c r="C315" s="474" t="s">
        <v>414</v>
      </c>
      <c r="D315" s="475" t="s">
        <v>415</v>
      </c>
      <c r="E315" s="474" t="s">
        <v>1060</v>
      </c>
      <c r="F315" s="475" t="s">
        <v>1061</v>
      </c>
      <c r="G315" s="474" t="s">
        <v>1082</v>
      </c>
      <c r="H315" s="474" t="s">
        <v>1083</v>
      </c>
      <c r="I315" s="477">
        <v>0.67000001668930054</v>
      </c>
      <c r="J315" s="477">
        <v>300</v>
      </c>
      <c r="K315" s="478">
        <v>201</v>
      </c>
    </row>
    <row r="316" spans="1:11" ht="14.4" customHeight="1" x14ac:dyDescent="0.3">
      <c r="A316" s="472" t="s">
        <v>405</v>
      </c>
      <c r="B316" s="473" t="s">
        <v>406</v>
      </c>
      <c r="C316" s="474" t="s">
        <v>414</v>
      </c>
      <c r="D316" s="475" t="s">
        <v>415</v>
      </c>
      <c r="E316" s="474" t="s">
        <v>1084</v>
      </c>
      <c r="F316" s="475" t="s">
        <v>1085</v>
      </c>
      <c r="G316" s="474" t="s">
        <v>1086</v>
      </c>
      <c r="H316" s="474" t="s">
        <v>1087</v>
      </c>
      <c r="I316" s="477">
        <v>0.30000001192092896</v>
      </c>
      <c r="J316" s="477">
        <v>300</v>
      </c>
      <c r="K316" s="478">
        <v>90</v>
      </c>
    </row>
    <row r="317" spans="1:11" ht="14.4" customHeight="1" x14ac:dyDescent="0.3">
      <c r="A317" s="472" t="s">
        <v>405</v>
      </c>
      <c r="B317" s="473" t="s">
        <v>406</v>
      </c>
      <c r="C317" s="474" t="s">
        <v>414</v>
      </c>
      <c r="D317" s="475" t="s">
        <v>415</v>
      </c>
      <c r="E317" s="474" t="s">
        <v>1084</v>
      </c>
      <c r="F317" s="475" t="s">
        <v>1085</v>
      </c>
      <c r="G317" s="474" t="s">
        <v>1088</v>
      </c>
      <c r="H317" s="474" t="s">
        <v>1089</v>
      </c>
      <c r="I317" s="477">
        <v>0.62999999523162842</v>
      </c>
      <c r="J317" s="477">
        <v>100</v>
      </c>
      <c r="K317" s="478">
        <v>62.520000457763672</v>
      </c>
    </row>
    <row r="318" spans="1:11" ht="14.4" customHeight="1" x14ac:dyDescent="0.3">
      <c r="A318" s="472" t="s">
        <v>405</v>
      </c>
      <c r="B318" s="473" t="s">
        <v>406</v>
      </c>
      <c r="C318" s="474" t="s">
        <v>414</v>
      </c>
      <c r="D318" s="475" t="s">
        <v>415</v>
      </c>
      <c r="E318" s="474" t="s">
        <v>1084</v>
      </c>
      <c r="F318" s="475" t="s">
        <v>1085</v>
      </c>
      <c r="G318" s="474" t="s">
        <v>1090</v>
      </c>
      <c r="H318" s="474" t="s">
        <v>1091</v>
      </c>
      <c r="I318" s="477">
        <v>0.54333335161209106</v>
      </c>
      <c r="J318" s="477">
        <v>600</v>
      </c>
      <c r="K318" s="478">
        <v>326</v>
      </c>
    </row>
    <row r="319" spans="1:11" ht="14.4" customHeight="1" x14ac:dyDescent="0.3">
      <c r="A319" s="472" t="s">
        <v>405</v>
      </c>
      <c r="B319" s="473" t="s">
        <v>406</v>
      </c>
      <c r="C319" s="474" t="s">
        <v>414</v>
      </c>
      <c r="D319" s="475" t="s">
        <v>415</v>
      </c>
      <c r="E319" s="474" t="s">
        <v>1092</v>
      </c>
      <c r="F319" s="475" t="s">
        <v>1093</v>
      </c>
      <c r="G319" s="474" t="s">
        <v>1094</v>
      </c>
      <c r="H319" s="474" t="s">
        <v>1095</v>
      </c>
      <c r="I319" s="477">
        <v>0.62999999523162842</v>
      </c>
      <c r="J319" s="477">
        <v>200</v>
      </c>
      <c r="K319" s="478">
        <v>126</v>
      </c>
    </row>
    <row r="320" spans="1:11" ht="14.4" customHeight="1" x14ac:dyDescent="0.3">
      <c r="A320" s="472" t="s">
        <v>405</v>
      </c>
      <c r="B320" s="473" t="s">
        <v>406</v>
      </c>
      <c r="C320" s="474" t="s">
        <v>414</v>
      </c>
      <c r="D320" s="475" t="s">
        <v>415</v>
      </c>
      <c r="E320" s="474" t="s">
        <v>1092</v>
      </c>
      <c r="F320" s="475" t="s">
        <v>1093</v>
      </c>
      <c r="G320" s="474" t="s">
        <v>1096</v>
      </c>
      <c r="H320" s="474" t="s">
        <v>1097</v>
      </c>
      <c r="I320" s="477">
        <v>0.62999999523162842</v>
      </c>
      <c r="J320" s="477">
        <v>3200</v>
      </c>
      <c r="K320" s="478">
        <v>2016</v>
      </c>
    </row>
    <row r="321" spans="1:11" ht="14.4" customHeight="1" thickBot="1" x14ac:dyDescent="0.35">
      <c r="A321" s="479" t="s">
        <v>405</v>
      </c>
      <c r="B321" s="480" t="s">
        <v>406</v>
      </c>
      <c r="C321" s="481" t="s">
        <v>414</v>
      </c>
      <c r="D321" s="482" t="s">
        <v>415</v>
      </c>
      <c r="E321" s="481" t="s">
        <v>1092</v>
      </c>
      <c r="F321" s="482" t="s">
        <v>1093</v>
      </c>
      <c r="G321" s="481" t="s">
        <v>1098</v>
      </c>
      <c r="H321" s="481" t="s">
        <v>1099</v>
      </c>
      <c r="I321" s="484">
        <v>0.62999999523162842</v>
      </c>
      <c r="J321" s="484">
        <v>5400</v>
      </c>
      <c r="K321" s="485">
        <v>3402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36.049999999999997</v>
      </c>
      <c r="D6" s="288"/>
      <c r="E6" s="288"/>
      <c r="F6" s="287"/>
      <c r="G6" s="289">
        <f ca="1">SUM(Tabulka[05 h_vram])/2</f>
        <v>17052.8</v>
      </c>
      <c r="H6" s="288">
        <f ca="1">SUM(Tabulka[06 h_naduv])/2</f>
        <v>525</v>
      </c>
      <c r="I6" s="288">
        <f ca="1">SUM(Tabulka[07 h_nadzk])/2</f>
        <v>98.6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55980</v>
      </c>
      <c r="N6" s="288">
        <f ca="1">SUM(Tabulka[12 m_oc])/2</f>
        <v>55980</v>
      </c>
      <c r="O6" s="287">
        <f ca="1">SUM(Tabulka[13 m_sk])/2</f>
        <v>4443451</v>
      </c>
      <c r="P6" s="286">
        <f ca="1">SUM(Tabulka[14_vzsk])/2</f>
        <v>21000</v>
      </c>
      <c r="Q6" s="286">
        <f ca="1">SUM(Tabulka[15_vzpl])/2</f>
        <v>6629.531828967657</v>
      </c>
      <c r="R6" s="285">
        <f ca="1">IF(Q6=0,0,P6/Q6)</f>
        <v>3.167644494629434</v>
      </c>
      <c r="S6" s="284">
        <f ca="1">Q6-P6</f>
        <v>-14370.468171032342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1992.7999999999997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98.6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1049975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2996.7250713688641</v>
      </c>
      <c r="R8" s="268">
        <f ca="1">IF(Tabulka[[#This Row],[15_vzpl]]=0,"",Tabulka[[#This Row],[14_vzsk]]/Tabulka[[#This Row],[15_vzpl]])</f>
        <v>2.1690344777043182</v>
      </c>
      <c r="S8" s="267">
        <f ca="1">IF(Tabulka[[#This Row],[15_vzpl]]-Tabulka[[#This Row],[14_vzsk]]=0,"",Tabulka[[#This Row],[15_vzpl]]-Tabulka[[#This Row],[14_vzsk]])</f>
        <v>-3503.2749286311359</v>
      </c>
    </row>
    <row r="9" spans="1:19" x14ac:dyDescent="0.3">
      <c r="A9" s="266">
        <v>99</v>
      </c>
      <c r="B9" s="265" t="s">
        <v>1108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41300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2996.7250713688641</v>
      </c>
      <c r="R9" s="268">
        <f ca="1">IF(Tabulka[[#This Row],[15_vzpl]]=0,"",Tabulka[[#This Row],[14_vzsk]]/Tabulka[[#This Row],[15_vzpl]])</f>
        <v>2.1690344777043182</v>
      </c>
      <c r="S9" s="267">
        <f ca="1">IF(Tabulka[[#This Row],[15_vzpl]]-Tabulka[[#This Row],[14_vzsk]]=0,"",Tabulka[[#This Row],[15_vzpl]]-Tabulka[[#This Row],[14_vzsk]])</f>
        <v>-3503.2749286311359</v>
      </c>
    </row>
    <row r="10" spans="1:19" x14ac:dyDescent="0.3">
      <c r="A10" s="266">
        <v>101</v>
      </c>
      <c r="B10" s="265" t="s">
        <v>1109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79.599999999999994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1008675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1101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809670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2007.806757598793</v>
      </c>
      <c r="R11" s="268">
        <f ca="1">IF(Tabulka[[#This Row],[15_vzpl]]=0,"",Tabulka[[#This Row],[14_vzsk]]/Tabulka[[#This Row],[15_vzpl]])</f>
        <v>7.2218105378532851</v>
      </c>
      <c r="S11" s="267">
        <f ca="1">IF(Tabulka[[#This Row],[15_vzpl]]-Tabulka[[#This Row],[14_vzsk]]=0,"",Tabulka[[#This Row],[15_vzpl]]-Tabulka[[#This Row],[14_vzsk]])</f>
        <v>-12492.193242401207</v>
      </c>
    </row>
    <row r="12" spans="1:19" x14ac:dyDescent="0.3">
      <c r="A12" s="266">
        <v>526</v>
      </c>
      <c r="B12" s="265" t="s">
        <v>1110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809670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2007.806757598793</v>
      </c>
      <c r="R12" s="268">
        <f ca="1">IF(Tabulka[[#This Row],[15_vzpl]]=0,"",Tabulka[[#This Row],[14_vzsk]]/Tabulka[[#This Row],[15_vzpl]])</f>
        <v>7.2218105378532851</v>
      </c>
      <c r="S12" s="267">
        <f ca="1">IF(Tabulka[[#This Row],[15_vzpl]]-Tabulka[[#This Row],[14_vzsk]]=0,"",Tabulka[[#This Row],[15_vzpl]]-Tabulka[[#This Row],[14_vzsk]])</f>
        <v>-12492.193242401207</v>
      </c>
    </row>
    <row r="13" spans="1:19" x14ac:dyDescent="0.3">
      <c r="A13" s="266" t="s">
        <v>1102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11936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2503621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</v>
      </c>
      <c r="R13" s="268">
        <f ca="1">IF(Tabulka[[#This Row],[15_vzpl]]=0,"",Tabulka[[#This Row],[14_vzsk]]/Tabulka[[#This Row],[15_vzpl]])</f>
        <v>0</v>
      </c>
      <c r="S13" s="267">
        <f ca="1">IF(Tabulka[[#This Row],[15_vzpl]]-Tabulka[[#This Row],[14_vzsk]]=0,"",Tabulka[[#This Row],[15_vzpl]]-Tabulka[[#This Row],[14_vzsk]])</f>
        <v>1625</v>
      </c>
    </row>
    <row r="14" spans="1:19" x14ac:dyDescent="0.3">
      <c r="A14" s="266">
        <v>303</v>
      </c>
      <c r="B14" s="265" t="s">
        <v>1111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</v>
      </c>
      <c r="R14" s="268">
        <f ca="1">IF(Tabulka[[#This Row],[15_vzpl]]=0,"",Tabulka[[#This Row],[14_vzsk]]/Tabulka[[#This Row],[15_vzpl]])</f>
        <v>0</v>
      </c>
      <c r="S14" s="267">
        <f ca="1">IF(Tabulka[[#This Row],[15_vzpl]]-Tabulka[[#This Row],[14_vzsk]]=0,"",Tabulka[[#This Row],[15_vzpl]]-Tabulka[[#This Row],[14_vzsk]])</f>
        <v>1625</v>
      </c>
    </row>
    <row r="15" spans="1:19" x14ac:dyDescent="0.3">
      <c r="A15" s="266">
        <v>409</v>
      </c>
      <c r="B15" s="265" t="s">
        <v>1112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10584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2318423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642</v>
      </c>
      <c r="B16" s="265" t="s">
        <v>1113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185198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1103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80185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1114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80185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224</v>
      </c>
    </row>
    <row r="20" spans="1:19" x14ac:dyDescent="0.3">
      <c r="A20" s="99" t="s">
        <v>138</v>
      </c>
    </row>
    <row r="21" spans="1:19" x14ac:dyDescent="0.3">
      <c r="A21" s="100" t="s">
        <v>194</v>
      </c>
    </row>
    <row r="22" spans="1:19" x14ac:dyDescent="0.3">
      <c r="A22" s="258" t="s">
        <v>193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1107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4.05</v>
      </c>
      <c r="F4" s="295"/>
      <c r="G4" s="295"/>
      <c r="H4" s="295"/>
      <c r="I4" s="295">
        <v>721.19999999999993</v>
      </c>
      <c r="J4" s="295"/>
      <c r="K4" s="295">
        <v>27</v>
      </c>
      <c r="L4" s="295"/>
      <c r="M4" s="295"/>
      <c r="N4" s="295"/>
      <c r="O4" s="295">
        <v>12500</v>
      </c>
      <c r="P4" s="295">
        <v>12500</v>
      </c>
      <c r="Q4" s="295">
        <v>346182</v>
      </c>
      <c r="R4" s="295">
        <v>6500</v>
      </c>
      <c r="S4" s="295">
        <v>998.90835712295473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00" t="s">
        <v>147</v>
      </c>
      <c r="B7" s="299">
        <v>4</v>
      </c>
      <c r="C7">
        <v>1</v>
      </c>
      <c r="D7" t="s">
        <v>1101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00" t="s">
        <v>149</v>
      </c>
      <c r="B9" s="299">
        <v>6</v>
      </c>
      <c r="C9">
        <v>1</v>
      </c>
      <c r="D9" t="s">
        <v>1102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00" t="s">
        <v>153</v>
      </c>
      <c r="B13" s="299">
        <v>10</v>
      </c>
      <c r="C13">
        <v>1</v>
      </c>
      <c r="D13" t="s">
        <v>1103</v>
      </c>
      <c r="E13">
        <v>1</v>
      </c>
      <c r="I13">
        <v>184</v>
      </c>
      <c r="Q13">
        <v>23180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00" t="s">
        <v>155</v>
      </c>
      <c r="B15" s="299">
        <v>12</v>
      </c>
      <c r="C15" t="s">
        <v>1104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98" t="s">
        <v>143</v>
      </c>
      <c r="B16" s="297">
        <v>2018</v>
      </c>
      <c r="C16">
        <v>2</v>
      </c>
      <c r="D16" t="s">
        <v>195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1101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1102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1103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1105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195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1101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1102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1103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1106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1117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10303979</v>
      </c>
      <c r="C3" s="202">
        <f t="shared" ref="C3:Z3" si="0">SUBTOTAL(9,C6:C1048576)</f>
        <v>4</v>
      </c>
      <c r="D3" s="202"/>
      <c r="E3" s="202">
        <f>SUBTOTAL(9,E6:E1048576)/4</f>
        <v>9128939</v>
      </c>
      <c r="F3" s="202"/>
      <c r="G3" s="202">
        <f t="shared" si="0"/>
        <v>4</v>
      </c>
      <c r="H3" s="202">
        <f>SUBTOTAL(9,H6:H1048576)/4</f>
        <v>12593822</v>
      </c>
      <c r="I3" s="205">
        <f>IF(B3&lt;&gt;0,H3/B3,"")</f>
        <v>1.2222290049310076</v>
      </c>
      <c r="J3" s="203">
        <f>IF(E3&lt;&gt;0,H3/E3,"")</f>
        <v>1.379549364937152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3"/>
      <c r="B5" s="524">
        <v>2015</v>
      </c>
      <c r="C5" s="525"/>
      <c r="D5" s="525"/>
      <c r="E5" s="525">
        <v>2017</v>
      </c>
      <c r="F5" s="525"/>
      <c r="G5" s="525"/>
      <c r="H5" s="525">
        <v>2018</v>
      </c>
      <c r="I5" s="526" t="s">
        <v>188</v>
      </c>
      <c r="J5" s="527" t="s">
        <v>2</v>
      </c>
      <c r="K5" s="524">
        <v>2015</v>
      </c>
      <c r="L5" s="525"/>
      <c r="M5" s="525"/>
      <c r="N5" s="525">
        <v>2017</v>
      </c>
      <c r="O5" s="525"/>
      <c r="P5" s="525"/>
      <c r="Q5" s="525">
        <v>2018</v>
      </c>
      <c r="R5" s="526" t="s">
        <v>188</v>
      </c>
      <c r="S5" s="527" t="s">
        <v>2</v>
      </c>
      <c r="T5" s="524">
        <v>2015</v>
      </c>
      <c r="U5" s="525"/>
      <c r="V5" s="525"/>
      <c r="W5" s="525">
        <v>2017</v>
      </c>
      <c r="X5" s="525"/>
      <c r="Y5" s="525"/>
      <c r="Z5" s="525">
        <v>2018</v>
      </c>
      <c r="AA5" s="526" t="s">
        <v>188</v>
      </c>
      <c r="AB5" s="527" t="s">
        <v>2</v>
      </c>
    </row>
    <row r="6" spans="1:28" ht="14.4" customHeight="1" x14ac:dyDescent="0.3">
      <c r="A6" s="528" t="s">
        <v>1115</v>
      </c>
      <c r="B6" s="529">
        <v>10303979</v>
      </c>
      <c r="C6" s="530">
        <v>1</v>
      </c>
      <c r="D6" s="530">
        <v>1.1287159438791299</v>
      </c>
      <c r="E6" s="529">
        <v>9128939</v>
      </c>
      <c r="F6" s="530">
        <v>0.88596250050587255</v>
      </c>
      <c r="G6" s="530">
        <v>1</v>
      </c>
      <c r="H6" s="529">
        <v>12593822</v>
      </c>
      <c r="I6" s="530">
        <v>1.2222290049310076</v>
      </c>
      <c r="J6" s="530">
        <v>1.379549364937152</v>
      </c>
      <c r="K6" s="529"/>
      <c r="L6" s="530"/>
      <c r="M6" s="530"/>
      <c r="N6" s="529"/>
      <c r="O6" s="530"/>
      <c r="P6" s="530"/>
      <c r="Q6" s="529"/>
      <c r="R6" s="530"/>
      <c r="S6" s="530"/>
      <c r="T6" s="529"/>
      <c r="U6" s="530"/>
      <c r="V6" s="530"/>
      <c r="W6" s="529"/>
      <c r="X6" s="530"/>
      <c r="Y6" s="530"/>
      <c r="Z6" s="529"/>
      <c r="AA6" s="530"/>
      <c r="AB6" s="531"/>
    </row>
    <row r="7" spans="1:28" ht="14.4" customHeight="1" thickBot="1" x14ac:dyDescent="0.35">
      <c r="A7" s="535" t="s">
        <v>1116</v>
      </c>
      <c r="B7" s="532">
        <v>10303979</v>
      </c>
      <c r="C7" s="533">
        <v>1</v>
      </c>
      <c r="D7" s="533">
        <v>1.1287159438791299</v>
      </c>
      <c r="E7" s="532">
        <v>9128939</v>
      </c>
      <c r="F7" s="533">
        <v>0.88596250050587255</v>
      </c>
      <c r="G7" s="533">
        <v>1</v>
      </c>
      <c r="H7" s="532">
        <v>12593822</v>
      </c>
      <c r="I7" s="533">
        <v>1.2222290049310076</v>
      </c>
      <c r="J7" s="533">
        <v>1.379549364937152</v>
      </c>
      <c r="K7" s="532"/>
      <c r="L7" s="533"/>
      <c r="M7" s="533"/>
      <c r="N7" s="532"/>
      <c r="O7" s="533"/>
      <c r="P7" s="533"/>
      <c r="Q7" s="532"/>
      <c r="R7" s="533"/>
      <c r="S7" s="533"/>
      <c r="T7" s="532"/>
      <c r="U7" s="533"/>
      <c r="V7" s="533"/>
      <c r="W7" s="532"/>
      <c r="X7" s="533"/>
      <c r="Y7" s="533"/>
      <c r="Z7" s="532"/>
      <c r="AA7" s="533"/>
      <c r="AB7" s="534"/>
    </row>
    <row r="8" spans="1:28" ht="14.4" customHeight="1" thickBot="1" x14ac:dyDescent="0.35"/>
    <row r="9" spans="1:28" ht="14.4" customHeight="1" x14ac:dyDescent="0.3">
      <c r="A9" s="528" t="s">
        <v>414</v>
      </c>
      <c r="B9" s="529">
        <v>10303979</v>
      </c>
      <c r="C9" s="530">
        <v>1</v>
      </c>
      <c r="D9" s="530">
        <v>1.1287159438791299</v>
      </c>
      <c r="E9" s="529">
        <v>9128939</v>
      </c>
      <c r="F9" s="530">
        <v>0.88596250050587255</v>
      </c>
      <c r="G9" s="530">
        <v>1</v>
      </c>
      <c r="H9" s="529">
        <v>12593822</v>
      </c>
      <c r="I9" s="530">
        <v>1.2222290049310076</v>
      </c>
      <c r="J9" s="531">
        <v>1.379549364937152</v>
      </c>
    </row>
    <row r="10" spans="1:28" ht="14.4" customHeight="1" thickBot="1" x14ac:dyDescent="0.35">
      <c r="A10" s="535" t="s">
        <v>1118</v>
      </c>
      <c r="B10" s="532">
        <v>10303979</v>
      </c>
      <c r="C10" s="533">
        <v>1</v>
      </c>
      <c r="D10" s="533">
        <v>1.1287159438791299</v>
      </c>
      <c r="E10" s="532">
        <v>9128939</v>
      </c>
      <c r="F10" s="533">
        <v>0.88596250050587255</v>
      </c>
      <c r="G10" s="533">
        <v>1</v>
      </c>
      <c r="H10" s="532">
        <v>12593822</v>
      </c>
      <c r="I10" s="533">
        <v>1.2222290049310076</v>
      </c>
      <c r="J10" s="534">
        <v>1.379549364937152</v>
      </c>
    </row>
    <row r="11" spans="1:28" ht="14.4" customHeight="1" x14ac:dyDescent="0.3">
      <c r="A11" s="536" t="s">
        <v>224</v>
      </c>
    </row>
    <row r="12" spans="1:28" ht="14.4" customHeight="1" x14ac:dyDescent="0.3">
      <c r="A12" s="537" t="s">
        <v>1119</v>
      </c>
    </row>
    <row r="13" spans="1:28" ht="14.4" customHeight="1" x14ac:dyDescent="0.3">
      <c r="A13" s="536" t="s">
        <v>1120</v>
      </c>
    </row>
    <row r="14" spans="1:28" ht="14.4" customHeight="1" x14ac:dyDescent="0.3">
      <c r="A14" s="536" t="s">
        <v>1121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1122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46287</v>
      </c>
      <c r="C3" s="240">
        <f t="shared" si="0"/>
        <v>41917</v>
      </c>
      <c r="D3" s="252">
        <f t="shared" si="0"/>
        <v>49349</v>
      </c>
      <c r="E3" s="204">
        <f t="shared" si="0"/>
        <v>10303979</v>
      </c>
      <c r="F3" s="202">
        <f t="shared" si="0"/>
        <v>9128939</v>
      </c>
      <c r="G3" s="241">
        <f t="shared" si="0"/>
        <v>12593822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3"/>
      <c r="B5" s="524">
        <v>2015</v>
      </c>
      <c r="C5" s="525">
        <v>2017</v>
      </c>
      <c r="D5" s="538">
        <v>2018</v>
      </c>
      <c r="E5" s="524">
        <v>2015</v>
      </c>
      <c r="F5" s="525">
        <v>2017</v>
      </c>
      <c r="G5" s="538">
        <v>2018</v>
      </c>
    </row>
    <row r="6" spans="1:7" ht="14.4" customHeight="1" thickBot="1" x14ac:dyDescent="0.35">
      <c r="A6" s="541" t="s">
        <v>1118</v>
      </c>
      <c r="B6" s="494">
        <v>46287</v>
      </c>
      <c r="C6" s="494">
        <v>41917</v>
      </c>
      <c r="D6" s="494">
        <v>49349</v>
      </c>
      <c r="E6" s="539">
        <v>10303979</v>
      </c>
      <c r="F6" s="539">
        <v>9128939</v>
      </c>
      <c r="G6" s="540">
        <v>12593822</v>
      </c>
    </row>
    <row r="7" spans="1:7" ht="14.4" customHeight="1" x14ac:dyDescent="0.3">
      <c r="A7" s="536" t="s">
        <v>224</v>
      </c>
    </row>
    <row r="8" spans="1:7" ht="14.4" customHeight="1" x14ac:dyDescent="0.3">
      <c r="A8" s="537" t="s">
        <v>1119</v>
      </c>
    </row>
    <row r="9" spans="1:7" ht="14.4" customHeight="1" x14ac:dyDescent="0.3">
      <c r="A9" s="536" t="s">
        <v>1120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1254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46287</v>
      </c>
      <c r="H3" s="89">
        <f t="shared" si="0"/>
        <v>10303979</v>
      </c>
      <c r="I3" s="66"/>
      <c r="J3" s="66"/>
      <c r="K3" s="89">
        <f t="shared" si="0"/>
        <v>41917</v>
      </c>
      <c r="L3" s="89">
        <f t="shared" si="0"/>
        <v>9128939</v>
      </c>
      <c r="M3" s="66"/>
      <c r="N3" s="66"/>
      <c r="O3" s="89">
        <f t="shared" si="0"/>
        <v>49349</v>
      </c>
      <c r="P3" s="89">
        <f t="shared" si="0"/>
        <v>12593822</v>
      </c>
      <c r="Q3" s="67">
        <f>IF(L3=0,0,P3/L3)</f>
        <v>1.379549364937152</v>
      </c>
      <c r="R3" s="90">
        <f>IF(O3=0,0,P3/O3)</f>
        <v>255.19913270785628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2"/>
      <c r="B5" s="542"/>
      <c r="C5" s="543"/>
      <c r="D5" s="544"/>
      <c r="E5" s="545"/>
      <c r="F5" s="546"/>
      <c r="G5" s="547" t="s">
        <v>58</v>
      </c>
      <c r="H5" s="548" t="s">
        <v>14</v>
      </c>
      <c r="I5" s="549"/>
      <c r="J5" s="549"/>
      <c r="K5" s="547" t="s">
        <v>58</v>
      </c>
      <c r="L5" s="548" t="s">
        <v>14</v>
      </c>
      <c r="M5" s="549"/>
      <c r="N5" s="549"/>
      <c r="O5" s="547" t="s">
        <v>58</v>
      </c>
      <c r="P5" s="548" t="s">
        <v>14</v>
      </c>
      <c r="Q5" s="550"/>
      <c r="R5" s="551"/>
    </row>
    <row r="6" spans="1:18" ht="14.4" customHeight="1" x14ac:dyDescent="0.3">
      <c r="A6" s="465" t="s">
        <v>1123</v>
      </c>
      <c r="B6" s="466" t="s">
        <v>1124</v>
      </c>
      <c r="C6" s="466" t="s">
        <v>414</v>
      </c>
      <c r="D6" s="466" t="s">
        <v>1125</v>
      </c>
      <c r="E6" s="466" t="s">
        <v>1126</v>
      </c>
      <c r="F6" s="466" t="s">
        <v>1127</v>
      </c>
      <c r="G6" s="470">
        <v>179</v>
      </c>
      <c r="H6" s="470">
        <v>30967</v>
      </c>
      <c r="I6" s="466">
        <v>1.1933333333333334</v>
      </c>
      <c r="J6" s="466">
        <v>173</v>
      </c>
      <c r="K6" s="470">
        <v>150</v>
      </c>
      <c r="L6" s="470">
        <v>25950</v>
      </c>
      <c r="M6" s="466">
        <v>1</v>
      </c>
      <c r="N6" s="466">
        <v>173</v>
      </c>
      <c r="O6" s="470">
        <v>156</v>
      </c>
      <c r="P6" s="470">
        <v>27144</v>
      </c>
      <c r="Q6" s="491">
        <v>1.0460115606936415</v>
      </c>
      <c r="R6" s="471">
        <v>174</v>
      </c>
    </row>
    <row r="7" spans="1:18" ht="14.4" customHeight="1" x14ac:dyDescent="0.3">
      <c r="A7" s="472" t="s">
        <v>1123</v>
      </c>
      <c r="B7" s="473" t="s">
        <v>1124</v>
      </c>
      <c r="C7" s="473" t="s">
        <v>414</v>
      </c>
      <c r="D7" s="473" t="s">
        <v>1125</v>
      </c>
      <c r="E7" s="473" t="s">
        <v>1128</v>
      </c>
      <c r="F7" s="473" t="s">
        <v>1129</v>
      </c>
      <c r="G7" s="477">
        <v>1706</v>
      </c>
      <c r="H7" s="477">
        <v>214956</v>
      </c>
      <c r="I7" s="473">
        <v>0.7303082191780822</v>
      </c>
      <c r="J7" s="473">
        <v>126</v>
      </c>
      <c r="K7" s="477">
        <v>1533</v>
      </c>
      <c r="L7" s="477">
        <v>294336</v>
      </c>
      <c r="M7" s="473">
        <v>1</v>
      </c>
      <c r="N7" s="473">
        <v>192</v>
      </c>
      <c r="O7" s="477">
        <v>1497</v>
      </c>
      <c r="P7" s="477">
        <v>288921</v>
      </c>
      <c r="Q7" s="552">
        <v>0.98160265818656234</v>
      </c>
      <c r="R7" s="478">
        <v>193</v>
      </c>
    </row>
    <row r="8" spans="1:18" ht="14.4" customHeight="1" x14ac:dyDescent="0.3">
      <c r="A8" s="472" t="s">
        <v>1123</v>
      </c>
      <c r="B8" s="473" t="s">
        <v>1124</v>
      </c>
      <c r="C8" s="473" t="s">
        <v>414</v>
      </c>
      <c r="D8" s="473" t="s">
        <v>1125</v>
      </c>
      <c r="E8" s="473" t="s">
        <v>1130</v>
      </c>
      <c r="F8" s="473" t="s">
        <v>1131</v>
      </c>
      <c r="G8" s="477">
        <v>1802</v>
      </c>
      <c r="H8" s="477">
        <v>118932</v>
      </c>
      <c r="I8" s="473">
        <v>1.0302137833061917</v>
      </c>
      <c r="J8" s="473">
        <v>66</v>
      </c>
      <c r="K8" s="477">
        <v>1519</v>
      </c>
      <c r="L8" s="477">
        <v>115444</v>
      </c>
      <c r="M8" s="473">
        <v>1</v>
      </c>
      <c r="N8" s="473">
        <v>76</v>
      </c>
      <c r="O8" s="477">
        <v>1697</v>
      </c>
      <c r="P8" s="477">
        <v>128972</v>
      </c>
      <c r="Q8" s="552">
        <v>1.1171823568136932</v>
      </c>
      <c r="R8" s="478">
        <v>76</v>
      </c>
    </row>
    <row r="9" spans="1:18" ht="14.4" customHeight="1" x14ac:dyDescent="0.3">
      <c r="A9" s="472" t="s">
        <v>1123</v>
      </c>
      <c r="B9" s="473" t="s">
        <v>1124</v>
      </c>
      <c r="C9" s="473" t="s">
        <v>414</v>
      </c>
      <c r="D9" s="473" t="s">
        <v>1125</v>
      </c>
      <c r="E9" s="473" t="s">
        <v>1132</v>
      </c>
      <c r="F9" s="473" t="s">
        <v>1133</v>
      </c>
      <c r="G9" s="477">
        <v>8</v>
      </c>
      <c r="H9" s="477">
        <v>1488</v>
      </c>
      <c r="I9" s="473">
        <v>0.55667789001122336</v>
      </c>
      <c r="J9" s="473">
        <v>186</v>
      </c>
      <c r="K9" s="477">
        <v>9</v>
      </c>
      <c r="L9" s="477">
        <v>2673</v>
      </c>
      <c r="M9" s="473">
        <v>1</v>
      </c>
      <c r="N9" s="473">
        <v>297</v>
      </c>
      <c r="O9" s="477">
        <v>7</v>
      </c>
      <c r="P9" s="477">
        <v>2079</v>
      </c>
      <c r="Q9" s="552">
        <v>0.77777777777777779</v>
      </c>
      <c r="R9" s="478">
        <v>297</v>
      </c>
    </row>
    <row r="10" spans="1:18" ht="14.4" customHeight="1" x14ac:dyDescent="0.3">
      <c r="A10" s="472" t="s">
        <v>1123</v>
      </c>
      <c r="B10" s="473" t="s">
        <v>1124</v>
      </c>
      <c r="C10" s="473" t="s">
        <v>414</v>
      </c>
      <c r="D10" s="473" t="s">
        <v>1125</v>
      </c>
      <c r="E10" s="473" t="s">
        <v>1134</v>
      </c>
      <c r="F10" s="473" t="s">
        <v>1135</v>
      </c>
      <c r="G10" s="477">
        <v>669</v>
      </c>
      <c r="H10" s="477">
        <v>151863</v>
      </c>
      <c r="I10" s="473">
        <v>0.90705633600917435</v>
      </c>
      <c r="J10" s="473">
        <v>227</v>
      </c>
      <c r="K10" s="477">
        <v>654</v>
      </c>
      <c r="L10" s="477">
        <v>167424</v>
      </c>
      <c r="M10" s="473">
        <v>1</v>
      </c>
      <c r="N10" s="473">
        <v>256</v>
      </c>
      <c r="O10" s="477">
        <v>681</v>
      </c>
      <c r="P10" s="477">
        <v>174336</v>
      </c>
      <c r="Q10" s="552">
        <v>1.0412844036697249</v>
      </c>
      <c r="R10" s="478">
        <v>256</v>
      </c>
    </row>
    <row r="11" spans="1:18" ht="14.4" customHeight="1" x14ac:dyDescent="0.3">
      <c r="A11" s="472" t="s">
        <v>1123</v>
      </c>
      <c r="B11" s="473" t="s">
        <v>1124</v>
      </c>
      <c r="C11" s="473" t="s">
        <v>414</v>
      </c>
      <c r="D11" s="473" t="s">
        <v>1125</v>
      </c>
      <c r="E11" s="473" t="s">
        <v>1136</v>
      </c>
      <c r="F11" s="473" t="s">
        <v>1137</v>
      </c>
      <c r="G11" s="477">
        <v>132</v>
      </c>
      <c r="H11" s="477">
        <v>11352</v>
      </c>
      <c r="I11" s="473">
        <v>6.3703703703703702</v>
      </c>
      <c r="J11" s="473">
        <v>86</v>
      </c>
      <c r="K11" s="477">
        <v>18</v>
      </c>
      <c r="L11" s="477">
        <v>1782</v>
      </c>
      <c r="M11" s="473">
        <v>1</v>
      </c>
      <c r="N11" s="473">
        <v>99</v>
      </c>
      <c r="O11" s="477">
        <v>16</v>
      </c>
      <c r="P11" s="477">
        <v>1600</v>
      </c>
      <c r="Q11" s="552">
        <v>0.89786756453423122</v>
      </c>
      <c r="R11" s="478">
        <v>100</v>
      </c>
    </row>
    <row r="12" spans="1:18" ht="14.4" customHeight="1" x14ac:dyDescent="0.3">
      <c r="A12" s="472" t="s">
        <v>1123</v>
      </c>
      <c r="B12" s="473" t="s">
        <v>1124</v>
      </c>
      <c r="C12" s="473" t="s">
        <v>414</v>
      </c>
      <c r="D12" s="473" t="s">
        <v>1125</v>
      </c>
      <c r="E12" s="473" t="s">
        <v>1138</v>
      </c>
      <c r="F12" s="473" t="s">
        <v>1139</v>
      </c>
      <c r="G12" s="477">
        <v>36</v>
      </c>
      <c r="H12" s="477">
        <v>10584</v>
      </c>
      <c r="I12" s="473">
        <v>0.91636363636363638</v>
      </c>
      <c r="J12" s="473">
        <v>294</v>
      </c>
      <c r="K12" s="477">
        <v>33</v>
      </c>
      <c r="L12" s="477">
        <v>11550</v>
      </c>
      <c r="M12" s="473">
        <v>1</v>
      </c>
      <c r="N12" s="473">
        <v>350</v>
      </c>
      <c r="O12" s="477">
        <v>25</v>
      </c>
      <c r="P12" s="477">
        <v>8775</v>
      </c>
      <c r="Q12" s="552">
        <v>0.75974025974025972</v>
      </c>
      <c r="R12" s="478">
        <v>351</v>
      </c>
    </row>
    <row r="13" spans="1:18" ht="14.4" customHeight="1" x14ac:dyDescent="0.3">
      <c r="A13" s="472" t="s">
        <v>1123</v>
      </c>
      <c r="B13" s="473" t="s">
        <v>1124</v>
      </c>
      <c r="C13" s="473" t="s">
        <v>414</v>
      </c>
      <c r="D13" s="473" t="s">
        <v>1125</v>
      </c>
      <c r="E13" s="473" t="s">
        <v>1140</v>
      </c>
      <c r="F13" s="473" t="s">
        <v>1141</v>
      </c>
      <c r="G13" s="477">
        <v>582</v>
      </c>
      <c r="H13" s="477">
        <v>682686</v>
      </c>
      <c r="I13" s="473">
        <v>0.85411552753068343</v>
      </c>
      <c r="J13" s="473">
        <v>1173</v>
      </c>
      <c r="K13" s="477">
        <v>747</v>
      </c>
      <c r="L13" s="477">
        <v>799290</v>
      </c>
      <c r="M13" s="473">
        <v>1</v>
      </c>
      <c r="N13" s="473">
        <v>1070</v>
      </c>
      <c r="O13" s="477">
        <v>1815</v>
      </c>
      <c r="P13" s="477">
        <v>1942050</v>
      </c>
      <c r="Q13" s="552">
        <v>2.429718875502008</v>
      </c>
      <c r="R13" s="478">
        <v>1070</v>
      </c>
    </row>
    <row r="14" spans="1:18" ht="14.4" customHeight="1" x14ac:dyDescent="0.3">
      <c r="A14" s="472" t="s">
        <v>1123</v>
      </c>
      <c r="B14" s="473" t="s">
        <v>1124</v>
      </c>
      <c r="C14" s="473" t="s">
        <v>414</v>
      </c>
      <c r="D14" s="473" t="s">
        <v>1125</v>
      </c>
      <c r="E14" s="473" t="s">
        <v>1142</v>
      </c>
      <c r="F14" s="473" t="s">
        <v>1143</v>
      </c>
      <c r="G14" s="477">
        <v>5660</v>
      </c>
      <c r="H14" s="477">
        <v>232060</v>
      </c>
      <c r="I14" s="473">
        <v>1.177037472864128</v>
      </c>
      <c r="J14" s="473">
        <v>41</v>
      </c>
      <c r="K14" s="477">
        <v>4286</v>
      </c>
      <c r="L14" s="477">
        <v>197156</v>
      </c>
      <c r="M14" s="473">
        <v>1</v>
      </c>
      <c r="N14" s="473">
        <v>46</v>
      </c>
      <c r="O14" s="477">
        <v>4697</v>
      </c>
      <c r="P14" s="477">
        <v>216062</v>
      </c>
      <c r="Q14" s="552">
        <v>1.0958936070928604</v>
      </c>
      <c r="R14" s="478">
        <v>46</v>
      </c>
    </row>
    <row r="15" spans="1:18" ht="14.4" customHeight="1" x14ac:dyDescent="0.3">
      <c r="A15" s="472" t="s">
        <v>1123</v>
      </c>
      <c r="B15" s="473" t="s">
        <v>1124</v>
      </c>
      <c r="C15" s="473" t="s">
        <v>414</v>
      </c>
      <c r="D15" s="473" t="s">
        <v>1125</v>
      </c>
      <c r="E15" s="473" t="s">
        <v>1144</v>
      </c>
      <c r="F15" s="473" t="s">
        <v>1145</v>
      </c>
      <c r="G15" s="477">
        <v>555</v>
      </c>
      <c r="H15" s="477">
        <v>213120</v>
      </c>
      <c r="I15" s="473">
        <v>0.57777862121503765</v>
      </c>
      <c r="J15" s="473">
        <v>384</v>
      </c>
      <c r="K15" s="477">
        <v>1063</v>
      </c>
      <c r="L15" s="477">
        <v>368861</v>
      </c>
      <c r="M15" s="473">
        <v>1</v>
      </c>
      <c r="N15" s="473">
        <v>347</v>
      </c>
      <c r="O15" s="477">
        <v>1897</v>
      </c>
      <c r="P15" s="477">
        <v>658259</v>
      </c>
      <c r="Q15" s="552">
        <v>1.7845719661335842</v>
      </c>
      <c r="R15" s="478">
        <v>347</v>
      </c>
    </row>
    <row r="16" spans="1:18" ht="14.4" customHeight="1" x14ac:dyDescent="0.3">
      <c r="A16" s="472" t="s">
        <v>1123</v>
      </c>
      <c r="B16" s="473" t="s">
        <v>1124</v>
      </c>
      <c r="C16" s="473" t="s">
        <v>414</v>
      </c>
      <c r="D16" s="473" t="s">
        <v>1125</v>
      </c>
      <c r="E16" s="473" t="s">
        <v>1146</v>
      </c>
      <c r="F16" s="473" t="s">
        <v>1147</v>
      </c>
      <c r="G16" s="477">
        <v>1042</v>
      </c>
      <c r="H16" s="477">
        <v>38554</v>
      </c>
      <c r="I16" s="473">
        <v>1.7141967898270418</v>
      </c>
      <c r="J16" s="473">
        <v>37</v>
      </c>
      <c r="K16" s="477">
        <v>441</v>
      </c>
      <c r="L16" s="477">
        <v>22491</v>
      </c>
      <c r="M16" s="473">
        <v>1</v>
      </c>
      <c r="N16" s="473">
        <v>51</v>
      </c>
      <c r="O16" s="477">
        <v>617</v>
      </c>
      <c r="P16" s="477">
        <v>31467</v>
      </c>
      <c r="Q16" s="552">
        <v>1.399092970521542</v>
      </c>
      <c r="R16" s="478">
        <v>51</v>
      </c>
    </row>
    <row r="17" spans="1:18" ht="14.4" customHeight="1" x14ac:dyDescent="0.3">
      <c r="A17" s="472" t="s">
        <v>1123</v>
      </c>
      <c r="B17" s="473" t="s">
        <v>1124</v>
      </c>
      <c r="C17" s="473" t="s">
        <v>414</v>
      </c>
      <c r="D17" s="473" t="s">
        <v>1125</v>
      </c>
      <c r="E17" s="473" t="s">
        <v>1148</v>
      </c>
      <c r="F17" s="473" t="s">
        <v>1149</v>
      </c>
      <c r="G17" s="477">
        <v>233</v>
      </c>
      <c r="H17" s="477">
        <v>20737</v>
      </c>
      <c r="I17" s="473">
        <v>0.88589371155160623</v>
      </c>
      <c r="J17" s="473">
        <v>89</v>
      </c>
      <c r="K17" s="477">
        <v>266</v>
      </c>
      <c r="L17" s="477">
        <v>23408</v>
      </c>
      <c r="M17" s="473">
        <v>1</v>
      </c>
      <c r="N17" s="473">
        <v>88</v>
      </c>
      <c r="O17" s="477">
        <v>249</v>
      </c>
      <c r="P17" s="477">
        <v>21912</v>
      </c>
      <c r="Q17" s="552">
        <v>0.93609022556390975</v>
      </c>
      <c r="R17" s="478">
        <v>88</v>
      </c>
    </row>
    <row r="18" spans="1:18" ht="14.4" customHeight="1" x14ac:dyDescent="0.3">
      <c r="A18" s="472" t="s">
        <v>1123</v>
      </c>
      <c r="B18" s="473" t="s">
        <v>1124</v>
      </c>
      <c r="C18" s="473" t="s">
        <v>414</v>
      </c>
      <c r="D18" s="473" t="s">
        <v>1125</v>
      </c>
      <c r="E18" s="473" t="s">
        <v>1150</v>
      </c>
      <c r="F18" s="473" t="s">
        <v>1151</v>
      </c>
      <c r="G18" s="477">
        <v>1958</v>
      </c>
      <c r="H18" s="477">
        <v>873268</v>
      </c>
      <c r="I18" s="473">
        <v>0.51145081534678083</v>
      </c>
      <c r="J18" s="473">
        <v>446</v>
      </c>
      <c r="K18" s="477">
        <v>4529</v>
      </c>
      <c r="L18" s="477">
        <v>1707433</v>
      </c>
      <c r="M18" s="473">
        <v>1</v>
      </c>
      <c r="N18" s="473">
        <v>377</v>
      </c>
      <c r="O18" s="477">
        <v>6721</v>
      </c>
      <c r="P18" s="477">
        <v>2533817</v>
      </c>
      <c r="Q18" s="552">
        <v>1.4839920512254361</v>
      </c>
      <c r="R18" s="478">
        <v>377</v>
      </c>
    </row>
    <row r="19" spans="1:18" ht="14.4" customHeight="1" x14ac:dyDescent="0.3">
      <c r="A19" s="472" t="s">
        <v>1123</v>
      </c>
      <c r="B19" s="473" t="s">
        <v>1124</v>
      </c>
      <c r="C19" s="473" t="s">
        <v>414</v>
      </c>
      <c r="D19" s="473" t="s">
        <v>1125</v>
      </c>
      <c r="E19" s="473" t="s">
        <v>1152</v>
      </c>
      <c r="F19" s="473" t="s">
        <v>1153</v>
      </c>
      <c r="G19" s="477">
        <v>207</v>
      </c>
      <c r="H19" s="477">
        <v>8694</v>
      </c>
      <c r="I19" s="473">
        <v>1.5130525583014272</v>
      </c>
      <c r="J19" s="473">
        <v>42</v>
      </c>
      <c r="K19" s="477">
        <v>169</v>
      </c>
      <c r="L19" s="477">
        <v>5746</v>
      </c>
      <c r="M19" s="473">
        <v>1</v>
      </c>
      <c r="N19" s="473">
        <v>34</v>
      </c>
      <c r="O19" s="477">
        <v>214</v>
      </c>
      <c r="P19" s="477">
        <v>7276</v>
      </c>
      <c r="Q19" s="552">
        <v>1.2662721893491125</v>
      </c>
      <c r="R19" s="478">
        <v>34</v>
      </c>
    </row>
    <row r="20" spans="1:18" ht="14.4" customHeight="1" x14ac:dyDescent="0.3">
      <c r="A20" s="472" t="s">
        <v>1123</v>
      </c>
      <c r="B20" s="473" t="s">
        <v>1124</v>
      </c>
      <c r="C20" s="473" t="s">
        <v>414</v>
      </c>
      <c r="D20" s="473" t="s">
        <v>1125</v>
      </c>
      <c r="E20" s="473" t="s">
        <v>1154</v>
      </c>
      <c r="F20" s="473" t="s">
        <v>1155</v>
      </c>
      <c r="G20" s="477">
        <v>792</v>
      </c>
      <c r="H20" s="477">
        <v>389664</v>
      </c>
      <c r="I20" s="473">
        <v>3.4427480916030535</v>
      </c>
      <c r="J20" s="473">
        <v>492</v>
      </c>
      <c r="K20" s="477">
        <v>216</v>
      </c>
      <c r="L20" s="477">
        <v>113184</v>
      </c>
      <c r="M20" s="473">
        <v>1</v>
      </c>
      <c r="N20" s="473">
        <v>524</v>
      </c>
      <c r="O20" s="477">
        <v>156</v>
      </c>
      <c r="P20" s="477">
        <v>81744</v>
      </c>
      <c r="Q20" s="552">
        <v>0.72222222222222221</v>
      </c>
      <c r="R20" s="478">
        <v>524</v>
      </c>
    </row>
    <row r="21" spans="1:18" ht="14.4" customHeight="1" x14ac:dyDescent="0.3">
      <c r="A21" s="472" t="s">
        <v>1123</v>
      </c>
      <c r="B21" s="473" t="s">
        <v>1124</v>
      </c>
      <c r="C21" s="473" t="s">
        <v>414</v>
      </c>
      <c r="D21" s="473" t="s">
        <v>1125</v>
      </c>
      <c r="E21" s="473" t="s">
        <v>1156</v>
      </c>
      <c r="F21" s="473" t="s">
        <v>1157</v>
      </c>
      <c r="G21" s="477">
        <v>335</v>
      </c>
      <c r="H21" s="477">
        <v>10385</v>
      </c>
      <c r="I21" s="473">
        <v>1.047086106069772</v>
      </c>
      <c r="J21" s="473">
        <v>31</v>
      </c>
      <c r="K21" s="477">
        <v>174</v>
      </c>
      <c r="L21" s="477">
        <v>9918</v>
      </c>
      <c r="M21" s="473">
        <v>1</v>
      </c>
      <c r="N21" s="473">
        <v>57</v>
      </c>
      <c r="O21" s="477">
        <v>130</v>
      </c>
      <c r="P21" s="477">
        <v>7410</v>
      </c>
      <c r="Q21" s="552">
        <v>0.74712643678160917</v>
      </c>
      <c r="R21" s="478">
        <v>57</v>
      </c>
    </row>
    <row r="22" spans="1:18" ht="14.4" customHeight="1" x14ac:dyDescent="0.3">
      <c r="A22" s="472" t="s">
        <v>1123</v>
      </c>
      <c r="B22" s="473" t="s">
        <v>1124</v>
      </c>
      <c r="C22" s="473" t="s">
        <v>414</v>
      </c>
      <c r="D22" s="473" t="s">
        <v>1125</v>
      </c>
      <c r="E22" s="473" t="s">
        <v>1158</v>
      </c>
      <c r="F22" s="473" t="s">
        <v>1159</v>
      </c>
      <c r="G22" s="477">
        <v>241</v>
      </c>
      <c r="H22" s="477">
        <v>50128</v>
      </c>
      <c r="I22" s="473">
        <v>0.78246753246753242</v>
      </c>
      <c r="J22" s="473">
        <v>208</v>
      </c>
      <c r="K22" s="477">
        <v>286</v>
      </c>
      <c r="L22" s="477">
        <v>64064</v>
      </c>
      <c r="M22" s="473">
        <v>1</v>
      </c>
      <c r="N22" s="473">
        <v>224</v>
      </c>
      <c r="O22" s="477">
        <v>376</v>
      </c>
      <c r="P22" s="477">
        <v>84600</v>
      </c>
      <c r="Q22" s="552">
        <v>1.3205544455544456</v>
      </c>
      <c r="R22" s="478">
        <v>225</v>
      </c>
    </row>
    <row r="23" spans="1:18" ht="14.4" customHeight="1" x14ac:dyDescent="0.3">
      <c r="A23" s="472" t="s">
        <v>1123</v>
      </c>
      <c r="B23" s="473" t="s">
        <v>1124</v>
      </c>
      <c r="C23" s="473" t="s">
        <v>414</v>
      </c>
      <c r="D23" s="473" t="s">
        <v>1125</v>
      </c>
      <c r="E23" s="473" t="s">
        <v>1160</v>
      </c>
      <c r="F23" s="473" t="s">
        <v>1161</v>
      </c>
      <c r="G23" s="477">
        <v>249</v>
      </c>
      <c r="H23" s="477">
        <v>95616</v>
      </c>
      <c r="I23" s="473">
        <v>0.6088174617324198</v>
      </c>
      <c r="J23" s="473">
        <v>384</v>
      </c>
      <c r="K23" s="477">
        <v>284</v>
      </c>
      <c r="L23" s="477">
        <v>157052</v>
      </c>
      <c r="M23" s="473">
        <v>1</v>
      </c>
      <c r="N23" s="473">
        <v>553</v>
      </c>
      <c r="O23" s="477">
        <v>338</v>
      </c>
      <c r="P23" s="477">
        <v>187252</v>
      </c>
      <c r="Q23" s="552">
        <v>1.192292998497313</v>
      </c>
      <c r="R23" s="478">
        <v>554</v>
      </c>
    </row>
    <row r="24" spans="1:18" ht="14.4" customHeight="1" x14ac:dyDescent="0.3">
      <c r="A24" s="472" t="s">
        <v>1123</v>
      </c>
      <c r="B24" s="473" t="s">
        <v>1124</v>
      </c>
      <c r="C24" s="473" t="s">
        <v>414</v>
      </c>
      <c r="D24" s="473" t="s">
        <v>1125</v>
      </c>
      <c r="E24" s="473" t="s">
        <v>1162</v>
      </c>
      <c r="F24" s="473" t="s">
        <v>1163</v>
      </c>
      <c r="G24" s="477">
        <v>459</v>
      </c>
      <c r="H24" s="477">
        <v>108324</v>
      </c>
      <c r="I24" s="473">
        <v>1.3348120217367194</v>
      </c>
      <c r="J24" s="473">
        <v>236</v>
      </c>
      <c r="K24" s="477">
        <v>381</v>
      </c>
      <c r="L24" s="477">
        <v>81153</v>
      </c>
      <c r="M24" s="473">
        <v>1</v>
      </c>
      <c r="N24" s="473">
        <v>213</v>
      </c>
      <c r="O24" s="477">
        <v>440</v>
      </c>
      <c r="P24" s="477">
        <v>94160</v>
      </c>
      <c r="Q24" s="552">
        <v>1.160277500523702</v>
      </c>
      <c r="R24" s="478">
        <v>214</v>
      </c>
    </row>
    <row r="25" spans="1:18" ht="14.4" customHeight="1" x14ac:dyDescent="0.3">
      <c r="A25" s="472" t="s">
        <v>1123</v>
      </c>
      <c r="B25" s="473" t="s">
        <v>1124</v>
      </c>
      <c r="C25" s="473" t="s">
        <v>414</v>
      </c>
      <c r="D25" s="473" t="s">
        <v>1125</v>
      </c>
      <c r="E25" s="473" t="s">
        <v>1164</v>
      </c>
      <c r="F25" s="473" t="s">
        <v>1165</v>
      </c>
      <c r="G25" s="477">
        <v>202</v>
      </c>
      <c r="H25" s="477">
        <v>27674</v>
      </c>
      <c r="I25" s="473">
        <v>0.92579954502877027</v>
      </c>
      <c r="J25" s="473">
        <v>137</v>
      </c>
      <c r="K25" s="477">
        <v>212</v>
      </c>
      <c r="L25" s="477">
        <v>29892</v>
      </c>
      <c r="M25" s="473">
        <v>1</v>
      </c>
      <c r="N25" s="473">
        <v>141</v>
      </c>
      <c r="O25" s="477">
        <v>134</v>
      </c>
      <c r="P25" s="477">
        <v>19028</v>
      </c>
      <c r="Q25" s="552">
        <v>0.63655827646192964</v>
      </c>
      <c r="R25" s="478">
        <v>142</v>
      </c>
    </row>
    <row r="26" spans="1:18" ht="14.4" customHeight="1" x14ac:dyDescent="0.3">
      <c r="A26" s="472" t="s">
        <v>1123</v>
      </c>
      <c r="B26" s="473" t="s">
        <v>1124</v>
      </c>
      <c r="C26" s="473" t="s">
        <v>414</v>
      </c>
      <c r="D26" s="473" t="s">
        <v>1125</v>
      </c>
      <c r="E26" s="473" t="s">
        <v>1166</v>
      </c>
      <c r="F26" s="473" t="s">
        <v>1167</v>
      </c>
      <c r="G26" s="477">
        <v>25</v>
      </c>
      <c r="H26" s="477">
        <v>5125</v>
      </c>
      <c r="I26" s="473"/>
      <c r="J26" s="473">
        <v>205</v>
      </c>
      <c r="K26" s="477"/>
      <c r="L26" s="477"/>
      <c r="M26" s="473"/>
      <c r="N26" s="473"/>
      <c r="O26" s="477">
        <v>20</v>
      </c>
      <c r="P26" s="477">
        <v>4420</v>
      </c>
      <c r="Q26" s="552"/>
      <c r="R26" s="478">
        <v>221</v>
      </c>
    </row>
    <row r="27" spans="1:18" ht="14.4" customHeight="1" x14ac:dyDescent="0.3">
      <c r="A27" s="472" t="s">
        <v>1123</v>
      </c>
      <c r="B27" s="473" t="s">
        <v>1124</v>
      </c>
      <c r="C27" s="473" t="s">
        <v>414</v>
      </c>
      <c r="D27" s="473" t="s">
        <v>1125</v>
      </c>
      <c r="E27" s="473" t="s">
        <v>1168</v>
      </c>
      <c r="F27" s="473" t="s">
        <v>1169</v>
      </c>
      <c r="G27" s="477">
        <v>8</v>
      </c>
      <c r="H27" s="477">
        <v>10048</v>
      </c>
      <c r="I27" s="473">
        <v>0.99841017488076311</v>
      </c>
      <c r="J27" s="473">
        <v>1256</v>
      </c>
      <c r="K27" s="477">
        <v>8</v>
      </c>
      <c r="L27" s="477">
        <v>10064</v>
      </c>
      <c r="M27" s="473">
        <v>1</v>
      </c>
      <c r="N27" s="473">
        <v>1258</v>
      </c>
      <c r="O27" s="477">
        <v>33</v>
      </c>
      <c r="P27" s="477">
        <v>41613</v>
      </c>
      <c r="Q27" s="552">
        <v>4.1348370429252785</v>
      </c>
      <c r="R27" s="478">
        <v>1261</v>
      </c>
    </row>
    <row r="28" spans="1:18" ht="14.4" customHeight="1" x14ac:dyDescent="0.3">
      <c r="A28" s="472" t="s">
        <v>1123</v>
      </c>
      <c r="B28" s="473" t="s">
        <v>1124</v>
      </c>
      <c r="C28" s="473" t="s">
        <v>414</v>
      </c>
      <c r="D28" s="473" t="s">
        <v>1125</v>
      </c>
      <c r="E28" s="473" t="s">
        <v>1170</v>
      </c>
      <c r="F28" s="473" t="s">
        <v>1171</v>
      </c>
      <c r="G28" s="477">
        <v>6299</v>
      </c>
      <c r="H28" s="477">
        <v>107083</v>
      </c>
      <c r="I28" s="473">
        <v>1.0556393497569969</v>
      </c>
      <c r="J28" s="473">
        <v>17</v>
      </c>
      <c r="K28" s="477">
        <v>5967</v>
      </c>
      <c r="L28" s="477">
        <v>101439</v>
      </c>
      <c r="M28" s="473">
        <v>1</v>
      </c>
      <c r="N28" s="473">
        <v>17</v>
      </c>
      <c r="O28" s="477">
        <v>5732</v>
      </c>
      <c r="P28" s="477">
        <v>97444</v>
      </c>
      <c r="Q28" s="552">
        <v>0.96061672532260767</v>
      </c>
      <c r="R28" s="478">
        <v>17</v>
      </c>
    </row>
    <row r="29" spans="1:18" ht="14.4" customHeight="1" x14ac:dyDescent="0.3">
      <c r="A29" s="472" t="s">
        <v>1123</v>
      </c>
      <c r="B29" s="473" t="s">
        <v>1124</v>
      </c>
      <c r="C29" s="473" t="s">
        <v>414</v>
      </c>
      <c r="D29" s="473" t="s">
        <v>1125</v>
      </c>
      <c r="E29" s="473" t="s">
        <v>1172</v>
      </c>
      <c r="F29" s="473" t="s">
        <v>1173</v>
      </c>
      <c r="G29" s="477">
        <v>232</v>
      </c>
      <c r="H29" s="477">
        <v>32248</v>
      </c>
      <c r="I29" s="473">
        <v>1.0841850457235072</v>
      </c>
      <c r="J29" s="473">
        <v>139</v>
      </c>
      <c r="K29" s="477">
        <v>208</v>
      </c>
      <c r="L29" s="477">
        <v>29744</v>
      </c>
      <c r="M29" s="473">
        <v>1</v>
      </c>
      <c r="N29" s="473">
        <v>143</v>
      </c>
      <c r="O29" s="477">
        <v>180</v>
      </c>
      <c r="P29" s="477">
        <v>25740</v>
      </c>
      <c r="Q29" s="552">
        <v>0.86538461538461542</v>
      </c>
      <c r="R29" s="478">
        <v>143</v>
      </c>
    </row>
    <row r="30" spans="1:18" ht="14.4" customHeight="1" x14ac:dyDescent="0.3">
      <c r="A30" s="472" t="s">
        <v>1123</v>
      </c>
      <c r="B30" s="473" t="s">
        <v>1124</v>
      </c>
      <c r="C30" s="473" t="s">
        <v>414</v>
      </c>
      <c r="D30" s="473" t="s">
        <v>1125</v>
      </c>
      <c r="E30" s="473" t="s">
        <v>1174</v>
      </c>
      <c r="F30" s="473" t="s">
        <v>1175</v>
      </c>
      <c r="G30" s="477">
        <v>133</v>
      </c>
      <c r="H30" s="477">
        <v>13699</v>
      </c>
      <c r="I30" s="473">
        <v>1.8487179487179488</v>
      </c>
      <c r="J30" s="473">
        <v>103</v>
      </c>
      <c r="K30" s="477">
        <v>114</v>
      </c>
      <c r="L30" s="477">
        <v>7410</v>
      </c>
      <c r="M30" s="473">
        <v>1</v>
      </c>
      <c r="N30" s="473">
        <v>65</v>
      </c>
      <c r="O30" s="477">
        <v>89</v>
      </c>
      <c r="P30" s="477">
        <v>5785</v>
      </c>
      <c r="Q30" s="552">
        <v>0.7807017543859649</v>
      </c>
      <c r="R30" s="478">
        <v>65</v>
      </c>
    </row>
    <row r="31" spans="1:18" ht="14.4" customHeight="1" x14ac:dyDescent="0.3">
      <c r="A31" s="472" t="s">
        <v>1123</v>
      </c>
      <c r="B31" s="473" t="s">
        <v>1124</v>
      </c>
      <c r="C31" s="473" t="s">
        <v>414</v>
      </c>
      <c r="D31" s="473" t="s">
        <v>1125</v>
      </c>
      <c r="E31" s="473" t="s">
        <v>1176</v>
      </c>
      <c r="F31" s="473" t="s">
        <v>1177</v>
      </c>
      <c r="G31" s="477"/>
      <c r="H31" s="477"/>
      <c r="I31" s="473"/>
      <c r="J31" s="473"/>
      <c r="K31" s="477">
        <v>2</v>
      </c>
      <c r="L31" s="477">
        <v>248</v>
      </c>
      <c r="M31" s="473">
        <v>1</v>
      </c>
      <c r="N31" s="473">
        <v>124</v>
      </c>
      <c r="O31" s="477"/>
      <c r="P31" s="477"/>
      <c r="Q31" s="552"/>
      <c r="R31" s="478"/>
    </row>
    <row r="32" spans="1:18" ht="14.4" customHeight="1" x14ac:dyDescent="0.3">
      <c r="A32" s="472" t="s">
        <v>1123</v>
      </c>
      <c r="B32" s="473" t="s">
        <v>1124</v>
      </c>
      <c r="C32" s="473" t="s">
        <v>414</v>
      </c>
      <c r="D32" s="473" t="s">
        <v>1125</v>
      </c>
      <c r="E32" s="473" t="s">
        <v>1178</v>
      </c>
      <c r="F32" s="473" t="s">
        <v>1179</v>
      </c>
      <c r="G32" s="477">
        <v>1063</v>
      </c>
      <c r="H32" s="477">
        <v>42520</v>
      </c>
      <c r="I32" s="473">
        <v>0.9732649697857535</v>
      </c>
      <c r="J32" s="473">
        <v>40</v>
      </c>
      <c r="K32" s="477">
        <v>1016</v>
      </c>
      <c r="L32" s="477">
        <v>43688</v>
      </c>
      <c r="M32" s="473">
        <v>1</v>
      </c>
      <c r="N32" s="473">
        <v>43</v>
      </c>
      <c r="O32" s="477">
        <v>1122</v>
      </c>
      <c r="P32" s="477">
        <v>48246</v>
      </c>
      <c r="Q32" s="552">
        <v>1.1043307086614174</v>
      </c>
      <c r="R32" s="478">
        <v>43</v>
      </c>
    </row>
    <row r="33" spans="1:18" ht="14.4" customHeight="1" x14ac:dyDescent="0.3">
      <c r="A33" s="472" t="s">
        <v>1123</v>
      </c>
      <c r="B33" s="473" t="s">
        <v>1124</v>
      </c>
      <c r="C33" s="473" t="s">
        <v>414</v>
      </c>
      <c r="D33" s="473" t="s">
        <v>1125</v>
      </c>
      <c r="E33" s="473" t="s">
        <v>1180</v>
      </c>
      <c r="F33" s="473" t="s">
        <v>1181</v>
      </c>
      <c r="G33" s="477">
        <v>2612</v>
      </c>
      <c r="H33" s="477">
        <v>305604</v>
      </c>
      <c r="I33" s="473">
        <v>0.78023897058823533</v>
      </c>
      <c r="J33" s="473">
        <v>117</v>
      </c>
      <c r="K33" s="477">
        <v>2880</v>
      </c>
      <c r="L33" s="477">
        <v>391680</v>
      </c>
      <c r="M33" s="473">
        <v>1</v>
      </c>
      <c r="N33" s="473">
        <v>136</v>
      </c>
      <c r="O33" s="477">
        <v>3345</v>
      </c>
      <c r="P33" s="477">
        <v>458265</v>
      </c>
      <c r="Q33" s="552">
        <v>1.1699984681372548</v>
      </c>
      <c r="R33" s="478">
        <v>137</v>
      </c>
    </row>
    <row r="34" spans="1:18" ht="14.4" customHeight="1" x14ac:dyDescent="0.3">
      <c r="A34" s="472" t="s">
        <v>1123</v>
      </c>
      <c r="B34" s="473" t="s">
        <v>1124</v>
      </c>
      <c r="C34" s="473" t="s">
        <v>414</v>
      </c>
      <c r="D34" s="473" t="s">
        <v>1125</v>
      </c>
      <c r="E34" s="473" t="s">
        <v>1182</v>
      </c>
      <c r="F34" s="473" t="s">
        <v>1183</v>
      </c>
      <c r="G34" s="477">
        <v>188</v>
      </c>
      <c r="H34" s="477">
        <v>17108</v>
      </c>
      <c r="I34" s="473">
        <v>1.0329670329670331</v>
      </c>
      <c r="J34" s="473">
        <v>91</v>
      </c>
      <c r="K34" s="477">
        <v>182</v>
      </c>
      <c r="L34" s="477">
        <v>16562</v>
      </c>
      <c r="M34" s="473">
        <v>1</v>
      </c>
      <c r="N34" s="473">
        <v>91</v>
      </c>
      <c r="O34" s="477">
        <v>184</v>
      </c>
      <c r="P34" s="477">
        <v>16744</v>
      </c>
      <c r="Q34" s="552">
        <v>1.0109890109890109</v>
      </c>
      <c r="R34" s="478">
        <v>91</v>
      </c>
    </row>
    <row r="35" spans="1:18" ht="14.4" customHeight="1" x14ac:dyDescent="0.3">
      <c r="A35" s="472" t="s">
        <v>1123</v>
      </c>
      <c r="B35" s="473" t="s">
        <v>1124</v>
      </c>
      <c r="C35" s="473" t="s">
        <v>414</v>
      </c>
      <c r="D35" s="473" t="s">
        <v>1125</v>
      </c>
      <c r="E35" s="473" t="s">
        <v>1184</v>
      </c>
      <c r="F35" s="473" t="s">
        <v>1185</v>
      </c>
      <c r="G35" s="477">
        <v>778</v>
      </c>
      <c r="H35" s="477">
        <v>77022</v>
      </c>
      <c r="I35" s="473">
        <v>0.8479704065792516</v>
      </c>
      <c r="J35" s="473">
        <v>99</v>
      </c>
      <c r="K35" s="477">
        <v>663</v>
      </c>
      <c r="L35" s="477">
        <v>90831</v>
      </c>
      <c r="M35" s="473">
        <v>1</v>
      </c>
      <c r="N35" s="473">
        <v>137</v>
      </c>
      <c r="O35" s="477">
        <v>680</v>
      </c>
      <c r="P35" s="477">
        <v>93840</v>
      </c>
      <c r="Q35" s="552">
        <v>1.0331274564851207</v>
      </c>
      <c r="R35" s="478">
        <v>138</v>
      </c>
    </row>
    <row r="36" spans="1:18" ht="14.4" customHeight="1" x14ac:dyDescent="0.3">
      <c r="A36" s="472" t="s">
        <v>1123</v>
      </c>
      <c r="B36" s="473" t="s">
        <v>1124</v>
      </c>
      <c r="C36" s="473" t="s">
        <v>414</v>
      </c>
      <c r="D36" s="473" t="s">
        <v>1125</v>
      </c>
      <c r="E36" s="473" t="s">
        <v>1186</v>
      </c>
      <c r="F36" s="473" t="s">
        <v>1187</v>
      </c>
      <c r="G36" s="477">
        <v>365</v>
      </c>
      <c r="H36" s="477">
        <v>7665</v>
      </c>
      <c r="I36" s="473">
        <v>0.48592620768352984</v>
      </c>
      <c r="J36" s="473">
        <v>21</v>
      </c>
      <c r="K36" s="477">
        <v>239</v>
      </c>
      <c r="L36" s="477">
        <v>15774</v>
      </c>
      <c r="M36" s="473">
        <v>1</v>
      </c>
      <c r="N36" s="473">
        <v>66</v>
      </c>
      <c r="O36" s="477">
        <v>355</v>
      </c>
      <c r="P36" s="477">
        <v>23430</v>
      </c>
      <c r="Q36" s="552">
        <v>1.4853556485355648</v>
      </c>
      <c r="R36" s="478">
        <v>66</v>
      </c>
    </row>
    <row r="37" spans="1:18" ht="14.4" customHeight="1" x14ac:dyDescent="0.3">
      <c r="A37" s="472" t="s">
        <v>1123</v>
      </c>
      <c r="B37" s="473" t="s">
        <v>1124</v>
      </c>
      <c r="C37" s="473" t="s">
        <v>414</v>
      </c>
      <c r="D37" s="473" t="s">
        <v>1125</v>
      </c>
      <c r="E37" s="473" t="s">
        <v>1188</v>
      </c>
      <c r="F37" s="473" t="s">
        <v>1189</v>
      </c>
      <c r="G37" s="477">
        <v>8589</v>
      </c>
      <c r="H37" s="477">
        <v>4191432</v>
      </c>
      <c r="I37" s="473">
        <v>2.6386033651788097</v>
      </c>
      <c r="J37" s="473">
        <v>488</v>
      </c>
      <c r="K37" s="477">
        <v>4843</v>
      </c>
      <c r="L37" s="477">
        <v>1588504</v>
      </c>
      <c r="M37" s="473">
        <v>1</v>
      </c>
      <c r="N37" s="473">
        <v>328</v>
      </c>
      <c r="O37" s="477">
        <v>3400</v>
      </c>
      <c r="P37" s="477">
        <v>1115200</v>
      </c>
      <c r="Q37" s="552">
        <v>0.70204418748709474</v>
      </c>
      <c r="R37" s="478">
        <v>328</v>
      </c>
    </row>
    <row r="38" spans="1:18" ht="14.4" customHeight="1" x14ac:dyDescent="0.3">
      <c r="A38" s="472" t="s">
        <v>1123</v>
      </c>
      <c r="B38" s="473" t="s">
        <v>1124</v>
      </c>
      <c r="C38" s="473" t="s">
        <v>414</v>
      </c>
      <c r="D38" s="473" t="s">
        <v>1125</v>
      </c>
      <c r="E38" s="473" t="s">
        <v>1190</v>
      </c>
      <c r="F38" s="473" t="s">
        <v>1191</v>
      </c>
      <c r="G38" s="477">
        <v>1761</v>
      </c>
      <c r="H38" s="477">
        <v>570564</v>
      </c>
      <c r="I38" s="473">
        <v>1.0239842067480258</v>
      </c>
      <c r="J38" s="473">
        <v>324</v>
      </c>
      <c r="K38" s="477">
        <v>1990</v>
      </c>
      <c r="L38" s="477">
        <v>557200</v>
      </c>
      <c r="M38" s="473">
        <v>1</v>
      </c>
      <c r="N38" s="473">
        <v>280</v>
      </c>
      <c r="O38" s="477">
        <v>90</v>
      </c>
      <c r="P38" s="477">
        <v>25290</v>
      </c>
      <c r="Q38" s="552">
        <v>4.5387652548456565E-2</v>
      </c>
      <c r="R38" s="478">
        <v>281</v>
      </c>
    </row>
    <row r="39" spans="1:18" ht="14.4" customHeight="1" x14ac:dyDescent="0.3">
      <c r="A39" s="472" t="s">
        <v>1123</v>
      </c>
      <c r="B39" s="473" t="s">
        <v>1124</v>
      </c>
      <c r="C39" s="473" t="s">
        <v>414</v>
      </c>
      <c r="D39" s="473" t="s">
        <v>1125</v>
      </c>
      <c r="E39" s="473" t="s">
        <v>1192</v>
      </c>
      <c r="F39" s="473" t="s">
        <v>1193</v>
      </c>
      <c r="G39" s="477">
        <v>582</v>
      </c>
      <c r="H39" s="477">
        <v>137352</v>
      </c>
      <c r="I39" s="473">
        <v>0.9861927840603123</v>
      </c>
      <c r="J39" s="473">
        <v>236</v>
      </c>
      <c r="K39" s="477">
        <v>619</v>
      </c>
      <c r="L39" s="477">
        <v>139275</v>
      </c>
      <c r="M39" s="473">
        <v>1</v>
      </c>
      <c r="N39" s="473">
        <v>225</v>
      </c>
      <c r="O39" s="477">
        <v>672</v>
      </c>
      <c r="P39" s="477">
        <v>151200</v>
      </c>
      <c r="Q39" s="552">
        <v>1.0856219709208401</v>
      </c>
      <c r="R39" s="478">
        <v>225</v>
      </c>
    </row>
    <row r="40" spans="1:18" ht="14.4" customHeight="1" x14ac:dyDescent="0.3">
      <c r="A40" s="472" t="s">
        <v>1123</v>
      </c>
      <c r="B40" s="473" t="s">
        <v>1124</v>
      </c>
      <c r="C40" s="473" t="s">
        <v>414</v>
      </c>
      <c r="D40" s="473" t="s">
        <v>1125</v>
      </c>
      <c r="E40" s="473" t="s">
        <v>1194</v>
      </c>
      <c r="F40" s="473" t="s">
        <v>1195</v>
      </c>
      <c r="G40" s="477">
        <v>1565</v>
      </c>
      <c r="H40" s="477">
        <v>106420</v>
      </c>
      <c r="I40" s="473">
        <v>1.0749494949494949</v>
      </c>
      <c r="J40" s="473">
        <v>68</v>
      </c>
      <c r="K40" s="477">
        <v>1375</v>
      </c>
      <c r="L40" s="477">
        <v>99000</v>
      </c>
      <c r="M40" s="473">
        <v>1</v>
      </c>
      <c r="N40" s="473">
        <v>72</v>
      </c>
      <c r="O40" s="477">
        <v>1435</v>
      </c>
      <c r="P40" s="477">
        <v>103320</v>
      </c>
      <c r="Q40" s="552">
        <v>1.0436363636363637</v>
      </c>
      <c r="R40" s="478">
        <v>72</v>
      </c>
    </row>
    <row r="41" spans="1:18" ht="14.4" customHeight="1" x14ac:dyDescent="0.3">
      <c r="A41" s="472" t="s">
        <v>1123</v>
      </c>
      <c r="B41" s="473" t="s">
        <v>1124</v>
      </c>
      <c r="C41" s="473" t="s">
        <v>414</v>
      </c>
      <c r="D41" s="473" t="s">
        <v>1125</v>
      </c>
      <c r="E41" s="473" t="s">
        <v>1196</v>
      </c>
      <c r="F41" s="473" t="s">
        <v>1197</v>
      </c>
      <c r="G41" s="477">
        <v>1030</v>
      </c>
      <c r="H41" s="477">
        <v>42230</v>
      </c>
      <c r="I41" s="473">
        <v>1.0548270263519421</v>
      </c>
      <c r="J41" s="473">
        <v>41</v>
      </c>
      <c r="K41" s="477">
        <v>785</v>
      </c>
      <c r="L41" s="477">
        <v>40035</v>
      </c>
      <c r="M41" s="473">
        <v>1</v>
      </c>
      <c r="N41" s="473">
        <v>51</v>
      </c>
      <c r="O41" s="477">
        <v>931</v>
      </c>
      <c r="P41" s="477">
        <v>47481</v>
      </c>
      <c r="Q41" s="552">
        <v>1.1859872611464968</v>
      </c>
      <c r="R41" s="478">
        <v>51</v>
      </c>
    </row>
    <row r="42" spans="1:18" ht="14.4" customHeight="1" x14ac:dyDescent="0.3">
      <c r="A42" s="472" t="s">
        <v>1123</v>
      </c>
      <c r="B42" s="473" t="s">
        <v>1124</v>
      </c>
      <c r="C42" s="473" t="s">
        <v>414</v>
      </c>
      <c r="D42" s="473" t="s">
        <v>1125</v>
      </c>
      <c r="E42" s="473" t="s">
        <v>1198</v>
      </c>
      <c r="F42" s="473" t="s">
        <v>1199</v>
      </c>
      <c r="G42" s="477">
        <v>1225</v>
      </c>
      <c r="H42" s="477">
        <v>90650</v>
      </c>
      <c r="I42" s="473">
        <v>0.63824993487245563</v>
      </c>
      <c r="J42" s="473">
        <v>74</v>
      </c>
      <c r="K42" s="477">
        <v>1101</v>
      </c>
      <c r="L42" s="477">
        <v>142029</v>
      </c>
      <c r="M42" s="473">
        <v>1</v>
      </c>
      <c r="N42" s="473">
        <v>129</v>
      </c>
      <c r="O42" s="477">
        <v>1005</v>
      </c>
      <c r="P42" s="477">
        <v>130650</v>
      </c>
      <c r="Q42" s="552">
        <v>0.9198825591956572</v>
      </c>
      <c r="R42" s="478">
        <v>130</v>
      </c>
    </row>
    <row r="43" spans="1:18" ht="14.4" customHeight="1" x14ac:dyDescent="0.3">
      <c r="A43" s="472" t="s">
        <v>1123</v>
      </c>
      <c r="B43" s="473" t="s">
        <v>1124</v>
      </c>
      <c r="C43" s="473" t="s">
        <v>414</v>
      </c>
      <c r="D43" s="473" t="s">
        <v>1125</v>
      </c>
      <c r="E43" s="473" t="s">
        <v>1200</v>
      </c>
      <c r="F43" s="473" t="s">
        <v>1201</v>
      </c>
      <c r="G43" s="477">
        <v>180</v>
      </c>
      <c r="H43" s="477">
        <v>13320</v>
      </c>
      <c r="I43" s="473">
        <v>1.9856887298747763</v>
      </c>
      <c r="J43" s="473">
        <v>74</v>
      </c>
      <c r="K43" s="477">
        <v>129</v>
      </c>
      <c r="L43" s="477">
        <v>6708</v>
      </c>
      <c r="M43" s="473">
        <v>1</v>
      </c>
      <c r="N43" s="473">
        <v>52</v>
      </c>
      <c r="O43" s="477">
        <v>178</v>
      </c>
      <c r="P43" s="477">
        <v>9256</v>
      </c>
      <c r="Q43" s="552">
        <v>1.3798449612403101</v>
      </c>
      <c r="R43" s="478">
        <v>52</v>
      </c>
    </row>
    <row r="44" spans="1:18" ht="14.4" customHeight="1" x14ac:dyDescent="0.3">
      <c r="A44" s="472" t="s">
        <v>1123</v>
      </c>
      <c r="B44" s="473" t="s">
        <v>1124</v>
      </c>
      <c r="C44" s="473" t="s">
        <v>414</v>
      </c>
      <c r="D44" s="473" t="s">
        <v>1125</v>
      </c>
      <c r="E44" s="473" t="s">
        <v>1202</v>
      </c>
      <c r="F44" s="473" t="s">
        <v>1203</v>
      </c>
      <c r="G44" s="477">
        <v>965</v>
      </c>
      <c r="H44" s="477">
        <v>275025</v>
      </c>
      <c r="I44" s="473">
        <v>0.6474223163841808</v>
      </c>
      <c r="J44" s="473">
        <v>285</v>
      </c>
      <c r="K44" s="477">
        <v>885</v>
      </c>
      <c r="L44" s="477">
        <v>424800</v>
      </c>
      <c r="M44" s="473">
        <v>1</v>
      </c>
      <c r="N44" s="473">
        <v>480</v>
      </c>
      <c r="O44" s="477">
        <v>362</v>
      </c>
      <c r="P44" s="477">
        <v>173760</v>
      </c>
      <c r="Q44" s="552">
        <v>0.4090395480225989</v>
      </c>
      <c r="R44" s="478">
        <v>480</v>
      </c>
    </row>
    <row r="45" spans="1:18" ht="14.4" customHeight="1" x14ac:dyDescent="0.3">
      <c r="A45" s="472" t="s">
        <v>1123</v>
      </c>
      <c r="B45" s="473" t="s">
        <v>1124</v>
      </c>
      <c r="C45" s="473" t="s">
        <v>414</v>
      </c>
      <c r="D45" s="473" t="s">
        <v>1125</v>
      </c>
      <c r="E45" s="473" t="s">
        <v>1204</v>
      </c>
      <c r="F45" s="473" t="s">
        <v>1205</v>
      </c>
      <c r="G45" s="477">
        <v>25</v>
      </c>
      <c r="H45" s="477">
        <v>5575</v>
      </c>
      <c r="I45" s="473">
        <v>0.79212844558113105</v>
      </c>
      <c r="J45" s="473">
        <v>223</v>
      </c>
      <c r="K45" s="477">
        <v>34</v>
      </c>
      <c r="L45" s="477">
        <v>7038</v>
      </c>
      <c r="M45" s="473">
        <v>1</v>
      </c>
      <c r="N45" s="473">
        <v>207</v>
      </c>
      <c r="O45" s="477">
        <v>31</v>
      </c>
      <c r="P45" s="477">
        <v>6417</v>
      </c>
      <c r="Q45" s="552">
        <v>0.91176470588235292</v>
      </c>
      <c r="R45" s="478">
        <v>207</v>
      </c>
    </row>
    <row r="46" spans="1:18" ht="14.4" customHeight="1" x14ac:dyDescent="0.3">
      <c r="A46" s="472" t="s">
        <v>1123</v>
      </c>
      <c r="B46" s="473" t="s">
        <v>1124</v>
      </c>
      <c r="C46" s="473" t="s">
        <v>414</v>
      </c>
      <c r="D46" s="473" t="s">
        <v>1125</v>
      </c>
      <c r="E46" s="473" t="s">
        <v>1206</v>
      </c>
      <c r="F46" s="473" t="s">
        <v>1207</v>
      </c>
      <c r="G46" s="477">
        <v>190</v>
      </c>
      <c r="H46" s="477">
        <v>144970</v>
      </c>
      <c r="I46" s="473">
        <v>1.484375</v>
      </c>
      <c r="J46" s="473">
        <v>763</v>
      </c>
      <c r="K46" s="477">
        <v>128</v>
      </c>
      <c r="L46" s="477">
        <v>97664</v>
      </c>
      <c r="M46" s="473">
        <v>1</v>
      </c>
      <c r="N46" s="473">
        <v>763</v>
      </c>
      <c r="O46" s="477">
        <v>125</v>
      </c>
      <c r="P46" s="477">
        <v>95375</v>
      </c>
      <c r="Q46" s="552">
        <v>0.9765625</v>
      </c>
      <c r="R46" s="478">
        <v>763</v>
      </c>
    </row>
    <row r="47" spans="1:18" ht="14.4" customHeight="1" x14ac:dyDescent="0.3">
      <c r="A47" s="472" t="s">
        <v>1123</v>
      </c>
      <c r="B47" s="473" t="s">
        <v>1124</v>
      </c>
      <c r="C47" s="473" t="s">
        <v>414</v>
      </c>
      <c r="D47" s="473" t="s">
        <v>1125</v>
      </c>
      <c r="E47" s="473" t="s">
        <v>1208</v>
      </c>
      <c r="F47" s="473" t="s">
        <v>1209</v>
      </c>
      <c r="G47" s="477">
        <v>170</v>
      </c>
      <c r="H47" s="477">
        <v>359040</v>
      </c>
      <c r="I47" s="473">
        <v>1.4379545672999905</v>
      </c>
      <c r="J47" s="473">
        <v>2112</v>
      </c>
      <c r="K47" s="477">
        <v>118</v>
      </c>
      <c r="L47" s="477">
        <v>249688</v>
      </c>
      <c r="M47" s="473">
        <v>1</v>
      </c>
      <c r="N47" s="473">
        <v>2116</v>
      </c>
      <c r="O47" s="477"/>
      <c r="P47" s="477"/>
      <c r="Q47" s="552"/>
      <c r="R47" s="478"/>
    </row>
    <row r="48" spans="1:18" ht="14.4" customHeight="1" x14ac:dyDescent="0.3">
      <c r="A48" s="472" t="s">
        <v>1123</v>
      </c>
      <c r="B48" s="473" t="s">
        <v>1124</v>
      </c>
      <c r="C48" s="473" t="s">
        <v>414</v>
      </c>
      <c r="D48" s="473" t="s">
        <v>1125</v>
      </c>
      <c r="E48" s="473" t="s">
        <v>1210</v>
      </c>
      <c r="F48" s="473" t="s">
        <v>1211</v>
      </c>
      <c r="G48" s="477">
        <v>73</v>
      </c>
      <c r="H48" s="477">
        <v>44822</v>
      </c>
      <c r="I48" s="473">
        <v>1.2848870542368995</v>
      </c>
      <c r="J48" s="473">
        <v>614</v>
      </c>
      <c r="K48" s="477">
        <v>57</v>
      </c>
      <c r="L48" s="477">
        <v>34884</v>
      </c>
      <c r="M48" s="473">
        <v>1</v>
      </c>
      <c r="N48" s="473">
        <v>612</v>
      </c>
      <c r="O48" s="477">
        <v>106</v>
      </c>
      <c r="P48" s="477">
        <v>64872</v>
      </c>
      <c r="Q48" s="552">
        <v>1.8596491228070176</v>
      </c>
      <c r="R48" s="478">
        <v>612</v>
      </c>
    </row>
    <row r="49" spans="1:18" ht="14.4" customHeight="1" x14ac:dyDescent="0.3">
      <c r="A49" s="472" t="s">
        <v>1123</v>
      </c>
      <c r="B49" s="473" t="s">
        <v>1124</v>
      </c>
      <c r="C49" s="473" t="s">
        <v>414</v>
      </c>
      <c r="D49" s="473" t="s">
        <v>1125</v>
      </c>
      <c r="E49" s="473" t="s">
        <v>1212</v>
      </c>
      <c r="F49" s="473" t="s">
        <v>1213</v>
      </c>
      <c r="G49" s="477">
        <v>23</v>
      </c>
      <c r="H49" s="477">
        <v>22149</v>
      </c>
      <c r="I49" s="473"/>
      <c r="J49" s="473">
        <v>963</v>
      </c>
      <c r="K49" s="477"/>
      <c r="L49" s="477"/>
      <c r="M49" s="473"/>
      <c r="N49" s="473"/>
      <c r="O49" s="477">
        <v>3</v>
      </c>
      <c r="P49" s="477">
        <v>2475</v>
      </c>
      <c r="Q49" s="552"/>
      <c r="R49" s="478">
        <v>825</v>
      </c>
    </row>
    <row r="50" spans="1:18" ht="14.4" customHeight="1" x14ac:dyDescent="0.3">
      <c r="A50" s="472" t="s">
        <v>1123</v>
      </c>
      <c r="B50" s="473" t="s">
        <v>1124</v>
      </c>
      <c r="C50" s="473" t="s">
        <v>414</v>
      </c>
      <c r="D50" s="473" t="s">
        <v>1125</v>
      </c>
      <c r="E50" s="473" t="s">
        <v>1214</v>
      </c>
      <c r="F50" s="473" t="s">
        <v>1215</v>
      </c>
      <c r="G50" s="477">
        <v>1</v>
      </c>
      <c r="H50" s="477">
        <v>512</v>
      </c>
      <c r="I50" s="473">
        <v>0.59396751740139209</v>
      </c>
      <c r="J50" s="473">
        <v>512</v>
      </c>
      <c r="K50" s="477">
        <v>2</v>
      </c>
      <c r="L50" s="477">
        <v>862</v>
      </c>
      <c r="M50" s="473">
        <v>1</v>
      </c>
      <c r="N50" s="473">
        <v>431</v>
      </c>
      <c r="O50" s="477">
        <v>1</v>
      </c>
      <c r="P50" s="477">
        <v>431</v>
      </c>
      <c r="Q50" s="552">
        <v>0.5</v>
      </c>
      <c r="R50" s="478">
        <v>431</v>
      </c>
    </row>
    <row r="51" spans="1:18" ht="14.4" customHeight="1" x14ac:dyDescent="0.3">
      <c r="A51" s="472" t="s">
        <v>1123</v>
      </c>
      <c r="B51" s="473" t="s">
        <v>1124</v>
      </c>
      <c r="C51" s="473" t="s">
        <v>414</v>
      </c>
      <c r="D51" s="473" t="s">
        <v>1125</v>
      </c>
      <c r="E51" s="473" t="s">
        <v>1216</v>
      </c>
      <c r="F51" s="473" t="s">
        <v>1217</v>
      </c>
      <c r="G51" s="477">
        <v>56</v>
      </c>
      <c r="H51" s="477">
        <v>98560</v>
      </c>
      <c r="I51" s="473">
        <v>1.8033776736867144</v>
      </c>
      <c r="J51" s="473">
        <v>1760</v>
      </c>
      <c r="K51" s="477">
        <v>31</v>
      </c>
      <c r="L51" s="477">
        <v>54653</v>
      </c>
      <c r="M51" s="473">
        <v>1</v>
      </c>
      <c r="N51" s="473">
        <v>1763</v>
      </c>
      <c r="O51" s="477">
        <v>89</v>
      </c>
      <c r="P51" s="477">
        <v>157352</v>
      </c>
      <c r="Q51" s="552">
        <v>2.8791100214077909</v>
      </c>
      <c r="R51" s="478">
        <v>1768</v>
      </c>
    </row>
    <row r="52" spans="1:18" ht="14.4" customHeight="1" x14ac:dyDescent="0.3">
      <c r="A52" s="472" t="s">
        <v>1123</v>
      </c>
      <c r="B52" s="473" t="s">
        <v>1124</v>
      </c>
      <c r="C52" s="473" t="s">
        <v>414</v>
      </c>
      <c r="D52" s="473" t="s">
        <v>1125</v>
      </c>
      <c r="E52" s="473" t="s">
        <v>1218</v>
      </c>
      <c r="F52" s="473" t="s">
        <v>1219</v>
      </c>
      <c r="G52" s="477">
        <v>226</v>
      </c>
      <c r="H52" s="477">
        <v>111192</v>
      </c>
      <c r="I52" s="473">
        <v>28.25</v>
      </c>
      <c r="J52" s="473">
        <v>492</v>
      </c>
      <c r="K52" s="477">
        <v>8</v>
      </c>
      <c r="L52" s="477">
        <v>3936</v>
      </c>
      <c r="M52" s="473">
        <v>1</v>
      </c>
      <c r="N52" s="473">
        <v>492</v>
      </c>
      <c r="O52" s="477"/>
      <c r="P52" s="477"/>
      <c r="Q52" s="552"/>
      <c r="R52" s="478"/>
    </row>
    <row r="53" spans="1:18" ht="14.4" customHeight="1" x14ac:dyDescent="0.3">
      <c r="A53" s="472" t="s">
        <v>1123</v>
      </c>
      <c r="B53" s="473" t="s">
        <v>1124</v>
      </c>
      <c r="C53" s="473" t="s">
        <v>414</v>
      </c>
      <c r="D53" s="473" t="s">
        <v>1125</v>
      </c>
      <c r="E53" s="473" t="s">
        <v>1220</v>
      </c>
      <c r="F53" s="473" t="s">
        <v>1221</v>
      </c>
      <c r="G53" s="477">
        <v>209</v>
      </c>
      <c r="H53" s="477">
        <v>20691</v>
      </c>
      <c r="I53" s="473">
        <v>0.80132450331125826</v>
      </c>
      <c r="J53" s="473">
        <v>99</v>
      </c>
      <c r="K53" s="477">
        <v>171</v>
      </c>
      <c r="L53" s="477">
        <v>25821</v>
      </c>
      <c r="M53" s="473">
        <v>1</v>
      </c>
      <c r="N53" s="473">
        <v>151</v>
      </c>
      <c r="O53" s="477">
        <v>161</v>
      </c>
      <c r="P53" s="477">
        <v>24472</v>
      </c>
      <c r="Q53" s="552">
        <v>0.94775570272259013</v>
      </c>
      <c r="R53" s="478">
        <v>152</v>
      </c>
    </row>
    <row r="54" spans="1:18" ht="14.4" customHeight="1" x14ac:dyDescent="0.3">
      <c r="A54" s="472" t="s">
        <v>1123</v>
      </c>
      <c r="B54" s="473" t="s">
        <v>1124</v>
      </c>
      <c r="C54" s="473" t="s">
        <v>414</v>
      </c>
      <c r="D54" s="473" t="s">
        <v>1125</v>
      </c>
      <c r="E54" s="473" t="s">
        <v>1222</v>
      </c>
      <c r="F54" s="473" t="s">
        <v>1223</v>
      </c>
      <c r="G54" s="477">
        <v>459</v>
      </c>
      <c r="H54" s="477">
        <v>114291</v>
      </c>
      <c r="I54" s="473">
        <v>1.1069239038847081</v>
      </c>
      <c r="J54" s="473">
        <v>249</v>
      </c>
      <c r="K54" s="477">
        <v>381</v>
      </c>
      <c r="L54" s="477">
        <v>103251</v>
      </c>
      <c r="M54" s="473">
        <v>1</v>
      </c>
      <c r="N54" s="473">
        <v>271</v>
      </c>
      <c r="O54" s="477">
        <v>440</v>
      </c>
      <c r="P54" s="477">
        <v>119680</v>
      </c>
      <c r="Q54" s="552">
        <v>1.1591171029820535</v>
      </c>
      <c r="R54" s="478">
        <v>272</v>
      </c>
    </row>
    <row r="55" spans="1:18" ht="14.4" customHeight="1" x14ac:dyDescent="0.3">
      <c r="A55" s="472" t="s">
        <v>1123</v>
      </c>
      <c r="B55" s="473" t="s">
        <v>1124</v>
      </c>
      <c r="C55" s="473" t="s">
        <v>414</v>
      </c>
      <c r="D55" s="473" t="s">
        <v>1125</v>
      </c>
      <c r="E55" s="473" t="s">
        <v>1224</v>
      </c>
      <c r="F55" s="473" t="s">
        <v>1225</v>
      </c>
      <c r="G55" s="477">
        <v>146</v>
      </c>
      <c r="H55" s="477">
        <v>22484</v>
      </c>
      <c r="I55" s="473">
        <v>0.78292360192213939</v>
      </c>
      <c r="J55" s="473">
        <v>154</v>
      </c>
      <c r="K55" s="477">
        <v>166</v>
      </c>
      <c r="L55" s="477">
        <v>28718</v>
      </c>
      <c r="M55" s="473">
        <v>1</v>
      </c>
      <c r="N55" s="473">
        <v>173</v>
      </c>
      <c r="O55" s="477">
        <v>136</v>
      </c>
      <c r="P55" s="477">
        <v>23664</v>
      </c>
      <c r="Q55" s="552">
        <v>0.82401281426283168</v>
      </c>
      <c r="R55" s="478">
        <v>174</v>
      </c>
    </row>
    <row r="56" spans="1:18" ht="14.4" customHeight="1" x14ac:dyDescent="0.3">
      <c r="A56" s="472" t="s">
        <v>1123</v>
      </c>
      <c r="B56" s="473" t="s">
        <v>1124</v>
      </c>
      <c r="C56" s="473" t="s">
        <v>414</v>
      </c>
      <c r="D56" s="473" t="s">
        <v>1125</v>
      </c>
      <c r="E56" s="473" t="s">
        <v>1226</v>
      </c>
      <c r="F56" s="473" t="s">
        <v>1227</v>
      </c>
      <c r="G56" s="477">
        <v>42</v>
      </c>
      <c r="H56" s="477">
        <v>22344</v>
      </c>
      <c r="I56" s="473">
        <v>0.34940889472696568</v>
      </c>
      <c r="J56" s="473">
        <v>532</v>
      </c>
      <c r="K56" s="477">
        <v>146</v>
      </c>
      <c r="L56" s="477">
        <v>63948</v>
      </c>
      <c r="M56" s="473">
        <v>1</v>
      </c>
      <c r="N56" s="473">
        <v>438</v>
      </c>
      <c r="O56" s="477">
        <v>378</v>
      </c>
      <c r="P56" s="477">
        <v>165564</v>
      </c>
      <c r="Q56" s="552">
        <v>2.5890410958904111</v>
      </c>
      <c r="R56" s="478">
        <v>438</v>
      </c>
    </row>
    <row r="57" spans="1:18" ht="14.4" customHeight="1" x14ac:dyDescent="0.3">
      <c r="A57" s="472" t="s">
        <v>1123</v>
      </c>
      <c r="B57" s="473" t="s">
        <v>1124</v>
      </c>
      <c r="C57" s="473" t="s">
        <v>414</v>
      </c>
      <c r="D57" s="473" t="s">
        <v>1125</v>
      </c>
      <c r="E57" s="473" t="s">
        <v>1228</v>
      </c>
      <c r="F57" s="473" t="s">
        <v>1229</v>
      </c>
      <c r="G57" s="477">
        <v>8</v>
      </c>
      <c r="H57" s="477">
        <v>216</v>
      </c>
      <c r="I57" s="473">
        <v>0.76595744680851063</v>
      </c>
      <c r="J57" s="473">
        <v>27</v>
      </c>
      <c r="K57" s="477">
        <v>6</v>
      </c>
      <c r="L57" s="477">
        <v>282</v>
      </c>
      <c r="M57" s="473">
        <v>1</v>
      </c>
      <c r="N57" s="473">
        <v>47</v>
      </c>
      <c r="O57" s="477">
        <v>9</v>
      </c>
      <c r="P57" s="477">
        <v>423</v>
      </c>
      <c r="Q57" s="552">
        <v>1.5</v>
      </c>
      <c r="R57" s="478">
        <v>47</v>
      </c>
    </row>
    <row r="58" spans="1:18" ht="14.4" customHeight="1" x14ac:dyDescent="0.3">
      <c r="A58" s="472" t="s">
        <v>1123</v>
      </c>
      <c r="B58" s="473" t="s">
        <v>1124</v>
      </c>
      <c r="C58" s="473" t="s">
        <v>414</v>
      </c>
      <c r="D58" s="473" t="s">
        <v>1125</v>
      </c>
      <c r="E58" s="473" t="s">
        <v>1230</v>
      </c>
      <c r="F58" s="473" t="s">
        <v>1231</v>
      </c>
      <c r="G58" s="477">
        <v>6</v>
      </c>
      <c r="H58" s="477">
        <v>252</v>
      </c>
      <c r="I58" s="473"/>
      <c r="J58" s="473">
        <v>42</v>
      </c>
      <c r="K58" s="477"/>
      <c r="L58" s="477"/>
      <c r="M58" s="473"/>
      <c r="N58" s="473"/>
      <c r="O58" s="477">
        <v>6</v>
      </c>
      <c r="P58" s="477">
        <v>264</v>
      </c>
      <c r="Q58" s="552"/>
      <c r="R58" s="478">
        <v>44</v>
      </c>
    </row>
    <row r="59" spans="1:18" ht="14.4" customHeight="1" x14ac:dyDescent="0.3">
      <c r="A59" s="472" t="s">
        <v>1123</v>
      </c>
      <c r="B59" s="473" t="s">
        <v>1124</v>
      </c>
      <c r="C59" s="473" t="s">
        <v>414</v>
      </c>
      <c r="D59" s="473" t="s">
        <v>1125</v>
      </c>
      <c r="E59" s="473" t="s">
        <v>1232</v>
      </c>
      <c r="F59" s="473" t="s">
        <v>1233</v>
      </c>
      <c r="G59" s="477"/>
      <c r="H59" s="477"/>
      <c r="I59" s="473"/>
      <c r="J59" s="473"/>
      <c r="K59" s="477">
        <v>5</v>
      </c>
      <c r="L59" s="477">
        <v>1885</v>
      </c>
      <c r="M59" s="473">
        <v>1</v>
      </c>
      <c r="N59" s="473">
        <v>377</v>
      </c>
      <c r="O59" s="477">
        <v>2</v>
      </c>
      <c r="P59" s="477">
        <v>754</v>
      </c>
      <c r="Q59" s="552">
        <v>0.4</v>
      </c>
      <c r="R59" s="478">
        <v>377</v>
      </c>
    </row>
    <row r="60" spans="1:18" ht="14.4" customHeight="1" x14ac:dyDescent="0.3">
      <c r="A60" s="472" t="s">
        <v>1123</v>
      </c>
      <c r="B60" s="473" t="s">
        <v>1124</v>
      </c>
      <c r="C60" s="473" t="s">
        <v>414</v>
      </c>
      <c r="D60" s="473" t="s">
        <v>1125</v>
      </c>
      <c r="E60" s="473" t="s">
        <v>1234</v>
      </c>
      <c r="F60" s="473" t="s">
        <v>1235</v>
      </c>
      <c r="G60" s="477"/>
      <c r="H60" s="477"/>
      <c r="I60" s="473"/>
      <c r="J60" s="473"/>
      <c r="K60" s="477">
        <v>8</v>
      </c>
      <c r="L60" s="477">
        <v>288</v>
      </c>
      <c r="M60" s="473">
        <v>1</v>
      </c>
      <c r="N60" s="473">
        <v>36</v>
      </c>
      <c r="O60" s="477">
        <v>10</v>
      </c>
      <c r="P60" s="477">
        <v>360</v>
      </c>
      <c r="Q60" s="552">
        <v>1.25</v>
      </c>
      <c r="R60" s="478">
        <v>36</v>
      </c>
    </row>
    <row r="61" spans="1:18" ht="14.4" customHeight="1" x14ac:dyDescent="0.3">
      <c r="A61" s="472" t="s">
        <v>1123</v>
      </c>
      <c r="B61" s="473" t="s">
        <v>1124</v>
      </c>
      <c r="C61" s="473" t="s">
        <v>414</v>
      </c>
      <c r="D61" s="473" t="s">
        <v>1125</v>
      </c>
      <c r="E61" s="473" t="s">
        <v>1236</v>
      </c>
      <c r="F61" s="473" t="s">
        <v>1237</v>
      </c>
      <c r="G61" s="477">
        <v>6</v>
      </c>
      <c r="H61" s="477">
        <v>714</v>
      </c>
      <c r="I61" s="473">
        <v>2.950413223140496</v>
      </c>
      <c r="J61" s="473">
        <v>119</v>
      </c>
      <c r="K61" s="477">
        <v>1</v>
      </c>
      <c r="L61" s="477">
        <v>242</v>
      </c>
      <c r="M61" s="473">
        <v>1</v>
      </c>
      <c r="N61" s="473">
        <v>242</v>
      </c>
      <c r="O61" s="477">
        <v>1</v>
      </c>
      <c r="P61" s="477">
        <v>242</v>
      </c>
      <c r="Q61" s="552">
        <v>1</v>
      </c>
      <c r="R61" s="478">
        <v>242</v>
      </c>
    </row>
    <row r="62" spans="1:18" ht="14.4" customHeight="1" x14ac:dyDescent="0.3">
      <c r="A62" s="472" t="s">
        <v>1123</v>
      </c>
      <c r="B62" s="473" t="s">
        <v>1124</v>
      </c>
      <c r="C62" s="473" t="s">
        <v>414</v>
      </c>
      <c r="D62" s="473" t="s">
        <v>1125</v>
      </c>
      <c r="E62" s="473" t="s">
        <v>1238</v>
      </c>
      <c r="F62" s="473" t="s">
        <v>1239</v>
      </c>
      <c r="G62" s="477"/>
      <c r="H62" s="477"/>
      <c r="I62" s="473"/>
      <c r="J62" s="473"/>
      <c r="K62" s="477">
        <v>258</v>
      </c>
      <c r="L62" s="477">
        <v>385194</v>
      </c>
      <c r="M62" s="473">
        <v>1</v>
      </c>
      <c r="N62" s="473">
        <v>1493</v>
      </c>
      <c r="O62" s="477">
        <v>782</v>
      </c>
      <c r="P62" s="477">
        <v>1167526</v>
      </c>
      <c r="Q62" s="552">
        <v>3.0310077519379846</v>
      </c>
      <c r="R62" s="478">
        <v>1493</v>
      </c>
    </row>
    <row r="63" spans="1:18" ht="14.4" customHeight="1" x14ac:dyDescent="0.3">
      <c r="A63" s="472" t="s">
        <v>1123</v>
      </c>
      <c r="B63" s="473" t="s">
        <v>1124</v>
      </c>
      <c r="C63" s="473" t="s">
        <v>414</v>
      </c>
      <c r="D63" s="473" t="s">
        <v>1125</v>
      </c>
      <c r="E63" s="473" t="s">
        <v>1240</v>
      </c>
      <c r="F63" s="473" t="s">
        <v>1241</v>
      </c>
      <c r="G63" s="477"/>
      <c r="H63" s="477"/>
      <c r="I63" s="473"/>
      <c r="J63" s="473"/>
      <c r="K63" s="477">
        <v>369</v>
      </c>
      <c r="L63" s="477">
        <v>120663</v>
      </c>
      <c r="M63" s="473">
        <v>1</v>
      </c>
      <c r="N63" s="473">
        <v>327</v>
      </c>
      <c r="O63" s="477">
        <v>1851</v>
      </c>
      <c r="P63" s="477">
        <v>605277</v>
      </c>
      <c r="Q63" s="552">
        <v>5.0162601626016263</v>
      </c>
      <c r="R63" s="478">
        <v>327</v>
      </c>
    </row>
    <row r="64" spans="1:18" ht="14.4" customHeight="1" x14ac:dyDescent="0.3">
      <c r="A64" s="472" t="s">
        <v>1123</v>
      </c>
      <c r="B64" s="473" t="s">
        <v>1124</v>
      </c>
      <c r="C64" s="473" t="s">
        <v>414</v>
      </c>
      <c r="D64" s="473" t="s">
        <v>1125</v>
      </c>
      <c r="E64" s="473" t="s">
        <v>1242</v>
      </c>
      <c r="F64" s="473" t="s">
        <v>1243</v>
      </c>
      <c r="G64" s="477"/>
      <c r="H64" s="477"/>
      <c r="I64" s="473"/>
      <c r="J64" s="473"/>
      <c r="K64" s="477">
        <v>52</v>
      </c>
      <c r="L64" s="477">
        <v>46124</v>
      </c>
      <c r="M64" s="473">
        <v>1</v>
      </c>
      <c r="N64" s="473">
        <v>887</v>
      </c>
      <c r="O64" s="477">
        <v>186</v>
      </c>
      <c r="P64" s="477">
        <v>165168</v>
      </c>
      <c r="Q64" s="552">
        <v>3.5809556846760904</v>
      </c>
      <c r="R64" s="478">
        <v>888</v>
      </c>
    </row>
    <row r="65" spans="1:18" ht="14.4" customHeight="1" x14ac:dyDescent="0.3">
      <c r="A65" s="472" t="s">
        <v>1123</v>
      </c>
      <c r="B65" s="473" t="s">
        <v>1124</v>
      </c>
      <c r="C65" s="473" t="s">
        <v>414</v>
      </c>
      <c r="D65" s="473" t="s">
        <v>1125</v>
      </c>
      <c r="E65" s="473" t="s">
        <v>1244</v>
      </c>
      <c r="F65" s="473" t="s">
        <v>1245</v>
      </c>
      <c r="G65" s="477"/>
      <c r="H65" s="477"/>
      <c r="I65" s="473"/>
      <c r="J65" s="473"/>
      <c r="K65" s="477"/>
      <c r="L65" s="477"/>
      <c r="M65" s="473"/>
      <c r="N65" s="473"/>
      <c r="O65" s="477">
        <v>5</v>
      </c>
      <c r="P65" s="477">
        <v>1660</v>
      </c>
      <c r="Q65" s="552"/>
      <c r="R65" s="478">
        <v>332</v>
      </c>
    </row>
    <row r="66" spans="1:18" ht="14.4" customHeight="1" x14ac:dyDescent="0.3">
      <c r="A66" s="472" t="s">
        <v>1123</v>
      </c>
      <c r="B66" s="473" t="s">
        <v>1124</v>
      </c>
      <c r="C66" s="473" t="s">
        <v>414</v>
      </c>
      <c r="D66" s="473" t="s">
        <v>1125</v>
      </c>
      <c r="E66" s="473" t="s">
        <v>1246</v>
      </c>
      <c r="F66" s="473" t="s">
        <v>1247</v>
      </c>
      <c r="G66" s="477"/>
      <c r="H66" s="477"/>
      <c r="I66" s="473"/>
      <c r="J66" s="473"/>
      <c r="K66" s="477"/>
      <c r="L66" s="477"/>
      <c r="M66" s="473"/>
      <c r="N66" s="473"/>
      <c r="O66" s="477">
        <v>3048</v>
      </c>
      <c r="P66" s="477">
        <v>795528</v>
      </c>
      <c r="Q66" s="552"/>
      <c r="R66" s="478">
        <v>261</v>
      </c>
    </row>
    <row r="67" spans="1:18" ht="14.4" customHeight="1" x14ac:dyDescent="0.3">
      <c r="A67" s="472" t="s">
        <v>1123</v>
      </c>
      <c r="B67" s="473" t="s">
        <v>1124</v>
      </c>
      <c r="C67" s="473" t="s">
        <v>414</v>
      </c>
      <c r="D67" s="473" t="s">
        <v>1125</v>
      </c>
      <c r="E67" s="473" t="s">
        <v>1248</v>
      </c>
      <c r="F67" s="473" t="s">
        <v>1249</v>
      </c>
      <c r="G67" s="477"/>
      <c r="H67" s="477"/>
      <c r="I67" s="473"/>
      <c r="J67" s="473"/>
      <c r="K67" s="477"/>
      <c r="L67" s="477"/>
      <c r="M67" s="473"/>
      <c r="N67" s="473"/>
      <c r="O67" s="477">
        <v>46</v>
      </c>
      <c r="P67" s="477">
        <v>7590</v>
      </c>
      <c r="Q67" s="552"/>
      <c r="R67" s="478">
        <v>165</v>
      </c>
    </row>
    <row r="68" spans="1:18" ht="14.4" customHeight="1" x14ac:dyDescent="0.3">
      <c r="A68" s="472" t="s">
        <v>1123</v>
      </c>
      <c r="B68" s="473" t="s">
        <v>1124</v>
      </c>
      <c r="C68" s="473" t="s">
        <v>414</v>
      </c>
      <c r="D68" s="473" t="s">
        <v>1125</v>
      </c>
      <c r="E68" s="473" t="s">
        <v>1250</v>
      </c>
      <c r="F68" s="473" t="s">
        <v>1251</v>
      </c>
      <c r="G68" s="477"/>
      <c r="H68" s="477"/>
      <c r="I68" s="473"/>
      <c r="J68" s="473"/>
      <c r="K68" s="477"/>
      <c r="L68" s="477"/>
      <c r="M68" s="473"/>
      <c r="N68" s="473"/>
      <c r="O68" s="477">
        <v>66</v>
      </c>
      <c r="P68" s="477">
        <v>71148</v>
      </c>
      <c r="Q68" s="552"/>
      <c r="R68" s="478">
        <v>1078</v>
      </c>
    </row>
    <row r="69" spans="1:18" ht="14.4" customHeight="1" thickBot="1" x14ac:dyDescent="0.35">
      <c r="A69" s="479" t="s">
        <v>1123</v>
      </c>
      <c r="B69" s="480" t="s">
        <v>1124</v>
      </c>
      <c r="C69" s="480" t="s">
        <v>414</v>
      </c>
      <c r="D69" s="480" t="s">
        <v>1125</v>
      </c>
      <c r="E69" s="480" t="s">
        <v>1252</v>
      </c>
      <c r="F69" s="480" t="s">
        <v>1253</v>
      </c>
      <c r="G69" s="484"/>
      <c r="H69" s="484"/>
      <c r="I69" s="480"/>
      <c r="J69" s="480"/>
      <c r="K69" s="484"/>
      <c r="L69" s="484"/>
      <c r="M69" s="480"/>
      <c r="N69" s="480"/>
      <c r="O69" s="484">
        <v>191</v>
      </c>
      <c r="P69" s="484">
        <v>29032</v>
      </c>
      <c r="Q69" s="492"/>
      <c r="R69" s="485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1255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46287</v>
      </c>
      <c r="I3" s="89">
        <f t="shared" si="0"/>
        <v>10303979</v>
      </c>
      <c r="J3" s="66"/>
      <c r="K3" s="66"/>
      <c r="L3" s="89">
        <f t="shared" si="0"/>
        <v>41917</v>
      </c>
      <c r="M3" s="89">
        <f t="shared" si="0"/>
        <v>9128939</v>
      </c>
      <c r="N3" s="66"/>
      <c r="O3" s="66"/>
      <c r="P3" s="89">
        <f t="shared" si="0"/>
        <v>49349</v>
      </c>
      <c r="Q3" s="89">
        <f t="shared" si="0"/>
        <v>12593822</v>
      </c>
      <c r="R3" s="67">
        <f>IF(M3=0,0,Q3/M3)</f>
        <v>1.379549364937152</v>
      </c>
      <c r="S3" s="90">
        <f>IF(P3=0,0,Q3/P3)</f>
        <v>255.19913270785628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2"/>
      <c r="B5" s="542"/>
      <c r="C5" s="543"/>
      <c r="D5" s="553"/>
      <c r="E5" s="544"/>
      <c r="F5" s="545"/>
      <c r="G5" s="546"/>
      <c r="H5" s="547" t="s">
        <v>58</v>
      </c>
      <c r="I5" s="548" t="s">
        <v>14</v>
      </c>
      <c r="J5" s="549"/>
      <c r="K5" s="549"/>
      <c r="L5" s="547" t="s">
        <v>58</v>
      </c>
      <c r="M5" s="548" t="s">
        <v>14</v>
      </c>
      <c r="N5" s="549"/>
      <c r="O5" s="549"/>
      <c r="P5" s="547" t="s">
        <v>58</v>
      </c>
      <c r="Q5" s="548" t="s">
        <v>14</v>
      </c>
      <c r="R5" s="550"/>
      <c r="S5" s="551"/>
    </row>
    <row r="6" spans="1:19" ht="14.4" customHeight="1" x14ac:dyDescent="0.3">
      <c r="A6" s="465" t="s">
        <v>1123</v>
      </c>
      <c r="B6" s="466" t="s">
        <v>1124</v>
      </c>
      <c r="C6" s="466" t="s">
        <v>414</v>
      </c>
      <c r="D6" s="466" t="s">
        <v>1118</v>
      </c>
      <c r="E6" s="466" t="s">
        <v>1125</v>
      </c>
      <c r="F6" s="466" t="s">
        <v>1126</v>
      </c>
      <c r="G6" s="466" t="s">
        <v>1127</v>
      </c>
      <c r="H6" s="470">
        <v>179</v>
      </c>
      <c r="I6" s="470">
        <v>30967</v>
      </c>
      <c r="J6" s="466">
        <v>1.1933333333333334</v>
      </c>
      <c r="K6" s="466">
        <v>173</v>
      </c>
      <c r="L6" s="470">
        <v>150</v>
      </c>
      <c r="M6" s="470">
        <v>25950</v>
      </c>
      <c r="N6" s="466">
        <v>1</v>
      </c>
      <c r="O6" s="466">
        <v>173</v>
      </c>
      <c r="P6" s="470">
        <v>156</v>
      </c>
      <c r="Q6" s="470">
        <v>27144</v>
      </c>
      <c r="R6" s="491">
        <v>1.0460115606936415</v>
      </c>
      <c r="S6" s="471">
        <v>174</v>
      </c>
    </row>
    <row r="7" spans="1:19" ht="14.4" customHeight="1" x14ac:dyDescent="0.3">
      <c r="A7" s="472" t="s">
        <v>1123</v>
      </c>
      <c r="B7" s="473" t="s">
        <v>1124</v>
      </c>
      <c r="C7" s="473" t="s">
        <v>414</v>
      </c>
      <c r="D7" s="473" t="s">
        <v>1118</v>
      </c>
      <c r="E7" s="473" t="s">
        <v>1125</v>
      </c>
      <c r="F7" s="473" t="s">
        <v>1128</v>
      </c>
      <c r="G7" s="473" t="s">
        <v>1129</v>
      </c>
      <c r="H7" s="477">
        <v>1706</v>
      </c>
      <c r="I7" s="477">
        <v>214956</v>
      </c>
      <c r="J7" s="473">
        <v>0.7303082191780822</v>
      </c>
      <c r="K7" s="473">
        <v>126</v>
      </c>
      <c r="L7" s="477">
        <v>1533</v>
      </c>
      <c r="M7" s="477">
        <v>294336</v>
      </c>
      <c r="N7" s="473">
        <v>1</v>
      </c>
      <c r="O7" s="473">
        <v>192</v>
      </c>
      <c r="P7" s="477">
        <v>1497</v>
      </c>
      <c r="Q7" s="477">
        <v>288921</v>
      </c>
      <c r="R7" s="552">
        <v>0.98160265818656234</v>
      </c>
      <c r="S7" s="478">
        <v>193</v>
      </c>
    </row>
    <row r="8" spans="1:19" ht="14.4" customHeight="1" x14ac:dyDescent="0.3">
      <c r="A8" s="472" t="s">
        <v>1123</v>
      </c>
      <c r="B8" s="473" t="s">
        <v>1124</v>
      </c>
      <c r="C8" s="473" t="s">
        <v>414</v>
      </c>
      <c r="D8" s="473" t="s">
        <v>1118</v>
      </c>
      <c r="E8" s="473" t="s">
        <v>1125</v>
      </c>
      <c r="F8" s="473" t="s">
        <v>1130</v>
      </c>
      <c r="G8" s="473" t="s">
        <v>1131</v>
      </c>
      <c r="H8" s="477">
        <v>1802</v>
      </c>
      <c r="I8" s="477">
        <v>118932</v>
      </c>
      <c r="J8" s="473">
        <v>1.0302137833061917</v>
      </c>
      <c r="K8" s="473">
        <v>66</v>
      </c>
      <c r="L8" s="477">
        <v>1519</v>
      </c>
      <c r="M8" s="477">
        <v>115444</v>
      </c>
      <c r="N8" s="473">
        <v>1</v>
      </c>
      <c r="O8" s="473">
        <v>76</v>
      </c>
      <c r="P8" s="477">
        <v>1697</v>
      </c>
      <c r="Q8" s="477">
        <v>128972</v>
      </c>
      <c r="R8" s="552">
        <v>1.1171823568136932</v>
      </c>
      <c r="S8" s="478">
        <v>76</v>
      </c>
    </row>
    <row r="9" spans="1:19" ht="14.4" customHeight="1" x14ac:dyDescent="0.3">
      <c r="A9" s="472" t="s">
        <v>1123</v>
      </c>
      <c r="B9" s="473" t="s">
        <v>1124</v>
      </c>
      <c r="C9" s="473" t="s">
        <v>414</v>
      </c>
      <c r="D9" s="473" t="s">
        <v>1118</v>
      </c>
      <c r="E9" s="473" t="s">
        <v>1125</v>
      </c>
      <c r="F9" s="473" t="s">
        <v>1132</v>
      </c>
      <c r="G9" s="473" t="s">
        <v>1133</v>
      </c>
      <c r="H9" s="477">
        <v>8</v>
      </c>
      <c r="I9" s="477">
        <v>1488</v>
      </c>
      <c r="J9" s="473">
        <v>0.55667789001122336</v>
      </c>
      <c r="K9" s="473">
        <v>186</v>
      </c>
      <c r="L9" s="477">
        <v>9</v>
      </c>
      <c r="M9" s="477">
        <v>2673</v>
      </c>
      <c r="N9" s="473">
        <v>1</v>
      </c>
      <c r="O9" s="473">
        <v>297</v>
      </c>
      <c r="P9" s="477">
        <v>7</v>
      </c>
      <c r="Q9" s="477">
        <v>2079</v>
      </c>
      <c r="R9" s="552">
        <v>0.77777777777777779</v>
      </c>
      <c r="S9" s="478">
        <v>297</v>
      </c>
    </row>
    <row r="10" spans="1:19" ht="14.4" customHeight="1" x14ac:dyDescent="0.3">
      <c r="A10" s="472" t="s">
        <v>1123</v>
      </c>
      <c r="B10" s="473" t="s">
        <v>1124</v>
      </c>
      <c r="C10" s="473" t="s">
        <v>414</v>
      </c>
      <c r="D10" s="473" t="s">
        <v>1118</v>
      </c>
      <c r="E10" s="473" t="s">
        <v>1125</v>
      </c>
      <c r="F10" s="473" t="s">
        <v>1134</v>
      </c>
      <c r="G10" s="473" t="s">
        <v>1135</v>
      </c>
      <c r="H10" s="477">
        <v>669</v>
      </c>
      <c r="I10" s="477">
        <v>151863</v>
      </c>
      <c r="J10" s="473">
        <v>0.90705633600917435</v>
      </c>
      <c r="K10" s="473">
        <v>227</v>
      </c>
      <c r="L10" s="477">
        <v>654</v>
      </c>
      <c r="M10" s="477">
        <v>167424</v>
      </c>
      <c r="N10" s="473">
        <v>1</v>
      </c>
      <c r="O10" s="473">
        <v>256</v>
      </c>
      <c r="P10" s="477">
        <v>681</v>
      </c>
      <c r="Q10" s="477">
        <v>174336</v>
      </c>
      <c r="R10" s="552">
        <v>1.0412844036697249</v>
      </c>
      <c r="S10" s="478">
        <v>256</v>
      </c>
    </row>
    <row r="11" spans="1:19" ht="14.4" customHeight="1" x14ac:dyDescent="0.3">
      <c r="A11" s="472" t="s">
        <v>1123</v>
      </c>
      <c r="B11" s="473" t="s">
        <v>1124</v>
      </c>
      <c r="C11" s="473" t="s">
        <v>414</v>
      </c>
      <c r="D11" s="473" t="s">
        <v>1118</v>
      </c>
      <c r="E11" s="473" t="s">
        <v>1125</v>
      </c>
      <c r="F11" s="473" t="s">
        <v>1136</v>
      </c>
      <c r="G11" s="473" t="s">
        <v>1137</v>
      </c>
      <c r="H11" s="477">
        <v>132</v>
      </c>
      <c r="I11" s="477">
        <v>11352</v>
      </c>
      <c r="J11" s="473">
        <v>6.3703703703703702</v>
      </c>
      <c r="K11" s="473">
        <v>86</v>
      </c>
      <c r="L11" s="477">
        <v>18</v>
      </c>
      <c r="M11" s="477">
        <v>1782</v>
      </c>
      <c r="N11" s="473">
        <v>1</v>
      </c>
      <c r="O11" s="473">
        <v>99</v>
      </c>
      <c r="P11" s="477">
        <v>16</v>
      </c>
      <c r="Q11" s="477">
        <v>1600</v>
      </c>
      <c r="R11" s="552">
        <v>0.89786756453423122</v>
      </c>
      <c r="S11" s="478">
        <v>100</v>
      </c>
    </row>
    <row r="12" spans="1:19" ht="14.4" customHeight="1" x14ac:dyDescent="0.3">
      <c r="A12" s="472" t="s">
        <v>1123</v>
      </c>
      <c r="B12" s="473" t="s">
        <v>1124</v>
      </c>
      <c r="C12" s="473" t="s">
        <v>414</v>
      </c>
      <c r="D12" s="473" t="s">
        <v>1118</v>
      </c>
      <c r="E12" s="473" t="s">
        <v>1125</v>
      </c>
      <c r="F12" s="473" t="s">
        <v>1138</v>
      </c>
      <c r="G12" s="473" t="s">
        <v>1139</v>
      </c>
      <c r="H12" s="477">
        <v>36</v>
      </c>
      <c r="I12" s="477">
        <v>10584</v>
      </c>
      <c r="J12" s="473">
        <v>0.91636363636363638</v>
      </c>
      <c r="K12" s="473">
        <v>294</v>
      </c>
      <c r="L12" s="477">
        <v>33</v>
      </c>
      <c r="M12" s="477">
        <v>11550</v>
      </c>
      <c r="N12" s="473">
        <v>1</v>
      </c>
      <c r="O12" s="473">
        <v>350</v>
      </c>
      <c r="P12" s="477">
        <v>25</v>
      </c>
      <c r="Q12" s="477">
        <v>8775</v>
      </c>
      <c r="R12" s="552">
        <v>0.75974025974025972</v>
      </c>
      <c r="S12" s="478">
        <v>351</v>
      </c>
    </row>
    <row r="13" spans="1:19" ht="14.4" customHeight="1" x14ac:dyDescent="0.3">
      <c r="A13" s="472" t="s">
        <v>1123</v>
      </c>
      <c r="B13" s="473" t="s">
        <v>1124</v>
      </c>
      <c r="C13" s="473" t="s">
        <v>414</v>
      </c>
      <c r="D13" s="473" t="s">
        <v>1118</v>
      </c>
      <c r="E13" s="473" t="s">
        <v>1125</v>
      </c>
      <c r="F13" s="473" t="s">
        <v>1140</v>
      </c>
      <c r="G13" s="473" t="s">
        <v>1141</v>
      </c>
      <c r="H13" s="477">
        <v>582</v>
      </c>
      <c r="I13" s="477">
        <v>682686</v>
      </c>
      <c r="J13" s="473">
        <v>0.85411552753068343</v>
      </c>
      <c r="K13" s="473">
        <v>1173</v>
      </c>
      <c r="L13" s="477">
        <v>747</v>
      </c>
      <c r="M13" s="477">
        <v>799290</v>
      </c>
      <c r="N13" s="473">
        <v>1</v>
      </c>
      <c r="O13" s="473">
        <v>1070</v>
      </c>
      <c r="P13" s="477">
        <v>1815</v>
      </c>
      <c r="Q13" s="477">
        <v>1942050</v>
      </c>
      <c r="R13" s="552">
        <v>2.429718875502008</v>
      </c>
      <c r="S13" s="478">
        <v>1070</v>
      </c>
    </row>
    <row r="14" spans="1:19" ht="14.4" customHeight="1" x14ac:dyDescent="0.3">
      <c r="A14" s="472" t="s">
        <v>1123</v>
      </c>
      <c r="B14" s="473" t="s">
        <v>1124</v>
      </c>
      <c r="C14" s="473" t="s">
        <v>414</v>
      </c>
      <c r="D14" s="473" t="s">
        <v>1118</v>
      </c>
      <c r="E14" s="473" t="s">
        <v>1125</v>
      </c>
      <c r="F14" s="473" t="s">
        <v>1142</v>
      </c>
      <c r="G14" s="473" t="s">
        <v>1143</v>
      </c>
      <c r="H14" s="477">
        <v>5660</v>
      </c>
      <c r="I14" s="477">
        <v>232060</v>
      </c>
      <c r="J14" s="473">
        <v>1.177037472864128</v>
      </c>
      <c r="K14" s="473">
        <v>41</v>
      </c>
      <c r="L14" s="477">
        <v>4286</v>
      </c>
      <c r="M14" s="477">
        <v>197156</v>
      </c>
      <c r="N14" s="473">
        <v>1</v>
      </c>
      <c r="O14" s="473">
        <v>46</v>
      </c>
      <c r="P14" s="477">
        <v>4697</v>
      </c>
      <c r="Q14" s="477">
        <v>216062</v>
      </c>
      <c r="R14" s="552">
        <v>1.0958936070928604</v>
      </c>
      <c r="S14" s="478">
        <v>46</v>
      </c>
    </row>
    <row r="15" spans="1:19" ht="14.4" customHeight="1" x14ac:dyDescent="0.3">
      <c r="A15" s="472" t="s">
        <v>1123</v>
      </c>
      <c r="B15" s="473" t="s">
        <v>1124</v>
      </c>
      <c r="C15" s="473" t="s">
        <v>414</v>
      </c>
      <c r="D15" s="473" t="s">
        <v>1118</v>
      </c>
      <c r="E15" s="473" t="s">
        <v>1125</v>
      </c>
      <c r="F15" s="473" t="s">
        <v>1144</v>
      </c>
      <c r="G15" s="473" t="s">
        <v>1145</v>
      </c>
      <c r="H15" s="477">
        <v>555</v>
      </c>
      <c r="I15" s="477">
        <v>213120</v>
      </c>
      <c r="J15" s="473">
        <v>0.57777862121503765</v>
      </c>
      <c r="K15" s="473">
        <v>384</v>
      </c>
      <c r="L15" s="477">
        <v>1063</v>
      </c>
      <c r="M15" s="477">
        <v>368861</v>
      </c>
      <c r="N15" s="473">
        <v>1</v>
      </c>
      <c r="O15" s="473">
        <v>347</v>
      </c>
      <c r="P15" s="477">
        <v>1897</v>
      </c>
      <c r="Q15" s="477">
        <v>658259</v>
      </c>
      <c r="R15" s="552">
        <v>1.7845719661335842</v>
      </c>
      <c r="S15" s="478">
        <v>347</v>
      </c>
    </row>
    <row r="16" spans="1:19" ht="14.4" customHeight="1" x14ac:dyDescent="0.3">
      <c r="A16" s="472" t="s">
        <v>1123</v>
      </c>
      <c r="B16" s="473" t="s">
        <v>1124</v>
      </c>
      <c r="C16" s="473" t="s">
        <v>414</v>
      </c>
      <c r="D16" s="473" t="s">
        <v>1118</v>
      </c>
      <c r="E16" s="473" t="s">
        <v>1125</v>
      </c>
      <c r="F16" s="473" t="s">
        <v>1146</v>
      </c>
      <c r="G16" s="473" t="s">
        <v>1147</v>
      </c>
      <c r="H16" s="477">
        <v>1042</v>
      </c>
      <c r="I16" s="477">
        <v>38554</v>
      </c>
      <c r="J16" s="473">
        <v>1.7141967898270418</v>
      </c>
      <c r="K16" s="473">
        <v>37</v>
      </c>
      <c r="L16" s="477">
        <v>441</v>
      </c>
      <c r="M16" s="477">
        <v>22491</v>
      </c>
      <c r="N16" s="473">
        <v>1</v>
      </c>
      <c r="O16" s="473">
        <v>51</v>
      </c>
      <c r="P16" s="477">
        <v>617</v>
      </c>
      <c r="Q16" s="477">
        <v>31467</v>
      </c>
      <c r="R16" s="552">
        <v>1.399092970521542</v>
      </c>
      <c r="S16" s="478">
        <v>51</v>
      </c>
    </row>
    <row r="17" spans="1:19" ht="14.4" customHeight="1" x14ac:dyDescent="0.3">
      <c r="A17" s="472" t="s">
        <v>1123</v>
      </c>
      <c r="B17" s="473" t="s">
        <v>1124</v>
      </c>
      <c r="C17" s="473" t="s">
        <v>414</v>
      </c>
      <c r="D17" s="473" t="s">
        <v>1118</v>
      </c>
      <c r="E17" s="473" t="s">
        <v>1125</v>
      </c>
      <c r="F17" s="473" t="s">
        <v>1148</v>
      </c>
      <c r="G17" s="473" t="s">
        <v>1149</v>
      </c>
      <c r="H17" s="477">
        <v>233</v>
      </c>
      <c r="I17" s="477">
        <v>20737</v>
      </c>
      <c r="J17" s="473">
        <v>0.88589371155160623</v>
      </c>
      <c r="K17" s="473">
        <v>89</v>
      </c>
      <c r="L17" s="477">
        <v>266</v>
      </c>
      <c r="M17" s="477">
        <v>23408</v>
      </c>
      <c r="N17" s="473">
        <v>1</v>
      </c>
      <c r="O17" s="473">
        <v>88</v>
      </c>
      <c r="P17" s="477">
        <v>249</v>
      </c>
      <c r="Q17" s="477">
        <v>21912</v>
      </c>
      <c r="R17" s="552">
        <v>0.93609022556390975</v>
      </c>
      <c r="S17" s="478">
        <v>88</v>
      </c>
    </row>
    <row r="18" spans="1:19" ht="14.4" customHeight="1" x14ac:dyDescent="0.3">
      <c r="A18" s="472" t="s">
        <v>1123</v>
      </c>
      <c r="B18" s="473" t="s">
        <v>1124</v>
      </c>
      <c r="C18" s="473" t="s">
        <v>414</v>
      </c>
      <c r="D18" s="473" t="s">
        <v>1118</v>
      </c>
      <c r="E18" s="473" t="s">
        <v>1125</v>
      </c>
      <c r="F18" s="473" t="s">
        <v>1150</v>
      </c>
      <c r="G18" s="473" t="s">
        <v>1151</v>
      </c>
      <c r="H18" s="477">
        <v>1958</v>
      </c>
      <c r="I18" s="477">
        <v>873268</v>
      </c>
      <c r="J18" s="473">
        <v>0.51145081534678083</v>
      </c>
      <c r="K18" s="473">
        <v>446</v>
      </c>
      <c r="L18" s="477">
        <v>4529</v>
      </c>
      <c r="M18" s="477">
        <v>1707433</v>
      </c>
      <c r="N18" s="473">
        <v>1</v>
      </c>
      <c r="O18" s="473">
        <v>377</v>
      </c>
      <c r="P18" s="477">
        <v>6721</v>
      </c>
      <c r="Q18" s="477">
        <v>2533817</v>
      </c>
      <c r="R18" s="552">
        <v>1.4839920512254361</v>
      </c>
      <c r="S18" s="478">
        <v>377</v>
      </c>
    </row>
    <row r="19" spans="1:19" ht="14.4" customHeight="1" x14ac:dyDescent="0.3">
      <c r="A19" s="472" t="s">
        <v>1123</v>
      </c>
      <c r="B19" s="473" t="s">
        <v>1124</v>
      </c>
      <c r="C19" s="473" t="s">
        <v>414</v>
      </c>
      <c r="D19" s="473" t="s">
        <v>1118</v>
      </c>
      <c r="E19" s="473" t="s">
        <v>1125</v>
      </c>
      <c r="F19" s="473" t="s">
        <v>1152</v>
      </c>
      <c r="G19" s="473" t="s">
        <v>1153</v>
      </c>
      <c r="H19" s="477">
        <v>207</v>
      </c>
      <c r="I19" s="477">
        <v>8694</v>
      </c>
      <c r="J19" s="473">
        <v>1.5130525583014272</v>
      </c>
      <c r="K19" s="473">
        <v>42</v>
      </c>
      <c r="L19" s="477">
        <v>169</v>
      </c>
      <c r="M19" s="477">
        <v>5746</v>
      </c>
      <c r="N19" s="473">
        <v>1</v>
      </c>
      <c r="O19" s="473">
        <v>34</v>
      </c>
      <c r="P19" s="477">
        <v>214</v>
      </c>
      <c r="Q19" s="477">
        <v>7276</v>
      </c>
      <c r="R19" s="552">
        <v>1.2662721893491125</v>
      </c>
      <c r="S19" s="478">
        <v>34</v>
      </c>
    </row>
    <row r="20" spans="1:19" ht="14.4" customHeight="1" x14ac:dyDescent="0.3">
      <c r="A20" s="472" t="s">
        <v>1123</v>
      </c>
      <c r="B20" s="473" t="s">
        <v>1124</v>
      </c>
      <c r="C20" s="473" t="s">
        <v>414</v>
      </c>
      <c r="D20" s="473" t="s">
        <v>1118</v>
      </c>
      <c r="E20" s="473" t="s">
        <v>1125</v>
      </c>
      <c r="F20" s="473" t="s">
        <v>1154</v>
      </c>
      <c r="G20" s="473" t="s">
        <v>1155</v>
      </c>
      <c r="H20" s="477">
        <v>792</v>
      </c>
      <c r="I20" s="477">
        <v>389664</v>
      </c>
      <c r="J20" s="473">
        <v>3.4427480916030535</v>
      </c>
      <c r="K20" s="473">
        <v>492</v>
      </c>
      <c r="L20" s="477">
        <v>216</v>
      </c>
      <c r="M20" s="477">
        <v>113184</v>
      </c>
      <c r="N20" s="473">
        <v>1</v>
      </c>
      <c r="O20" s="473">
        <v>524</v>
      </c>
      <c r="P20" s="477">
        <v>156</v>
      </c>
      <c r="Q20" s="477">
        <v>81744</v>
      </c>
      <c r="R20" s="552">
        <v>0.72222222222222221</v>
      </c>
      <c r="S20" s="478">
        <v>524</v>
      </c>
    </row>
    <row r="21" spans="1:19" ht="14.4" customHeight="1" x14ac:dyDescent="0.3">
      <c r="A21" s="472" t="s">
        <v>1123</v>
      </c>
      <c r="B21" s="473" t="s">
        <v>1124</v>
      </c>
      <c r="C21" s="473" t="s">
        <v>414</v>
      </c>
      <c r="D21" s="473" t="s">
        <v>1118</v>
      </c>
      <c r="E21" s="473" t="s">
        <v>1125</v>
      </c>
      <c r="F21" s="473" t="s">
        <v>1156</v>
      </c>
      <c r="G21" s="473" t="s">
        <v>1157</v>
      </c>
      <c r="H21" s="477">
        <v>335</v>
      </c>
      <c r="I21" s="477">
        <v>10385</v>
      </c>
      <c r="J21" s="473">
        <v>1.047086106069772</v>
      </c>
      <c r="K21" s="473">
        <v>31</v>
      </c>
      <c r="L21" s="477">
        <v>174</v>
      </c>
      <c r="M21" s="477">
        <v>9918</v>
      </c>
      <c r="N21" s="473">
        <v>1</v>
      </c>
      <c r="O21" s="473">
        <v>57</v>
      </c>
      <c r="P21" s="477">
        <v>130</v>
      </c>
      <c r="Q21" s="477">
        <v>7410</v>
      </c>
      <c r="R21" s="552">
        <v>0.74712643678160917</v>
      </c>
      <c r="S21" s="478">
        <v>57</v>
      </c>
    </row>
    <row r="22" spans="1:19" ht="14.4" customHeight="1" x14ac:dyDescent="0.3">
      <c r="A22" s="472" t="s">
        <v>1123</v>
      </c>
      <c r="B22" s="473" t="s">
        <v>1124</v>
      </c>
      <c r="C22" s="473" t="s">
        <v>414</v>
      </c>
      <c r="D22" s="473" t="s">
        <v>1118</v>
      </c>
      <c r="E22" s="473" t="s">
        <v>1125</v>
      </c>
      <c r="F22" s="473" t="s">
        <v>1158</v>
      </c>
      <c r="G22" s="473" t="s">
        <v>1159</v>
      </c>
      <c r="H22" s="477">
        <v>241</v>
      </c>
      <c r="I22" s="477">
        <v>50128</v>
      </c>
      <c r="J22" s="473">
        <v>0.78246753246753242</v>
      </c>
      <c r="K22" s="473">
        <v>208</v>
      </c>
      <c r="L22" s="477">
        <v>286</v>
      </c>
      <c r="M22" s="477">
        <v>64064</v>
      </c>
      <c r="N22" s="473">
        <v>1</v>
      </c>
      <c r="O22" s="473">
        <v>224</v>
      </c>
      <c r="P22" s="477">
        <v>376</v>
      </c>
      <c r="Q22" s="477">
        <v>84600</v>
      </c>
      <c r="R22" s="552">
        <v>1.3205544455544456</v>
      </c>
      <c r="S22" s="478">
        <v>225</v>
      </c>
    </row>
    <row r="23" spans="1:19" ht="14.4" customHeight="1" x14ac:dyDescent="0.3">
      <c r="A23" s="472" t="s">
        <v>1123</v>
      </c>
      <c r="B23" s="473" t="s">
        <v>1124</v>
      </c>
      <c r="C23" s="473" t="s">
        <v>414</v>
      </c>
      <c r="D23" s="473" t="s">
        <v>1118</v>
      </c>
      <c r="E23" s="473" t="s">
        <v>1125</v>
      </c>
      <c r="F23" s="473" t="s">
        <v>1160</v>
      </c>
      <c r="G23" s="473" t="s">
        <v>1161</v>
      </c>
      <c r="H23" s="477">
        <v>249</v>
      </c>
      <c r="I23" s="477">
        <v>95616</v>
      </c>
      <c r="J23" s="473">
        <v>0.6088174617324198</v>
      </c>
      <c r="K23" s="473">
        <v>384</v>
      </c>
      <c r="L23" s="477">
        <v>284</v>
      </c>
      <c r="M23" s="477">
        <v>157052</v>
      </c>
      <c r="N23" s="473">
        <v>1</v>
      </c>
      <c r="O23" s="473">
        <v>553</v>
      </c>
      <c r="P23" s="477">
        <v>338</v>
      </c>
      <c r="Q23" s="477">
        <v>187252</v>
      </c>
      <c r="R23" s="552">
        <v>1.192292998497313</v>
      </c>
      <c r="S23" s="478">
        <v>554</v>
      </c>
    </row>
    <row r="24" spans="1:19" ht="14.4" customHeight="1" x14ac:dyDescent="0.3">
      <c r="A24" s="472" t="s">
        <v>1123</v>
      </c>
      <c r="B24" s="473" t="s">
        <v>1124</v>
      </c>
      <c r="C24" s="473" t="s">
        <v>414</v>
      </c>
      <c r="D24" s="473" t="s">
        <v>1118</v>
      </c>
      <c r="E24" s="473" t="s">
        <v>1125</v>
      </c>
      <c r="F24" s="473" t="s">
        <v>1162</v>
      </c>
      <c r="G24" s="473" t="s">
        <v>1163</v>
      </c>
      <c r="H24" s="477">
        <v>459</v>
      </c>
      <c r="I24" s="477">
        <v>108324</v>
      </c>
      <c r="J24" s="473">
        <v>1.3348120217367194</v>
      </c>
      <c r="K24" s="473">
        <v>236</v>
      </c>
      <c r="L24" s="477">
        <v>381</v>
      </c>
      <c r="M24" s="477">
        <v>81153</v>
      </c>
      <c r="N24" s="473">
        <v>1</v>
      </c>
      <c r="O24" s="473">
        <v>213</v>
      </c>
      <c r="P24" s="477">
        <v>440</v>
      </c>
      <c r="Q24" s="477">
        <v>94160</v>
      </c>
      <c r="R24" s="552">
        <v>1.160277500523702</v>
      </c>
      <c r="S24" s="478">
        <v>214</v>
      </c>
    </row>
    <row r="25" spans="1:19" ht="14.4" customHeight="1" x14ac:dyDescent="0.3">
      <c r="A25" s="472" t="s">
        <v>1123</v>
      </c>
      <c r="B25" s="473" t="s">
        <v>1124</v>
      </c>
      <c r="C25" s="473" t="s">
        <v>414</v>
      </c>
      <c r="D25" s="473" t="s">
        <v>1118</v>
      </c>
      <c r="E25" s="473" t="s">
        <v>1125</v>
      </c>
      <c r="F25" s="473" t="s">
        <v>1164</v>
      </c>
      <c r="G25" s="473" t="s">
        <v>1165</v>
      </c>
      <c r="H25" s="477">
        <v>202</v>
      </c>
      <c r="I25" s="477">
        <v>27674</v>
      </c>
      <c r="J25" s="473">
        <v>0.92579954502877027</v>
      </c>
      <c r="K25" s="473">
        <v>137</v>
      </c>
      <c r="L25" s="477">
        <v>212</v>
      </c>
      <c r="M25" s="477">
        <v>29892</v>
      </c>
      <c r="N25" s="473">
        <v>1</v>
      </c>
      <c r="O25" s="473">
        <v>141</v>
      </c>
      <c r="P25" s="477">
        <v>134</v>
      </c>
      <c r="Q25" s="477">
        <v>19028</v>
      </c>
      <c r="R25" s="552">
        <v>0.63655827646192964</v>
      </c>
      <c r="S25" s="478">
        <v>142</v>
      </c>
    </row>
    <row r="26" spans="1:19" ht="14.4" customHeight="1" x14ac:dyDescent="0.3">
      <c r="A26" s="472" t="s">
        <v>1123</v>
      </c>
      <c r="B26" s="473" t="s">
        <v>1124</v>
      </c>
      <c r="C26" s="473" t="s">
        <v>414</v>
      </c>
      <c r="D26" s="473" t="s">
        <v>1118</v>
      </c>
      <c r="E26" s="473" t="s">
        <v>1125</v>
      </c>
      <c r="F26" s="473" t="s">
        <v>1166</v>
      </c>
      <c r="G26" s="473" t="s">
        <v>1167</v>
      </c>
      <c r="H26" s="477">
        <v>25</v>
      </c>
      <c r="I26" s="477">
        <v>5125</v>
      </c>
      <c r="J26" s="473"/>
      <c r="K26" s="473">
        <v>205</v>
      </c>
      <c r="L26" s="477"/>
      <c r="M26" s="477"/>
      <c r="N26" s="473"/>
      <c r="O26" s="473"/>
      <c r="P26" s="477">
        <v>20</v>
      </c>
      <c r="Q26" s="477">
        <v>4420</v>
      </c>
      <c r="R26" s="552"/>
      <c r="S26" s="478">
        <v>221</v>
      </c>
    </row>
    <row r="27" spans="1:19" ht="14.4" customHeight="1" x14ac:dyDescent="0.3">
      <c r="A27" s="472" t="s">
        <v>1123</v>
      </c>
      <c r="B27" s="473" t="s">
        <v>1124</v>
      </c>
      <c r="C27" s="473" t="s">
        <v>414</v>
      </c>
      <c r="D27" s="473" t="s">
        <v>1118</v>
      </c>
      <c r="E27" s="473" t="s">
        <v>1125</v>
      </c>
      <c r="F27" s="473" t="s">
        <v>1168</v>
      </c>
      <c r="G27" s="473" t="s">
        <v>1169</v>
      </c>
      <c r="H27" s="477">
        <v>8</v>
      </c>
      <c r="I27" s="477">
        <v>10048</v>
      </c>
      <c r="J27" s="473">
        <v>0.99841017488076311</v>
      </c>
      <c r="K27" s="473">
        <v>1256</v>
      </c>
      <c r="L27" s="477">
        <v>8</v>
      </c>
      <c r="M27" s="477">
        <v>10064</v>
      </c>
      <c r="N27" s="473">
        <v>1</v>
      </c>
      <c r="O27" s="473">
        <v>1258</v>
      </c>
      <c r="P27" s="477">
        <v>33</v>
      </c>
      <c r="Q27" s="477">
        <v>41613</v>
      </c>
      <c r="R27" s="552">
        <v>4.1348370429252785</v>
      </c>
      <c r="S27" s="478">
        <v>1261</v>
      </c>
    </row>
    <row r="28" spans="1:19" ht="14.4" customHeight="1" x14ac:dyDescent="0.3">
      <c r="A28" s="472" t="s">
        <v>1123</v>
      </c>
      <c r="B28" s="473" t="s">
        <v>1124</v>
      </c>
      <c r="C28" s="473" t="s">
        <v>414</v>
      </c>
      <c r="D28" s="473" t="s">
        <v>1118</v>
      </c>
      <c r="E28" s="473" t="s">
        <v>1125</v>
      </c>
      <c r="F28" s="473" t="s">
        <v>1170</v>
      </c>
      <c r="G28" s="473" t="s">
        <v>1171</v>
      </c>
      <c r="H28" s="477">
        <v>6299</v>
      </c>
      <c r="I28" s="477">
        <v>107083</v>
      </c>
      <c r="J28" s="473">
        <v>1.0556393497569969</v>
      </c>
      <c r="K28" s="473">
        <v>17</v>
      </c>
      <c r="L28" s="477">
        <v>5967</v>
      </c>
      <c r="M28" s="477">
        <v>101439</v>
      </c>
      <c r="N28" s="473">
        <v>1</v>
      </c>
      <c r="O28" s="473">
        <v>17</v>
      </c>
      <c r="P28" s="477">
        <v>5732</v>
      </c>
      <c r="Q28" s="477">
        <v>97444</v>
      </c>
      <c r="R28" s="552">
        <v>0.96061672532260767</v>
      </c>
      <c r="S28" s="478">
        <v>17</v>
      </c>
    </row>
    <row r="29" spans="1:19" ht="14.4" customHeight="1" x14ac:dyDescent="0.3">
      <c r="A29" s="472" t="s">
        <v>1123</v>
      </c>
      <c r="B29" s="473" t="s">
        <v>1124</v>
      </c>
      <c r="C29" s="473" t="s">
        <v>414</v>
      </c>
      <c r="D29" s="473" t="s">
        <v>1118</v>
      </c>
      <c r="E29" s="473" t="s">
        <v>1125</v>
      </c>
      <c r="F29" s="473" t="s">
        <v>1172</v>
      </c>
      <c r="G29" s="473" t="s">
        <v>1173</v>
      </c>
      <c r="H29" s="477">
        <v>232</v>
      </c>
      <c r="I29" s="477">
        <v>32248</v>
      </c>
      <c r="J29" s="473">
        <v>1.0841850457235072</v>
      </c>
      <c r="K29" s="473">
        <v>139</v>
      </c>
      <c r="L29" s="477">
        <v>208</v>
      </c>
      <c r="M29" s="477">
        <v>29744</v>
      </c>
      <c r="N29" s="473">
        <v>1</v>
      </c>
      <c r="O29" s="473">
        <v>143</v>
      </c>
      <c r="P29" s="477">
        <v>180</v>
      </c>
      <c r="Q29" s="477">
        <v>25740</v>
      </c>
      <c r="R29" s="552">
        <v>0.86538461538461542</v>
      </c>
      <c r="S29" s="478">
        <v>143</v>
      </c>
    </row>
    <row r="30" spans="1:19" ht="14.4" customHeight="1" x14ac:dyDescent="0.3">
      <c r="A30" s="472" t="s">
        <v>1123</v>
      </c>
      <c r="B30" s="473" t="s">
        <v>1124</v>
      </c>
      <c r="C30" s="473" t="s">
        <v>414</v>
      </c>
      <c r="D30" s="473" t="s">
        <v>1118</v>
      </c>
      <c r="E30" s="473" t="s">
        <v>1125</v>
      </c>
      <c r="F30" s="473" t="s">
        <v>1174</v>
      </c>
      <c r="G30" s="473" t="s">
        <v>1175</v>
      </c>
      <c r="H30" s="477">
        <v>133</v>
      </c>
      <c r="I30" s="477">
        <v>13699</v>
      </c>
      <c r="J30" s="473">
        <v>1.8487179487179488</v>
      </c>
      <c r="K30" s="473">
        <v>103</v>
      </c>
      <c r="L30" s="477">
        <v>114</v>
      </c>
      <c r="M30" s="477">
        <v>7410</v>
      </c>
      <c r="N30" s="473">
        <v>1</v>
      </c>
      <c r="O30" s="473">
        <v>65</v>
      </c>
      <c r="P30" s="477">
        <v>89</v>
      </c>
      <c r="Q30" s="477">
        <v>5785</v>
      </c>
      <c r="R30" s="552">
        <v>0.7807017543859649</v>
      </c>
      <c r="S30" s="478">
        <v>65</v>
      </c>
    </row>
    <row r="31" spans="1:19" ht="14.4" customHeight="1" x14ac:dyDescent="0.3">
      <c r="A31" s="472" t="s">
        <v>1123</v>
      </c>
      <c r="B31" s="473" t="s">
        <v>1124</v>
      </c>
      <c r="C31" s="473" t="s">
        <v>414</v>
      </c>
      <c r="D31" s="473" t="s">
        <v>1118</v>
      </c>
      <c r="E31" s="473" t="s">
        <v>1125</v>
      </c>
      <c r="F31" s="473" t="s">
        <v>1176</v>
      </c>
      <c r="G31" s="473" t="s">
        <v>1177</v>
      </c>
      <c r="H31" s="477"/>
      <c r="I31" s="477"/>
      <c r="J31" s="473"/>
      <c r="K31" s="473"/>
      <c r="L31" s="477">
        <v>2</v>
      </c>
      <c r="M31" s="477">
        <v>248</v>
      </c>
      <c r="N31" s="473">
        <v>1</v>
      </c>
      <c r="O31" s="473">
        <v>124</v>
      </c>
      <c r="P31" s="477"/>
      <c r="Q31" s="477"/>
      <c r="R31" s="552"/>
      <c r="S31" s="478"/>
    </row>
    <row r="32" spans="1:19" ht="14.4" customHeight="1" x14ac:dyDescent="0.3">
      <c r="A32" s="472" t="s">
        <v>1123</v>
      </c>
      <c r="B32" s="473" t="s">
        <v>1124</v>
      </c>
      <c r="C32" s="473" t="s">
        <v>414</v>
      </c>
      <c r="D32" s="473" t="s">
        <v>1118</v>
      </c>
      <c r="E32" s="473" t="s">
        <v>1125</v>
      </c>
      <c r="F32" s="473" t="s">
        <v>1178</v>
      </c>
      <c r="G32" s="473" t="s">
        <v>1179</v>
      </c>
      <c r="H32" s="477">
        <v>1063</v>
      </c>
      <c r="I32" s="477">
        <v>42520</v>
      </c>
      <c r="J32" s="473">
        <v>0.9732649697857535</v>
      </c>
      <c r="K32" s="473">
        <v>40</v>
      </c>
      <c r="L32" s="477">
        <v>1016</v>
      </c>
      <c r="M32" s="477">
        <v>43688</v>
      </c>
      <c r="N32" s="473">
        <v>1</v>
      </c>
      <c r="O32" s="473">
        <v>43</v>
      </c>
      <c r="P32" s="477">
        <v>1122</v>
      </c>
      <c r="Q32" s="477">
        <v>48246</v>
      </c>
      <c r="R32" s="552">
        <v>1.1043307086614174</v>
      </c>
      <c r="S32" s="478">
        <v>43</v>
      </c>
    </row>
    <row r="33" spans="1:19" ht="14.4" customHeight="1" x14ac:dyDescent="0.3">
      <c r="A33" s="472" t="s">
        <v>1123</v>
      </c>
      <c r="B33" s="473" t="s">
        <v>1124</v>
      </c>
      <c r="C33" s="473" t="s">
        <v>414</v>
      </c>
      <c r="D33" s="473" t="s">
        <v>1118</v>
      </c>
      <c r="E33" s="473" t="s">
        <v>1125</v>
      </c>
      <c r="F33" s="473" t="s">
        <v>1180</v>
      </c>
      <c r="G33" s="473" t="s">
        <v>1181</v>
      </c>
      <c r="H33" s="477">
        <v>2612</v>
      </c>
      <c r="I33" s="477">
        <v>305604</v>
      </c>
      <c r="J33" s="473">
        <v>0.78023897058823533</v>
      </c>
      <c r="K33" s="473">
        <v>117</v>
      </c>
      <c r="L33" s="477">
        <v>2880</v>
      </c>
      <c r="M33" s="477">
        <v>391680</v>
      </c>
      <c r="N33" s="473">
        <v>1</v>
      </c>
      <c r="O33" s="473">
        <v>136</v>
      </c>
      <c r="P33" s="477">
        <v>3345</v>
      </c>
      <c r="Q33" s="477">
        <v>458265</v>
      </c>
      <c r="R33" s="552">
        <v>1.1699984681372548</v>
      </c>
      <c r="S33" s="478">
        <v>137</v>
      </c>
    </row>
    <row r="34" spans="1:19" ht="14.4" customHeight="1" x14ac:dyDescent="0.3">
      <c r="A34" s="472" t="s">
        <v>1123</v>
      </c>
      <c r="B34" s="473" t="s">
        <v>1124</v>
      </c>
      <c r="C34" s="473" t="s">
        <v>414</v>
      </c>
      <c r="D34" s="473" t="s">
        <v>1118</v>
      </c>
      <c r="E34" s="473" t="s">
        <v>1125</v>
      </c>
      <c r="F34" s="473" t="s">
        <v>1182</v>
      </c>
      <c r="G34" s="473" t="s">
        <v>1183</v>
      </c>
      <c r="H34" s="477">
        <v>188</v>
      </c>
      <c r="I34" s="477">
        <v>17108</v>
      </c>
      <c r="J34" s="473">
        <v>1.0329670329670331</v>
      </c>
      <c r="K34" s="473">
        <v>91</v>
      </c>
      <c r="L34" s="477">
        <v>182</v>
      </c>
      <c r="M34" s="477">
        <v>16562</v>
      </c>
      <c r="N34" s="473">
        <v>1</v>
      </c>
      <c r="O34" s="473">
        <v>91</v>
      </c>
      <c r="P34" s="477">
        <v>184</v>
      </c>
      <c r="Q34" s="477">
        <v>16744</v>
      </c>
      <c r="R34" s="552">
        <v>1.0109890109890109</v>
      </c>
      <c r="S34" s="478">
        <v>91</v>
      </c>
    </row>
    <row r="35" spans="1:19" ht="14.4" customHeight="1" x14ac:dyDescent="0.3">
      <c r="A35" s="472" t="s">
        <v>1123</v>
      </c>
      <c r="B35" s="473" t="s">
        <v>1124</v>
      </c>
      <c r="C35" s="473" t="s">
        <v>414</v>
      </c>
      <c r="D35" s="473" t="s">
        <v>1118</v>
      </c>
      <c r="E35" s="473" t="s">
        <v>1125</v>
      </c>
      <c r="F35" s="473" t="s">
        <v>1184</v>
      </c>
      <c r="G35" s="473" t="s">
        <v>1185</v>
      </c>
      <c r="H35" s="477">
        <v>778</v>
      </c>
      <c r="I35" s="477">
        <v>77022</v>
      </c>
      <c r="J35" s="473">
        <v>0.8479704065792516</v>
      </c>
      <c r="K35" s="473">
        <v>99</v>
      </c>
      <c r="L35" s="477">
        <v>663</v>
      </c>
      <c r="M35" s="477">
        <v>90831</v>
      </c>
      <c r="N35" s="473">
        <v>1</v>
      </c>
      <c r="O35" s="473">
        <v>137</v>
      </c>
      <c r="P35" s="477">
        <v>680</v>
      </c>
      <c r="Q35" s="477">
        <v>93840</v>
      </c>
      <c r="R35" s="552">
        <v>1.0331274564851207</v>
      </c>
      <c r="S35" s="478">
        <v>138</v>
      </c>
    </row>
    <row r="36" spans="1:19" ht="14.4" customHeight="1" x14ac:dyDescent="0.3">
      <c r="A36" s="472" t="s">
        <v>1123</v>
      </c>
      <c r="B36" s="473" t="s">
        <v>1124</v>
      </c>
      <c r="C36" s="473" t="s">
        <v>414</v>
      </c>
      <c r="D36" s="473" t="s">
        <v>1118</v>
      </c>
      <c r="E36" s="473" t="s">
        <v>1125</v>
      </c>
      <c r="F36" s="473" t="s">
        <v>1186</v>
      </c>
      <c r="G36" s="473" t="s">
        <v>1187</v>
      </c>
      <c r="H36" s="477">
        <v>365</v>
      </c>
      <c r="I36" s="477">
        <v>7665</v>
      </c>
      <c r="J36" s="473">
        <v>0.48592620768352984</v>
      </c>
      <c r="K36" s="473">
        <v>21</v>
      </c>
      <c r="L36" s="477">
        <v>239</v>
      </c>
      <c r="M36" s="477">
        <v>15774</v>
      </c>
      <c r="N36" s="473">
        <v>1</v>
      </c>
      <c r="O36" s="473">
        <v>66</v>
      </c>
      <c r="P36" s="477">
        <v>355</v>
      </c>
      <c r="Q36" s="477">
        <v>23430</v>
      </c>
      <c r="R36" s="552">
        <v>1.4853556485355648</v>
      </c>
      <c r="S36" s="478">
        <v>66</v>
      </c>
    </row>
    <row r="37" spans="1:19" ht="14.4" customHeight="1" x14ac:dyDescent="0.3">
      <c r="A37" s="472" t="s">
        <v>1123</v>
      </c>
      <c r="B37" s="473" t="s">
        <v>1124</v>
      </c>
      <c r="C37" s="473" t="s">
        <v>414</v>
      </c>
      <c r="D37" s="473" t="s">
        <v>1118</v>
      </c>
      <c r="E37" s="473" t="s">
        <v>1125</v>
      </c>
      <c r="F37" s="473" t="s">
        <v>1188</v>
      </c>
      <c r="G37" s="473" t="s">
        <v>1189</v>
      </c>
      <c r="H37" s="477">
        <v>8589</v>
      </c>
      <c r="I37" s="477">
        <v>4191432</v>
      </c>
      <c r="J37" s="473">
        <v>2.6386033651788097</v>
      </c>
      <c r="K37" s="473">
        <v>488</v>
      </c>
      <c r="L37" s="477">
        <v>4843</v>
      </c>
      <c r="M37" s="477">
        <v>1588504</v>
      </c>
      <c r="N37" s="473">
        <v>1</v>
      </c>
      <c r="O37" s="473">
        <v>328</v>
      </c>
      <c r="P37" s="477">
        <v>3400</v>
      </c>
      <c r="Q37" s="477">
        <v>1115200</v>
      </c>
      <c r="R37" s="552">
        <v>0.70204418748709474</v>
      </c>
      <c r="S37" s="478">
        <v>328</v>
      </c>
    </row>
    <row r="38" spans="1:19" ht="14.4" customHeight="1" x14ac:dyDescent="0.3">
      <c r="A38" s="472" t="s">
        <v>1123</v>
      </c>
      <c r="B38" s="473" t="s">
        <v>1124</v>
      </c>
      <c r="C38" s="473" t="s">
        <v>414</v>
      </c>
      <c r="D38" s="473" t="s">
        <v>1118</v>
      </c>
      <c r="E38" s="473" t="s">
        <v>1125</v>
      </c>
      <c r="F38" s="473" t="s">
        <v>1190</v>
      </c>
      <c r="G38" s="473" t="s">
        <v>1191</v>
      </c>
      <c r="H38" s="477">
        <v>1761</v>
      </c>
      <c r="I38" s="477">
        <v>570564</v>
      </c>
      <c r="J38" s="473">
        <v>1.0239842067480258</v>
      </c>
      <c r="K38" s="473">
        <v>324</v>
      </c>
      <c r="L38" s="477">
        <v>1990</v>
      </c>
      <c r="M38" s="477">
        <v>557200</v>
      </c>
      <c r="N38" s="473">
        <v>1</v>
      </c>
      <c r="O38" s="473">
        <v>280</v>
      </c>
      <c r="P38" s="477">
        <v>90</v>
      </c>
      <c r="Q38" s="477">
        <v>25290</v>
      </c>
      <c r="R38" s="552">
        <v>4.5387652548456565E-2</v>
      </c>
      <c r="S38" s="478">
        <v>281</v>
      </c>
    </row>
    <row r="39" spans="1:19" ht="14.4" customHeight="1" x14ac:dyDescent="0.3">
      <c r="A39" s="472" t="s">
        <v>1123</v>
      </c>
      <c r="B39" s="473" t="s">
        <v>1124</v>
      </c>
      <c r="C39" s="473" t="s">
        <v>414</v>
      </c>
      <c r="D39" s="473" t="s">
        <v>1118</v>
      </c>
      <c r="E39" s="473" t="s">
        <v>1125</v>
      </c>
      <c r="F39" s="473" t="s">
        <v>1192</v>
      </c>
      <c r="G39" s="473" t="s">
        <v>1193</v>
      </c>
      <c r="H39" s="477">
        <v>582</v>
      </c>
      <c r="I39" s="477">
        <v>137352</v>
      </c>
      <c r="J39" s="473">
        <v>0.9861927840603123</v>
      </c>
      <c r="K39" s="473">
        <v>236</v>
      </c>
      <c r="L39" s="477">
        <v>619</v>
      </c>
      <c r="M39" s="477">
        <v>139275</v>
      </c>
      <c r="N39" s="473">
        <v>1</v>
      </c>
      <c r="O39" s="473">
        <v>225</v>
      </c>
      <c r="P39" s="477">
        <v>672</v>
      </c>
      <c r="Q39" s="477">
        <v>151200</v>
      </c>
      <c r="R39" s="552">
        <v>1.0856219709208401</v>
      </c>
      <c r="S39" s="478">
        <v>225</v>
      </c>
    </row>
    <row r="40" spans="1:19" ht="14.4" customHeight="1" x14ac:dyDescent="0.3">
      <c r="A40" s="472" t="s">
        <v>1123</v>
      </c>
      <c r="B40" s="473" t="s">
        <v>1124</v>
      </c>
      <c r="C40" s="473" t="s">
        <v>414</v>
      </c>
      <c r="D40" s="473" t="s">
        <v>1118</v>
      </c>
      <c r="E40" s="473" t="s">
        <v>1125</v>
      </c>
      <c r="F40" s="473" t="s">
        <v>1194</v>
      </c>
      <c r="G40" s="473" t="s">
        <v>1195</v>
      </c>
      <c r="H40" s="477">
        <v>1565</v>
      </c>
      <c r="I40" s="477">
        <v>106420</v>
      </c>
      <c r="J40" s="473">
        <v>1.0749494949494949</v>
      </c>
      <c r="K40" s="473">
        <v>68</v>
      </c>
      <c r="L40" s="477">
        <v>1375</v>
      </c>
      <c r="M40" s="477">
        <v>99000</v>
      </c>
      <c r="N40" s="473">
        <v>1</v>
      </c>
      <c r="O40" s="473">
        <v>72</v>
      </c>
      <c r="P40" s="477">
        <v>1435</v>
      </c>
      <c r="Q40" s="477">
        <v>103320</v>
      </c>
      <c r="R40" s="552">
        <v>1.0436363636363637</v>
      </c>
      <c r="S40" s="478">
        <v>72</v>
      </c>
    </row>
    <row r="41" spans="1:19" ht="14.4" customHeight="1" x14ac:dyDescent="0.3">
      <c r="A41" s="472" t="s">
        <v>1123</v>
      </c>
      <c r="B41" s="473" t="s">
        <v>1124</v>
      </c>
      <c r="C41" s="473" t="s">
        <v>414</v>
      </c>
      <c r="D41" s="473" t="s">
        <v>1118</v>
      </c>
      <c r="E41" s="473" t="s">
        <v>1125</v>
      </c>
      <c r="F41" s="473" t="s">
        <v>1196</v>
      </c>
      <c r="G41" s="473" t="s">
        <v>1197</v>
      </c>
      <c r="H41" s="477">
        <v>1030</v>
      </c>
      <c r="I41" s="477">
        <v>42230</v>
      </c>
      <c r="J41" s="473">
        <v>1.0548270263519421</v>
      </c>
      <c r="K41" s="473">
        <v>41</v>
      </c>
      <c r="L41" s="477">
        <v>785</v>
      </c>
      <c r="M41" s="477">
        <v>40035</v>
      </c>
      <c r="N41" s="473">
        <v>1</v>
      </c>
      <c r="O41" s="473">
        <v>51</v>
      </c>
      <c r="P41" s="477">
        <v>931</v>
      </c>
      <c r="Q41" s="477">
        <v>47481</v>
      </c>
      <c r="R41" s="552">
        <v>1.1859872611464968</v>
      </c>
      <c r="S41" s="478">
        <v>51</v>
      </c>
    </row>
    <row r="42" spans="1:19" ht="14.4" customHeight="1" x14ac:dyDescent="0.3">
      <c r="A42" s="472" t="s">
        <v>1123</v>
      </c>
      <c r="B42" s="473" t="s">
        <v>1124</v>
      </c>
      <c r="C42" s="473" t="s">
        <v>414</v>
      </c>
      <c r="D42" s="473" t="s">
        <v>1118</v>
      </c>
      <c r="E42" s="473" t="s">
        <v>1125</v>
      </c>
      <c r="F42" s="473" t="s">
        <v>1198</v>
      </c>
      <c r="G42" s="473" t="s">
        <v>1199</v>
      </c>
      <c r="H42" s="477">
        <v>1225</v>
      </c>
      <c r="I42" s="477">
        <v>90650</v>
      </c>
      <c r="J42" s="473">
        <v>0.63824993487245563</v>
      </c>
      <c r="K42" s="473">
        <v>74</v>
      </c>
      <c r="L42" s="477">
        <v>1101</v>
      </c>
      <c r="M42" s="477">
        <v>142029</v>
      </c>
      <c r="N42" s="473">
        <v>1</v>
      </c>
      <c r="O42" s="473">
        <v>129</v>
      </c>
      <c r="P42" s="477">
        <v>1005</v>
      </c>
      <c r="Q42" s="477">
        <v>130650</v>
      </c>
      <c r="R42" s="552">
        <v>0.9198825591956572</v>
      </c>
      <c r="S42" s="478">
        <v>130</v>
      </c>
    </row>
    <row r="43" spans="1:19" ht="14.4" customHeight="1" x14ac:dyDescent="0.3">
      <c r="A43" s="472" t="s">
        <v>1123</v>
      </c>
      <c r="B43" s="473" t="s">
        <v>1124</v>
      </c>
      <c r="C43" s="473" t="s">
        <v>414</v>
      </c>
      <c r="D43" s="473" t="s">
        <v>1118</v>
      </c>
      <c r="E43" s="473" t="s">
        <v>1125</v>
      </c>
      <c r="F43" s="473" t="s">
        <v>1200</v>
      </c>
      <c r="G43" s="473" t="s">
        <v>1201</v>
      </c>
      <c r="H43" s="477">
        <v>180</v>
      </c>
      <c r="I43" s="477">
        <v>13320</v>
      </c>
      <c r="J43" s="473">
        <v>1.9856887298747763</v>
      </c>
      <c r="K43" s="473">
        <v>74</v>
      </c>
      <c r="L43" s="477">
        <v>129</v>
      </c>
      <c r="M43" s="477">
        <v>6708</v>
      </c>
      <c r="N43" s="473">
        <v>1</v>
      </c>
      <c r="O43" s="473">
        <v>52</v>
      </c>
      <c r="P43" s="477">
        <v>178</v>
      </c>
      <c r="Q43" s="477">
        <v>9256</v>
      </c>
      <c r="R43" s="552">
        <v>1.3798449612403101</v>
      </c>
      <c r="S43" s="478">
        <v>52</v>
      </c>
    </row>
    <row r="44" spans="1:19" ht="14.4" customHeight="1" x14ac:dyDescent="0.3">
      <c r="A44" s="472" t="s">
        <v>1123</v>
      </c>
      <c r="B44" s="473" t="s">
        <v>1124</v>
      </c>
      <c r="C44" s="473" t="s">
        <v>414</v>
      </c>
      <c r="D44" s="473" t="s">
        <v>1118</v>
      </c>
      <c r="E44" s="473" t="s">
        <v>1125</v>
      </c>
      <c r="F44" s="473" t="s">
        <v>1202</v>
      </c>
      <c r="G44" s="473" t="s">
        <v>1203</v>
      </c>
      <c r="H44" s="477">
        <v>965</v>
      </c>
      <c r="I44" s="477">
        <v>275025</v>
      </c>
      <c r="J44" s="473">
        <v>0.6474223163841808</v>
      </c>
      <c r="K44" s="473">
        <v>285</v>
      </c>
      <c r="L44" s="477">
        <v>885</v>
      </c>
      <c r="M44" s="477">
        <v>424800</v>
      </c>
      <c r="N44" s="473">
        <v>1</v>
      </c>
      <c r="O44" s="473">
        <v>480</v>
      </c>
      <c r="P44" s="477">
        <v>362</v>
      </c>
      <c r="Q44" s="477">
        <v>173760</v>
      </c>
      <c r="R44" s="552">
        <v>0.4090395480225989</v>
      </c>
      <c r="S44" s="478">
        <v>480</v>
      </c>
    </row>
    <row r="45" spans="1:19" ht="14.4" customHeight="1" x14ac:dyDescent="0.3">
      <c r="A45" s="472" t="s">
        <v>1123</v>
      </c>
      <c r="B45" s="473" t="s">
        <v>1124</v>
      </c>
      <c r="C45" s="473" t="s">
        <v>414</v>
      </c>
      <c r="D45" s="473" t="s">
        <v>1118</v>
      </c>
      <c r="E45" s="473" t="s">
        <v>1125</v>
      </c>
      <c r="F45" s="473" t="s">
        <v>1204</v>
      </c>
      <c r="G45" s="473" t="s">
        <v>1205</v>
      </c>
      <c r="H45" s="477">
        <v>25</v>
      </c>
      <c r="I45" s="477">
        <v>5575</v>
      </c>
      <c r="J45" s="473">
        <v>0.79212844558113105</v>
      </c>
      <c r="K45" s="473">
        <v>223</v>
      </c>
      <c r="L45" s="477">
        <v>34</v>
      </c>
      <c r="M45" s="477">
        <v>7038</v>
      </c>
      <c r="N45" s="473">
        <v>1</v>
      </c>
      <c r="O45" s="473">
        <v>207</v>
      </c>
      <c r="P45" s="477">
        <v>31</v>
      </c>
      <c r="Q45" s="477">
        <v>6417</v>
      </c>
      <c r="R45" s="552">
        <v>0.91176470588235292</v>
      </c>
      <c r="S45" s="478">
        <v>207</v>
      </c>
    </row>
    <row r="46" spans="1:19" ht="14.4" customHeight="1" x14ac:dyDescent="0.3">
      <c r="A46" s="472" t="s">
        <v>1123</v>
      </c>
      <c r="B46" s="473" t="s">
        <v>1124</v>
      </c>
      <c r="C46" s="473" t="s">
        <v>414</v>
      </c>
      <c r="D46" s="473" t="s">
        <v>1118</v>
      </c>
      <c r="E46" s="473" t="s">
        <v>1125</v>
      </c>
      <c r="F46" s="473" t="s">
        <v>1206</v>
      </c>
      <c r="G46" s="473" t="s">
        <v>1207</v>
      </c>
      <c r="H46" s="477">
        <v>190</v>
      </c>
      <c r="I46" s="477">
        <v>144970</v>
      </c>
      <c r="J46" s="473">
        <v>1.484375</v>
      </c>
      <c r="K46" s="473">
        <v>763</v>
      </c>
      <c r="L46" s="477">
        <v>128</v>
      </c>
      <c r="M46" s="477">
        <v>97664</v>
      </c>
      <c r="N46" s="473">
        <v>1</v>
      </c>
      <c r="O46" s="473">
        <v>763</v>
      </c>
      <c r="P46" s="477">
        <v>125</v>
      </c>
      <c r="Q46" s="477">
        <v>95375</v>
      </c>
      <c r="R46" s="552">
        <v>0.9765625</v>
      </c>
      <c r="S46" s="478">
        <v>763</v>
      </c>
    </row>
    <row r="47" spans="1:19" ht="14.4" customHeight="1" x14ac:dyDescent="0.3">
      <c r="A47" s="472" t="s">
        <v>1123</v>
      </c>
      <c r="B47" s="473" t="s">
        <v>1124</v>
      </c>
      <c r="C47" s="473" t="s">
        <v>414</v>
      </c>
      <c r="D47" s="473" t="s">
        <v>1118</v>
      </c>
      <c r="E47" s="473" t="s">
        <v>1125</v>
      </c>
      <c r="F47" s="473" t="s">
        <v>1208</v>
      </c>
      <c r="G47" s="473" t="s">
        <v>1209</v>
      </c>
      <c r="H47" s="477">
        <v>170</v>
      </c>
      <c r="I47" s="477">
        <v>359040</v>
      </c>
      <c r="J47" s="473">
        <v>1.4379545672999905</v>
      </c>
      <c r="K47" s="473">
        <v>2112</v>
      </c>
      <c r="L47" s="477">
        <v>118</v>
      </c>
      <c r="M47" s="477">
        <v>249688</v>
      </c>
      <c r="N47" s="473">
        <v>1</v>
      </c>
      <c r="O47" s="473">
        <v>2116</v>
      </c>
      <c r="P47" s="477"/>
      <c r="Q47" s="477"/>
      <c r="R47" s="552"/>
      <c r="S47" s="478"/>
    </row>
    <row r="48" spans="1:19" ht="14.4" customHeight="1" x14ac:dyDescent="0.3">
      <c r="A48" s="472" t="s">
        <v>1123</v>
      </c>
      <c r="B48" s="473" t="s">
        <v>1124</v>
      </c>
      <c r="C48" s="473" t="s">
        <v>414</v>
      </c>
      <c r="D48" s="473" t="s">
        <v>1118</v>
      </c>
      <c r="E48" s="473" t="s">
        <v>1125</v>
      </c>
      <c r="F48" s="473" t="s">
        <v>1210</v>
      </c>
      <c r="G48" s="473" t="s">
        <v>1211</v>
      </c>
      <c r="H48" s="477">
        <v>73</v>
      </c>
      <c r="I48" s="477">
        <v>44822</v>
      </c>
      <c r="J48" s="473">
        <v>1.2848870542368995</v>
      </c>
      <c r="K48" s="473">
        <v>614</v>
      </c>
      <c r="L48" s="477">
        <v>57</v>
      </c>
      <c r="M48" s="477">
        <v>34884</v>
      </c>
      <c r="N48" s="473">
        <v>1</v>
      </c>
      <c r="O48" s="473">
        <v>612</v>
      </c>
      <c r="P48" s="477">
        <v>106</v>
      </c>
      <c r="Q48" s="477">
        <v>64872</v>
      </c>
      <c r="R48" s="552">
        <v>1.8596491228070176</v>
      </c>
      <c r="S48" s="478">
        <v>612</v>
      </c>
    </row>
    <row r="49" spans="1:19" ht="14.4" customHeight="1" x14ac:dyDescent="0.3">
      <c r="A49" s="472" t="s">
        <v>1123</v>
      </c>
      <c r="B49" s="473" t="s">
        <v>1124</v>
      </c>
      <c r="C49" s="473" t="s">
        <v>414</v>
      </c>
      <c r="D49" s="473" t="s">
        <v>1118</v>
      </c>
      <c r="E49" s="473" t="s">
        <v>1125</v>
      </c>
      <c r="F49" s="473" t="s">
        <v>1212</v>
      </c>
      <c r="G49" s="473" t="s">
        <v>1213</v>
      </c>
      <c r="H49" s="477">
        <v>23</v>
      </c>
      <c r="I49" s="477">
        <v>22149</v>
      </c>
      <c r="J49" s="473"/>
      <c r="K49" s="473">
        <v>963</v>
      </c>
      <c r="L49" s="477"/>
      <c r="M49" s="477"/>
      <c r="N49" s="473"/>
      <c r="O49" s="473"/>
      <c r="P49" s="477">
        <v>3</v>
      </c>
      <c r="Q49" s="477">
        <v>2475</v>
      </c>
      <c r="R49" s="552"/>
      <c r="S49" s="478">
        <v>825</v>
      </c>
    </row>
    <row r="50" spans="1:19" ht="14.4" customHeight="1" x14ac:dyDescent="0.3">
      <c r="A50" s="472" t="s">
        <v>1123</v>
      </c>
      <c r="B50" s="473" t="s">
        <v>1124</v>
      </c>
      <c r="C50" s="473" t="s">
        <v>414</v>
      </c>
      <c r="D50" s="473" t="s">
        <v>1118</v>
      </c>
      <c r="E50" s="473" t="s">
        <v>1125</v>
      </c>
      <c r="F50" s="473" t="s">
        <v>1214</v>
      </c>
      <c r="G50" s="473" t="s">
        <v>1215</v>
      </c>
      <c r="H50" s="477">
        <v>1</v>
      </c>
      <c r="I50" s="477">
        <v>512</v>
      </c>
      <c r="J50" s="473">
        <v>0.59396751740139209</v>
      </c>
      <c r="K50" s="473">
        <v>512</v>
      </c>
      <c r="L50" s="477">
        <v>2</v>
      </c>
      <c r="M50" s="477">
        <v>862</v>
      </c>
      <c r="N50" s="473">
        <v>1</v>
      </c>
      <c r="O50" s="473">
        <v>431</v>
      </c>
      <c r="P50" s="477">
        <v>1</v>
      </c>
      <c r="Q50" s="477">
        <v>431</v>
      </c>
      <c r="R50" s="552">
        <v>0.5</v>
      </c>
      <c r="S50" s="478">
        <v>431</v>
      </c>
    </row>
    <row r="51" spans="1:19" ht="14.4" customHeight="1" x14ac:dyDescent="0.3">
      <c r="A51" s="472" t="s">
        <v>1123</v>
      </c>
      <c r="B51" s="473" t="s">
        <v>1124</v>
      </c>
      <c r="C51" s="473" t="s">
        <v>414</v>
      </c>
      <c r="D51" s="473" t="s">
        <v>1118</v>
      </c>
      <c r="E51" s="473" t="s">
        <v>1125</v>
      </c>
      <c r="F51" s="473" t="s">
        <v>1216</v>
      </c>
      <c r="G51" s="473" t="s">
        <v>1217</v>
      </c>
      <c r="H51" s="477">
        <v>56</v>
      </c>
      <c r="I51" s="477">
        <v>98560</v>
      </c>
      <c r="J51" s="473">
        <v>1.8033776736867144</v>
      </c>
      <c r="K51" s="473">
        <v>1760</v>
      </c>
      <c r="L51" s="477">
        <v>31</v>
      </c>
      <c r="M51" s="477">
        <v>54653</v>
      </c>
      <c r="N51" s="473">
        <v>1</v>
      </c>
      <c r="O51" s="473">
        <v>1763</v>
      </c>
      <c r="P51" s="477">
        <v>89</v>
      </c>
      <c r="Q51" s="477">
        <v>157352</v>
      </c>
      <c r="R51" s="552">
        <v>2.8791100214077909</v>
      </c>
      <c r="S51" s="478">
        <v>1768</v>
      </c>
    </row>
    <row r="52" spans="1:19" ht="14.4" customHeight="1" x14ac:dyDescent="0.3">
      <c r="A52" s="472" t="s">
        <v>1123</v>
      </c>
      <c r="B52" s="473" t="s">
        <v>1124</v>
      </c>
      <c r="C52" s="473" t="s">
        <v>414</v>
      </c>
      <c r="D52" s="473" t="s">
        <v>1118</v>
      </c>
      <c r="E52" s="473" t="s">
        <v>1125</v>
      </c>
      <c r="F52" s="473" t="s">
        <v>1218</v>
      </c>
      <c r="G52" s="473" t="s">
        <v>1219</v>
      </c>
      <c r="H52" s="477">
        <v>226</v>
      </c>
      <c r="I52" s="477">
        <v>111192</v>
      </c>
      <c r="J52" s="473">
        <v>28.25</v>
      </c>
      <c r="K52" s="473">
        <v>492</v>
      </c>
      <c r="L52" s="477">
        <v>8</v>
      </c>
      <c r="M52" s="477">
        <v>3936</v>
      </c>
      <c r="N52" s="473">
        <v>1</v>
      </c>
      <c r="O52" s="473">
        <v>492</v>
      </c>
      <c r="P52" s="477"/>
      <c r="Q52" s="477"/>
      <c r="R52" s="552"/>
      <c r="S52" s="478"/>
    </row>
    <row r="53" spans="1:19" ht="14.4" customHeight="1" x14ac:dyDescent="0.3">
      <c r="A53" s="472" t="s">
        <v>1123</v>
      </c>
      <c r="B53" s="473" t="s">
        <v>1124</v>
      </c>
      <c r="C53" s="473" t="s">
        <v>414</v>
      </c>
      <c r="D53" s="473" t="s">
        <v>1118</v>
      </c>
      <c r="E53" s="473" t="s">
        <v>1125</v>
      </c>
      <c r="F53" s="473" t="s">
        <v>1220</v>
      </c>
      <c r="G53" s="473" t="s">
        <v>1221</v>
      </c>
      <c r="H53" s="477">
        <v>209</v>
      </c>
      <c r="I53" s="477">
        <v>20691</v>
      </c>
      <c r="J53" s="473">
        <v>0.80132450331125826</v>
      </c>
      <c r="K53" s="473">
        <v>99</v>
      </c>
      <c r="L53" s="477">
        <v>171</v>
      </c>
      <c r="M53" s="477">
        <v>25821</v>
      </c>
      <c r="N53" s="473">
        <v>1</v>
      </c>
      <c r="O53" s="473">
        <v>151</v>
      </c>
      <c r="P53" s="477">
        <v>161</v>
      </c>
      <c r="Q53" s="477">
        <v>24472</v>
      </c>
      <c r="R53" s="552">
        <v>0.94775570272259013</v>
      </c>
      <c r="S53" s="478">
        <v>152</v>
      </c>
    </row>
    <row r="54" spans="1:19" ht="14.4" customHeight="1" x14ac:dyDescent="0.3">
      <c r="A54" s="472" t="s">
        <v>1123</v>
      </c>
      <c r="B54" s="473" t="s">
        <v>1124</v>
      </c>
      <c r="C54" s="473" t="s">
        <v>414</v>
      </c>
      <c r="D54" s="473" t="s">
        <v>1118</v>
      </c>
      <c r="E54" s="473" t="s">
        <v>1125</v>
      </c>
      <c r="F54" s="473" t="s">
        <v>1222</v>
      </c>
      <c r="G54" s="473" t="s">
        <v>1223</v>
      </c>
      <c r="H54" s="477">
        <v>459</v>
      </c>
      <c r="I54" s="477">
        <v>114291</v>
      </c>
      <c r="J54" s="473">
        <v>1.1069239038847081</v>
      </c>
      <c r="K54" s="473">
        <v>249</v>
      </c>
      <c r="L54" s="477">
        <v>381</v>
      </c>
      <c r="M54" s="477">
        <v>103251</v>
      </c>
      <c r="N54" s="473">
        <v>1</v>
      </c>
      <c r="O54" s="473">
        <v>271</v>
      </c>
      <c r="P54" s="477">
        <v>440</v>
      </c>
      <c r="Q54" s="477">
        <v>119680</v>
      </c>
      <c r="R54" s="552">
        <v>1.1591171029820535</v>
      </c>
      <c r="S54" s="478">
        <v>272</v>
      </c>
    </row>
    <row r="55" spans="1:19" ht="14.4" customHeight="1" x14ac:dyDescent="0.3">
      <c r="A55" s="472" t="s">
        <v>1123</v>
      </c>
      <c r="B55" s="473" t="s">
        <v>1124</v>
      </c>
      <c r="C55" s="473" t="s">
        <v>414</v>
      </c>
      <c r="D55" s="473" t="s">
        <v>1118</v>
      </c>
      <c r="E55" s="473" t="s">
        <v>1125</v>
      </c>
      <c r="F55" s="473" t="s">
        <v>1224</v>
      </c>
      <c r="G55" s="473" t="s">
        <v>1225</v>
      </c>
      <c r="H55" s="477">
        <v>146</v>
      </c>
      <c r="I55" s="477">
        <v>22484</v>
      </c>
      <c r="J55" s="473">
        <v>0.78292360192213939</v>
      </c>
      <c r="K55" s="473">
        <v>154</v>
      </c>
      <c r="L55" s="477">
        <v>166</v>
      </c>
      <c r="M55" s="477">
        <v>28718</v>
      </c>
      <c r="N55" s="473">
        <v>1</v>
      </c>
      <c r="O55" s="473">
        <v>173</v>
      </c>
      <c r="P55" s="477">
        <v>136</v>
      </c>
      <c r="Q55" s="477">
        <v>23664</v>
      </c>
      <c r="R55" s="552">
        <v>0.82401281426283168</v>
      </c>
      <c r="S55" s="478">
        <v>174</v>
      </c>
    </row>
    <row r="56" spans="1:19" ht="14.4" customHeight="1" x14ac:dyDescent="0.3">
      <c r="A56" s="472" t="s">
        <v>1123</v>
      </c>
      <c r="B56" s="473" t="s">
        <v>1124</v>
      </c>
      <c r="C56" s="473" t="s">
        <v>414</v>
      </c>
      <c r="D56" s="473" t="s">
        <v>1118</v>
      </c>
      <c r="E56" s="473" t="s">
        <v>1125</v>
      </c>
      <c r="F56" s="473" t="s">
        <v>1226</v>
      </c>
      <c r="G56" s="473" t="s">
        <v>1227</v>
      </c>
      <c r="H56" s="477">
        <v>42</v>
      </c>
      <c r="I56" s="477">
        <v>22344</v>
      </c>
      <c r="J56" s="473">
        <v>0.34940889472696568</v>
      </c>
      <c r="K56" s="473">
        <v>532</v>
      </c>
      <c r="L56" s="477">
        <v>146</v>
      </c>
      <c r="M56" s="477">
        <v>63948</v>
      </c>
      <c r="N56" s="473">
        <v>1</v>
      </c>
      <c r="O56" s="473">
        <v>438</v>
      </c>
      <c r="P56" s="477">
        <v>378</v>
      </c>
      <c r="Q56" s="477">
        <v>165564</v>
      </c>
      <c r="R56" s="552">
        <v>2.5890410958904111</v>
      </c>
      <c r="S56" s="478">
        <v>438</v>
      </c>
    </row>
    <row r="57" spans="1:19" ht="14.4" customHeight="1" x14ac:dyDescent="0.3">
      <c r="A57" s="472" t="s">
        <v>1123</v>
      </c>
      <c r="B57" s="473" t="s">
        <v>1124</v>
      </c>
      <c r="C57" s="473" t="s">
        <v>414</v>
      </c>
      <c r="D57" s="473" t="s">
        <v>1118</v>
      </c>
      <c r="E57" s="473" t="s">
        <v>1125</v>
      </c>
      <c r="F57" s="473" t="s">
        <v>1228</v>
      </c>
      <c r="G57" s="473" t="s">
        <v>1229</v>
      </c>
      <c r="H57" s="477">
        <v>8</v>
      </c>
      <c r="I57" s="477">
        <v>216</v>
      </c>
      <c r="J57" s="473">
        <v>0.76595744680851063</v>
      </c>
      <c r="K57" s="473">
        <v>27</v>
      </c>
      <c r="L57" s="477">
        <v>6</v>
      </c>
      <c r="M57" s="477">
        <v>282</v>
      </c>
      <c r="N57" s="473">
        <v>1</v>
      </c>
      <c r="O57" s="473">
        <v>47</v>
      </c>
      <c r="P57" s="477">
        <v>9</v>
      </c>
      <c r="Q57" s="477">
        <v>423</v>
      </c>
      <c r="R57" s="552">
        <v>1.5</v>
      </c>
      <c r="S57" s="478">
        <v>47</v>
      </c>
    </row>
    <row r="58" spans="1:19" ht="14.4" customHeight="1" x14ac:dyDescent="0.3">
      <c r="A58" s="472" t="s">
        <v>1123</v>
      </c>
      <c r="B58" s="473" t="s">
        <v>1124</v>
      </c>
      <c r="C58" s="473" t="s">
        <v>414</v>
      </c>
      <c r="D58" s="473" t="s">
        <v>1118</v>
      </c>
      <c r="E58" s="473" t="s">
        <v>1125</v>
      </c>
      <c r="F58" s="473" t="s">
        <v>1230</v>
      </c>
      <c r="G58" s="473" t="s">
        <v>1231</v>
      </c>
      <c r="H58" s="477">
        <v>6</v>
      </c>
      <c r="I58" s="477">
        <v>252</v>
      </c>
      <c r="J58" s="473"/>
      <c r="K58" s="473">
        <v>42</v>
      </c>
      <c r="L58" s="477"/>
      <c r="M58" s="477"/>
      <c r="N58" s="473"/>
      <c r="O58" s="473"/>
      <c r="P58" s="477">
        <v>6</v>
      </c>
      <c r="Q58" s="477">
        <v>264</v>
      </c>
      <c r="R58" s="552"/>
      <c r="S58" s="478">
        <v>44</v>
      </c>
    </row>
    <row r="59" spans="1:19" ht="14.4" customHeight="1" x14ac:dyDescent="0.3">
      <c r="A59" s="472" t="s">
        <v>1123</v>
      </c>
      <c r="B59" s="473" t="s">
        <v>1124</v>
      </c>
      <c r="C59" s="473" t="s">
        <v>414</v>
      </c>
      <c r="D59" s="473" t="s">
        <v>1118</v>
      </c>
      <c r="E59" s="473" t="s">
        <v>1125</v>
      </c>
      <c r="F59" s="473" t="s">
        <v>1232</v>
      </c>
      <c r="G59" s="473" t="s">
        <v>1233</v>
      </c>
      <c r="H59" s="477"/>
      <c r="I59" s="477"/>
      <c r="J59" s="473"/>
      <c r="K59" s="473"/>
      <c r="L59" s="477">
        <v>5</v>
      </c>
      <c r="M59" s="477">
        <v>1885</v>
      </c>
      <c r="N59" s="473">
        <v>1</v>
      </c>
      <c r="O59" s="473">
        <v>377</v>
      </c>
      <c r="P59" s="477">
        <v>2</v>
      </c>
      <c r="Q59" s="477">
        <v>754</v>
      </c>
      <c r="R59" s="552">
        <v>0.4</v>
      </c>
      <c r="S59" s="478">
        <v>377</v>
      </c>
    </row>
    <row r="60" spans="1:19" ht="14.4" customHeight="1" x14ac:dyDescent="0.3">
      <c r="A60" s="472" t="s">
        <v>1123</v>
      </c>
      <c r="B60" s="473" t="s">
        <v>1124</v>
      </c>
      <c r="C60" s="473" t="s">
        <v>414</v>
      </c>
      <c r="D60" s="473" t="s">
        <v>1118</v>
      </c>
      <c r="E60" s="473" t="s">
        <v>1125</v>
      </c>
      <c r="F60" s="473" t="s">
        <v>1234</v>
      </c>
      <c r="G60" s="473" t="s">
        <v>1235</v>
      </c>
      <c r="H60" s="477"/>
      <c r="I60" s="477"/>
      <c r="J60" s="473"/>
      <c r="K60" s="473"/>
      <c r="L60" s="477">
        <v>8</v>
      </c>
      <c r="M60" s="477">
        <v>288</v>
      </c>
      <c r="N60" s="473">
        <v>1</v>
      </c>
      <c r="O60" s="473">
        <v>36</v>
      </c>
      <c r="P60" s="477">
        <v>10</v>
      </c>
      <c r="Q60" s="477">
        <v>360</v>
      </c>
      <c r="R60" s="552">
        <v>1.25</v>
      </c>
      <c r="S60" s="478">
        <v>36</v>
      </c>
    </row>
    <row r="61" spans="1:19" ht="14.4" customHeight="1" x14ac:dyDescent="0.3">
      <c r="A61" s="472" t="s">
        <v>1123</v>
      </c>
      <c r="B61" s="473" t="s">
        <v>1124</v>
      </c>
      <c r="C61" s="473" t="s">
        <v>414</v>
      </c>
      <c r="D61" s="473" t="s">
        <v>1118</v>
      </c>
      <c r="E61" s="473" t="s">
        <v>1125</v>
      </c>
      <c r="F61" s="473" t="s">
        <v>1236</v>
      </c>
      <c r="G61" s="473" t="s">
        <v>1237</v>
      </c>
      <c r="H61" s="477">
        <v>6</v>
      </c>
      <c r="I61" s="477">
        <v>714</v>
      </c>
      <c r="J61" s="473">
        <v>2.950413223140496</v>
      </c>
      <c r="K61" s="473">
        <v>119</v>
      </c>
      <c r="L61" s="477">
        <v>1</v>
      </c>
      <c r="M61" s="477">
        <v>242</v>
      </c>
      <c r="N61" s="473">
        <v>1</v>
      </c>
      <c r="O61" s="473">
        <v>242</v>
      </c>
      <c r="P61" s="477">
        <v>1</v>
      </c>
      <c r="Q61" s="477">
        <v>242</v>
      </c>
      <c r="R61" s="552">
        <v>1</v>
      </c>
      <c r="S61" s="478">
        <v>242</v>
      </c>
    </row>
    <row r="62" spans="1:19" ht="14.4" customHeight="1" x14ac:dyDescent="0.3">
      <c r="A62" s="472" t="s">
        <v>1123</v>
      </c>
      <c r="B62" s="473" t="s">
        <v>1124</v>
      </c>
      <c r="C62" s="473" t="s">
        <v>414</v>
      </c>
      <c r="D62" s="473" t="s">
        <v>1118</v>
      </c>
      <c r="E62" s="473" t="s">
        <v>1125</v>
      </c>
      <c r="F62" s="473" t="s">
        <v>1238</v>
      </c>
      <c r="G62" s="473" t="s">
        <v>1239</v>
      </c>
      <c r="H62" s="477"/>
      <c r="I62" s="477"/>
      <c r="J62" s="473"/>
      <c r="K62" s="473"/>
      <c r="L62" s="477">
        <v>258</v>
      </c>
      <c r="M62" s="477">
        <v>385194</v>
      </c>
      <c r="N62" s="473">
        <v>1</v>
      </c>
      <c r="O62" s="473">
        <v>1493</v>
      </c>
      <c r="P62" s="477">
        <v>782</v>
      </c>
      <c r="Q62" s="477">
        <v>1167526</v>
      </c>
      <c r="R62" s="552">
        <v>3.0310077519379846</v>
      </c>
      <c r="S62" s="478">
        <v>1493</v>
      </c>
    </row>
    <row r="63" spans="1:19" ht="14.4" customHeight="1" x14ac:dyDescent="0.3">
      <c r="A63" s="472" t="s">
        <v>1123</v>
      </c>
      <c r="B63" s="473" t="s">
        <v>1124</v>
      </c>
      <c r="C63" s="473" t="s">
        <v>414</v>
      </c>
      <c r="D63" s="473" t="s">
        <v>1118</v>
      </c>
      <c r="E63" s="473" t="s">
        <v>1125</v>
      </c>
      <c r="F63" s="473" t="s">
        <v>1240</v>
      </c>
      <c r="G63" s="473" t="s">
        <v>1241</v>
      </c>
      <c r="H63" s="477"/>
      <c r="I63" s="477"/>
      <c r="J63" s="473"/>
      <c r="K63" s="473"/>
      <c r="L63" s="477">
        <v>369</v>
      </c>
      <c r="M63" s="477">
        <v>120663</v>
      </c>
      <c r="N63" s="473">
        <v>1</v>
      </c>
      <c r="O63" s="473">
        <v>327</v>
      </c>
      <c r="P63" s="477">
        <v>1851</v>
      </c>
      <c r="Q63" s="477">
        <v>605277</v>
      </c>
      <c r="R63" s="552">
        <v>5.0162601626016263</v>
      </c>
      <c r="S63" s="478">
        <v>327</v>
      </c>
    </row>
    <row r="64" spans="1:19" ht="14.4" customHeight="1" x14ac:dyDescent="0.3">
      <c r="A64" s="472" t="s">
        <v>1123</v>
      </c>
      <c r="B64" s="473" t="s">
        <v>1124</v>
      </c>
      <c r="C64" s="473" t="s">
        <v>414</v>
      </c>
      <c r="D64" s="473" t="s">
        <v>1118</v>
      </c>
      <c r="E64" s="473" t="s">
        <v>1125</v>
      </c>
      <c r="F64" s="473" t="s">
        <v>1242</v>
      </c>
      <c r="G64" s="473" t="s">
        <v>1243</v>
      </c>
      <c r="H64" s="477"/>
      <c r="I64" s="477"/>
      <c r="J64" s="473"/>
      <c r="K64" s="473"/>
      <c r="L64" s="477">
        <v>52</v>
      </c>
      <c r="M64" s="477">
        <v>46124</v>
      </c>
      <c r="N64" s="473">
        <v>1</v>
      </c>
      <c r="O64" s="473">
        <v>887</v>
      </c>
      <c r="P64" s="477">
        <v>186</v>
      </c>
      <c r="Q64" s="477">
        <v>165168</v>
      </c>
      <c r="R64" s="552">
        <v>3.5809556846760904</v>
      </c>
      <c r="S64" s="478">
        <v>888</v>
      </c>
    </row>
    <row r="65" spans="1:19" ht="14.4" customHeight="1" x14ac:dyDescent="0.3">
      <c r="A65" s="472" t="s">
        <v>1123</v>
      </c>
      <c r="B65" s="473" t="s">
        <v>1124</v>
      </c>
      <c r="C65" s="473" t="s">
        <v>414</v>
      </c>
      <c r="D65" s="473" t="s">
        <v>1118</v>
      </c>
      <c r="E65" s="473" t="s">
        <v>1125</v>
      </c>
      <c r="F65" s="473" t="s">
        <v>1244</v>
      </c>
      <c r="G65" s="473" t="s">
        <v>1245</v>
      </c>
      <c r="H65" s="477"/>
      <c r="I65" s="477"/>
      <c r="J65" s="473"/>
      <c r="K65" s="473"/>
      <c r="L65" s="477"/>
      <c r="M65" s="477"/>
      <c r="N65" s="473"/>
      <c r="O65" s="473"/>
      <c r="P65" s="477">
        <v>5</v>
      </c>
      <c r="Q65" s="477">
        <v>1660</v>
      </c>
      <c r="R65" s="552"/>
      <c r="S65" s="478">
        <v>332</v>
      </c>
    </row>
    <row r="66" spans="1:19" ht="14.4" customHeight="1" x14ac:dyDescent="0.3">
      <c r="A66" s="472" t="s">
        <v>1123</v>
      </c>
      <c r="B66" s="473" t="s">
        <v>1124</v>
      </c>
      <c r="C66" s="473" t="s">
        <v>414</v>
      </c>
      <c r="D66" s="473" t="s">
        <v>1118</v>
      </c>
      <c r="E66" s="473" t="s">
        <v>1125</v>
      </c>
      <c r="F66" s="473" t="s">
        <v>1246</v>
      </c>
      <c r="G66" s="473" t="s">
        <v>1247</v>
      </c>
      <c r="H66" s="477"/>
      <c r="I66" s="477"/>
      <c r="J66" s="473"/>
      <c r="K66" s="473"/>
      <c r="L66" s="477"/>
      <c r="M66" s="477"/>
      <c r="N66" s="473"/>
      <c r="O66" s="473"/>
      <c r="P66" s="477">
        <v>3048</v>
      </c>
      <c r="Q66" s="477">
        <v>795528</v>
      </c>
      <c r="R66" s="552"/>
      <c r="S66" s="478">
        <v>261</v>
      </c>
    </row>
    <row r="67" spans="1:19" ht="14.4" customHeight="1" x14ac:dyDescent="0.3">
      <c r="A67" s="472" t="s">
        <v>1123</v>
      </c>
      <c r="B67" s="473" t="s">
        <v>1124</v>
      </c>
      <c r="C67" s="473" t="s">
        <v>414</v>
      </c>
      <c r="D67" s="473" t="s">
        <v>1118</v>
      </c>
      <c r="E67" s="473" t="s">
        <v>1125</v>
      </c>
      <c r="F67" s="473" t="s">
        <v>1248</v>
      </c>
      <c r="G67" s="473" t="s">
        <v>1249</v>
      </c>
      <c r="H67" s="477"/>
      <c r="I67" s="477"/>
      <c r="J67" s="473"/>
      <c r="K67" s="473"/>
      <c r="L67" s="477"/>
      <c r="M67" s="477"/>
      <c r="N67" s="473"/>
      <c r="O67" s="473"/>
      <c r="P67" s="477">
        <v>46</v>
      </c>
      <c r="Q67" s="477">
        <v>7590</v>
      </c>
      <c r="R67" s="552"/>
      <c r="S67" s="478">
        <v>165</v>
      </c>
    </row>
    <row r="68" spans="1:19" ht="14.4" customHeight="1" x14ac:dyDescent="0.3">
      <c r="A68" s="472" t="s">
        <v>1123</v>
      </c>
      <c r="B68" s="473" t="s">
        <v>1124</v>
      </c>
      <c r="C68" s="473" t="s">
        <v>414</v>
      </c>
      <c r="D68" s="473" t="s">
        <v>1118</v>
      </c>
      <c r="E68" s="473" t="s">
        <v>1125</v>
      </c>
      <c r="F68" s="473" t="s">
        <v>1250</v>
      </c>
      <c r="G68" s="473" t="s">
        <v>1251</v>
      </c>
      <c r="H68" s="477"/>
      <c r="I68" s="477"/>
      <c r="J68" s="473"/>
      <c r="K68" s="473"/>
      <c r="L68" s="477"/>
      <c r="M68" s="477"/>
      <c r="N68" s="473"/>
      <c r="O68" s="473"/>
      <c r="P68" s="477">
        <v>66</v>
      </c>
      <c r="Q68" s="477">
        <v>71148</v>
      </c>
      <c r="R68" s="552"/>
      <c r="S68" s="478">
        <v>1078</v>
      </c>
    </row>
    <row r="69" spans="1:19" ht="14.4" customHeight="1" thickBot="1" x14ac:dyDescent="0.35">
      <c r="A69" s="479" t="s">
        <v>1123</v>
      </c>
      <c r="B69" s="480" t="s">
        <v>1124</v>
      </c>
      <c r="C69" s="480" t="s">
        <v>414</v>
      </c>
      <c r="D69" s="480" t="s">
        <v>1118</v>
      </c>
      <c r="E69" s="480" t="s">
        <v>1125</v>
      </c>
      <c r="F69" s="480" t="s">
        <v>1252</v>
      </c>
      <c r="G69" s="480" t="s">
        <v>1253</v>
      </c>
      <c r="H69" s="484"/>
      <c r="I69" s="484"/>
      <c r="J69" s="480"/>
      <c r="K69" s="480"/>
      <c r="L69" s="484"/>
      <c r="M69" s="484"/>
      <c r="N69" s="480"/>
      <c r="O69" s="480"/>
      <c r="P69" s="484">
        <v>191</v>
      </c>
      <c r="Q69" s="484">
        <v>29032</v>
      </c>
      <c r="R69" s="492"/>
      <c r="S69" s="485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9471910</v>
      </c>
      <c r="C3" s="202">
        <f t="shared" ref="C3:R3" si="0">SUBTOTAL(9,C6:C1048576)</f>
        <v>40.0551298695081</v>
      </c>
      <c r="D3" s="202">
        <f t="shared" si="0"/>
        <v>10331844</v>
      </c>
      <c r="E3" s="202">
        <f t="shared" si="0"/>
        <v>26</v>
      </c>
      <c r="F3" s="202">
        <f t="shared" si="0"/>
        <v>14169780</v>
      </c>
      <c r="G3" s="205">
        <f>IF(D3&lt;&gt;0,F3/D3,"")</f>
        <v>1.3714667004263712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3"/>
      <c r="B5" s="524">
        <v>2015</v>
      </c>
      <c r="C5" s="525"/>
      <c r="D5" s="525">
        <v>2017</v>
      </c>
      <c r="E5" s="525"/>
      <c r="F5" s="525">
        <v>2018</v>
      </c>
      <c r="G5" s="554" t="s">
        <v>2</v>
      </c>
      <c r="H5" s="524">
        <v>2015</v>
      </c>
      <c r="I5" s="525"/>
      <c r="J5" s="525">
        <v>2017</v>
      </c>
      <c r="K5" s="525"/>
      <c r="L5" s="525">
        <v>2018</v>
      </c>
      <c r="M5" s="554" t="s">
        <v>2</v>
      </c>
      <c r="N5" s="524">
        <v>2015</v>
      </c>
      <c r="O5" s="525"/>
      <c r="P5" s="525">
        <v>2017</v>
      </c>
      <c r="Q5" s="525"/>
      <c r="R5" s="525">
        <v>2018</v>
      </c>
      <c r="S5" s="554" t="s">
        <v>2</v>
      </c>
    </row>
    <row r="6" spans="1:19" ht="14.4" customHeight="1" x14ac:dyDescent="0.3">
      <c r="A6" s="512" t="s">
        <v>1256</v>
      </c>
      <c r="B6" s="555">
        <v>309179</v>
      </c>
      <c r="C6" s="466">
        <v>1.0167619260594183</v>
      </c>
      <c r="D6" s="555">
        <v>304082</v>
      </c>
      <c r="E6" s="466">
        <v>1</v>
      </c>
      <c r="F6" s="555">
        <v>425133</v>
      </c>
      <c r="G6" s="491">
        <v>1.398086700297946</v>
      </c>
      <c r="H6" s="555"/>
      <c r="I6" s="466"/>
      <c r="J6" s="555"/>
      <c r="K6" s="466"/>
      <c r="L6" s="555"/>
      <c r="M6" s="491"/>
      <c r="N6" s="555"/>
      <c r="O6" s="466"/>
      <c r="P6" s="555"/>
      <c r="Q6" s="466"/>
      <c r="R6" s="555"/>
      <c r="S6" s="513"/>
    </row>
    <row r="7" spans="1:19" ht="14.4" customHeight="1" x14ac:dyDescent="0.3">
      <c r="A7" s="559" t="s">
        <v>1257</v>
      </c>
      <c r="B7" s="556">
        <v>384819</v>
      </c>
      <c r="C7" s="473">
        <v>1.0096340781903046</v>
      </c>
      <c r="D7" s="556">
        <v>381147</v>
      </c>
      <c r="E7" s="473">
        <v>1</v>
      </c>
      <c r="F7" s="556">
        <v>402998</v>
      </c>
      <c r="G7" s="552">
        <v>1.0573295867473704</v>
      </c>
      <c r="H7" s="556"/>
      <c r="I7" s="473"/>
      <c r="J7" s="556"/>
      <c r="K7" s="473"/>
      <c r="L7" s="556"/>
      <c r="M7" s="552"/>
      <c r="N7" s="556"/>
      <c r="O7" s="473"/>
      <c r="P7" s="556"/>
      <c r="Q7" s="473"/>
      <c r="R7" s="556"/>
      <c r="S7" s="557"/>
    </row>
    <row r="8" spans="1:19" ht="14.4" customHeight="1" x14ac:dyDescent="0.3">
      <c r="A8" s="559" t="s">
        <v>1258</v>
      </c>
      <c r="B8" s="556">
        <v>820178</v>
      </c>
      <c r="C8" s="473">
        <v>0.86981300957859287</v>
      </c>
      <c r="D8" s="556">
        <v>942936</v>
      </c>
      <c r="E8" s="473">
        <v>1</v>
      </c>
      <c r="F8" s="556">
        <v>1049649</v>
      </c>
      <c r="G8" s="552">
        <v>1.1131709893354373</v>
      </c>
      <c r="H8" s="556"/>
      <c r="I8" s="473"/>
      <c r="J8" s="556"/>
      <c r="K8" s="473"/>
      <c r="L8" s="556"/>
      <c r="M8" s="552"/>
      <c r="N8" s="556"/>
      <c r="O8" s="473"/>
      <c r="P8" s="556"/>
      <c r="Q8" s="473"/>
      <c r="R8" s="556"/>
      <c r="S8" s="557"/>
    </row>
    <row r="9" spans="1:19" ht="14.4" customHeight="1" x14ac:dyDescent="0.3">
      <c r="A9" s="559" t="s">
        <v>1259</v>
      </c>
      <c r="B9" s="556">
        <v>264561</v>
      </c>
      <c r="C9" s="473">
        <v>0.93893869380975703</v>
      </c>
      <c r="D9" s="556">
        <v>281766</v>
      </c>
      <c r="E9" s="473">
        <v>1</v>
      </c>
      <c r="F9" s="556">
        <v>311776</v>
      </c>
      <c r="G9" s="552">
        <v>1.1065068177139896</v>
      </c>
      <c r="H9" s="556"/>
      <c r="I9" s="473"/>
      <c r="J9" s="556"/>
      <c r="K9" s="473"/>
      <c r="L9" s="556"/>
      <c r="M9" s="552"/>
      <c r="N9" s="556"/>
      <c r="O9" s="473"/>
      <c r="P9" s="556"/>
      <c r="Q9" s="473"/>
      <c r="R9" s="556"/>
      <c r="S9" s="557"/>
    </row>
    <row r="10" spans="1:19" ht="14.4" customHeight="1" x14ac:dyDescent="0.3">
      <c r="A10" s="559" t="s">
        <v>1260</v>
      </c>
      <c r="B10" s="556">
        <v>34376</v>
      </c>
      <c r="C10" s="473">
        <v>0.85368034171053941</v>
      </c>
      <c r="D10" s="556">
        <v>40268</v>
      </c>
      <c r="E10" s="473">
        <v>1</v>
      </c>
      <c r="F10" s="556">
        <v>60240</v>
      </c>
      <c r="G10" s="552">
        <v>1.4959769544054833</v>
      </c>
      <c r="H10" s="556"/>
      <c r="I10" s="473"/>
      <c r="J10" s="556"/>
      <c r="K10" s="473"/>
      <c r="L10" s="556"/>
      <c r="M10" s="552"/>
      <c r="N10" s="556"/>
      <c r="O10" s="473"/>
      <c r="P10" s="556"/>
      <c r="Q10" s="473"/>
      <c r="R10" s="556"/>
      <c r="S10" s="557"/>
    </row>
    <row r="11" spans="1:19" ht="14.4" customHeight="1" x14ac:dyDescent="0.3">
      <c r="A11" s="559" t="s">
        <v>1261</v>
      </c>
      <c r="B11" s="556">
        <v>122959</v>
      </c>
      <c r="C11" s="473">
        <v>0.96555812949075348</v>
      </c>
      <c r="D11" s="556">
        <v>127345</v>
      </c>
      <c r="E11" s="473">
        <v>1</v>
      </c>
      <c r="F11" s="556">
        <v>139457</v>
      </c>
      <c r="G11" s="552">
        <v>1.0951117044249872</v>
      </c>
      <c r="H11" s="556"/>
      <c r="I11" s="473"/>
      <c r="J11" s="556"/>
      <c r="K11" s="473"/>
      <c r="L11" s="556"/>
      <c r="M11" s="552"/>
      <c r="N11" s="556"/>
      <c r="O11" s="473"/>
      <c r="P11" s="556"/>
      <c r="Q11" s="473"/>
      <c r="R11" s="556"/>
      <c r="S11" s="557"/>
    </row>
    <row r="12" spans="1:19" ht="14.4" customHeight="1" x14ac:dyDescent="0.3">
      <c r="A12" s="559" t="s">
        <v>1262</v>
      </c>
      <c r="B12" s="556">
        <v>333915</v>
      </c>
      <c r="C12" s="473">
        <v>1.0282438728471437</v>
      </c>
      <c r="D12" s="556">
        <v>324743</v>
      </c>
      <c r="E12" s="473">
        <v>1</v>
      </c>
      <c r="F12" s="556">
        <v>408120</v>
      </c>
      <c r="G12" s="552">
        <v>1.2567476435211844</v>
      </c>
      <c r="H12" s="556"/>
      <c r="I12" s="473"/>
      <c r="J12" s="556"/>
      <c r="K12" s="473"/>
      <c r="L12" s="556"/>
      <c r="M12" s="552"/>
      <c r="N12" s="556"/>
      <c r="O12" s="473"/>
      <c r="P12" s="556"/>
      <c r="Q12" s="473"/>
      <c r="R12" s="556"/>
      <c r="S12" s="557"/>
    </row>
    <row r="13" spans="1:19" ht="14.4" customHeight="1" x14ac:dyDescent="0.3">
      <c r="A13" s="559" t="s">
        <v>1263</v>
      </c>
      <c r="B13" s="556">
        <v>96735</v>
      </c>
      <c r="C13" s="473">
        <v>0.57719157975130675</v>
      </c>
      <c r="D13" s="556">
        <v>167596</v>
      </c>
      <c r="E13" s="473">
        <v>1</v>
      </c>
      <c r="F13" s="556">
        <v>181656</v>
      </c>
      <c r="G13" s="552">
        <v>1.083892216998019</v>
      </c>
      <c r="H13" s="556"/>
      <c r="I13" s="473"/>
      <c r="J13" s="556"/>
      <c r="K13" s="473"/>
      <c r="L13" s="556"/>
      <c r="M13" s="552"/>
      <c r="N13" s="556"/>
      <c r="O13" s="473"/>
      <c r="P13" s="556"/>
      <c r="Q13" s="473"/>
      <c r="R13" s="556"/>
      <c r="S13" s="557"/>
    </row>
    <row r="14" spans="1:19" ht="14.4" customHeight="1" x14ac:dyDescent="0.3">
      <c r="A14" s="559" t="s">
        <v>1264</v>
      </c>
      <c r="B14" s="556">
        <v>129574</v>
      </c>
      <c r="C14" s="473">
        <v>0.93336214658743022</v>
      </c>
      <c r="D14" s="556">
        <v>138825</v>
      </c>
      <c r="E14" s="473">
        <v>1</v>
      </c>
      <c r="F14" s="556">
        <v>139844</v>
      </c>
      <c r="G14" s="552">
        <v>1.0073401764811813</v>
      </c>
      <c r="H14" s="556"/>
      <c r="I14" s="473"/>
      <c r="J14" s="556"/>
      <c r="K14" s="473"/>
      <c r="L14" s="556"/>
      <c r="M14" s="552"/>
      <c r="N14" s="556"/>
      <c r="O14" s="473"/>
      <c r="P14" s="556"/>
      <c r="Q14" s="473"/>
      <c r="R14" s="556"/>
      <c r="S14" s="557"/>
    </row>
    <row r="15" spans="1:19" ht="14.4" customHeight="1" x14ac:dyDescent="0.3">
      <c r="A15" s="559" t="s">
        <v>1265</v>
      </c>
      <c r="B15" s="556">
        <v>1250435</v>
      </c>
      <c r="C15" s="473">
        <v>0.83594056056722565</v>
      </c>
      <c r="D15" s="556">
        <v>1495842</v>
      </c>
      <c r="E15" s="473">
        <v>1</v>
      </c>
      <c r="F15" s="556">
        <v>1194269</v>
      </c>
      <c r="G15" s="552">
        <v>0.79839247728035445</v>
      </c>
      <c r="H15" s="556"/>
      <c r="I15" s="473"/>
      <c r="J15" s="556"/>
      <c r="K15" s="473"/>
      <c r="L15" s="556"/>
      <c r="M15" s="552"/>
      <c r="N15" s="556"/>
      <c r="O15" s="473"/>
      <c r="P15" s="556"/>
      <c r="Q15" s="473"/>
      <c r="R15" s="556"/>
      <c r="S15" s="557"/>
    </row>
    <row r="16" spans="1:19" ht="14.4" customHeight="1" x14ac:dyDescent="0.3">
      <c r="A16" s="559" t="s">
        <v>1266</v>
      </c>
      <c r="B16" s="556">
        <v>203085</v>
      </c>
      <c r="C16" s="473">
        <v>0.86045674095415647</v>
      </c>
      <c r="D16" s="556">
        <v>236020</v>
      </c>
      <c r="E16" s="473">
        <v>1</v>
      </c>
      <c r="F16" s="556">
        <v>217965</v>
      </c>
      <c r="G16" s="552">
        <v>0.92350224557240912</v>
      </c>
      <c r="H16" s="556"/>
      <c r="I16" s="473"/>
      <c r="J16" s="556"/>
      <c r="K16" s="473"/>
      <c r="L16" s="556"/>
      <c r="M16" s="552"/>
      <c r="N16" s="556"/>
      <c r="O16" s="473"/>
      <c r="P16" s="556"/>
      <c r="Q16" s="473"/>
      <c r="R16" s="556"/>
      <c r="S16" s="557"/>
    </row>
    <row r="17" spans="1:19" ht="14.4" customHeight="1" x14ac:dyDescent="0.3">
      <c r="A17" s="559" t="s">
        <v>1267</v>
      </c>
      <c r="B17" s="556">
        <v>54676</v>
      </c>
      <c r="C17" s="473">
        <v>1.2710619304444857</v>
      </c>
      <c r="D17" s="556">
        <v>43016</v>
      </c>
      <c r="E17" s="473">
        <v>1</v>
      </c>
      <c r="F17" s="556">
        <v>65100</v>
      </c>
      <c r="G17" s="552">
        <v>1.5133903663753021</v>
      </c>
      <c r="H17" s="556"/>
      <c r="I17" s="473"/>
      <c r="J17" s="556"/>
      <c r="K17" s="473"/>
      <c r="L17" s="556"/>
      <c r="M17" s="552"/>
      <c r="N17" s="556"/>
      <c r="O17" s="473"/>
      <c r="P17" s="556"/>
      <c r="Q17" s="473"/>
      <c r="R17" s="556"/>
      <c r="S17" s="557"/>
    </row>
    <row r="18" spans="1:19" ht="14.4" customHeight="1" x14ac:dyDescent="0.3">
      <c r="A18" s="559" t="s">
        <v>1268</v>
      </c>
      <c r="B18" s="556">
        <v>21116</v>
      </c>
      <c r="C18" s="473">
        <v>0.77700912569914626</v>
      </c>
      <c r="D18" s="556">
        <v>27176</v>
      </c>
      <c r="E18" s="473">
        <v>1</v>
      </c>
      <c r="F18" s="556">
        <v>31578</v>
      </c>
      <c r="G18" s="552">
        <v>1.1619811598469239</v>
      </c>
      <c r="H18" s="556"/>
      <c r="I18" s="473"/>
      <c r="J18" s="556"/>
      <c r="K18" s="473"/>
      <c r="L18" s="556"/>
      <c r="M18" s="552"/>
      <c r="N18" s="556"/>
      <c r="O18" s="473"/>
      <c r="P18" s="556"/>
      <c r="Q18" s="473"/>
      <c r="R18" s="556"/>
      <c r="S18" s="557"/>
    </row>
    <row r="19" spans="1:19" ht="14.4" customHeight="1" x14ac:dyDescent="0.3">
      <c r="A19" s="559" t="s">
        <v>1269</v>
      </c>
      <c r="B19" s="556">
        <v>19299</v>
      </c>
      <c r="C19" s="473">
        <v>1.3640797285835453</v>
      </c>
      <c r="D19" s="556">
        <v>14148</v>
      </c>
      <c r="E19" s="473">
        <v>1</v>
      </c>
      <c r="F19" s="556">
        <v>9126</v>
      </c>
      <c r="G19" s="552">
        <v>0.64503816793893132</v>
      </c>
      <c r="H19" s="556"/>
      <c r="I19" s="473"/>
      <c r="J19" s="556"/>
      <c r="K19" s="473"/>
      <c r="L19" s="556"/>
      <c r="M19" s="552"/>
      <c r="N19" s="556"/>
      <c r="O19" s="473"/>
      <c r="P19" s="556"/>
      <c r="Q19" s="473"/>
      <c r="R19" s="556"/>
      <c r="S19" s="557"/>
    </row>
    <row r="20" spans="1:19" ht="14.4" customHeight="1" x14ac:dyDescent="0.3">
      <c r="A20" s="559" t="s">
        <v>1270</v>
      </c>
      <c r="B20" s="556">
        <v>1514368</v>
      </c>
      <c r="C20" s="473">
        <v>0.68805979304156206</v>
      </c>
      <c r="D20" s="556">
        <v>2200925</v>
      </c>
      <c r="E20" s="473">
        <v>1</v>
      </c>
      <c r="F20" s="556">
        <v>3010551</v>
      </c>
      <c r="G20" s="552">
        <v>1.3678571509706146</v>
      </c>
      <c r="H20" s="556"/>
      <c r="I20" s="473"/>
      <c r="J20" s="556"/>
      <c r="K20" s="473"/>
      <c r="L20" s="556"/>
      <c r="M20" s="552"/>
      <c r="N20" s="556"/>
      <c r="O20" s="473"/>
      <c r="P20" s="556"/>
      <c r="Q20" s="473"/>
      <c r="R20" s="556"/>
      <c r="S20" s="557"/>
    </row>
    <row r="21" spans="1:19" ht="14.4" customHeight="1" x14ac:dyDescent="0.3">
      <c r="A21" s="559" t="s">
        <v>1271</v>
      </c>
      <c r="B21" s="556">
        <v>1869097</v>
      </c>
      <c r="C21" s="473">
        <v>1.3497195270955311</v>
      </c>
      <c r="D21" s="556">
        <v>1384804</v>
      </c>
      <c r="E21" s="473">
        <v>1</v>
      </c>
      <c r="F21" s="556">
        <v>2944393</v>
      </c>
      <c r="G21" s="552">
        <v>2.1262164176302205</v>
      </c>
      <c r="H21" s="556"/>
      <c r="I21" s="473"/>
      <c r="J21" s="556"/>
      <c r="K21" s="473"/>
      <c r="L21" s="556"/>
      <c r="M21" s="552"/>
      <c r="N21" s="556"/>
      <c r="O21" s="473"/>
      <c r="P21" s="556"/>
      <c r="Q21" s="473"/>
      <c r="R21" s="556"/>
      <c r="S21" s="557"/>
    </row>
    <row r="22" spans="1:19" ht="14.4" customHeight="1" x14ac:dyDescent="0.3">
      <c r="A22" s="559" t="s">
        <v>1272</v>
      </c>
      <c r="B22" s="556">
        <v>21231</v>
      </c>
      <c r="C22" s="473">
        <v>16.917131474103584</v>
      </c>
      <c r="D22" s="556">
        <v>1255</v>
      </c>
      <c r="E22" s="473">
        <v>1</v>
      </c>
      <c r="F22" s="556">
        <v>25092</v>
      </c>
      <c r="G22" s="552">
        <v>19.993625498007969</v>
      </c>
      <c r="H22" s="556"/>
      <c r="I22" s="473"/>
      <c r="J22" s="556"/>
      <c r="K22" s="473"/>
      <c r="L22" s="556"/>
      <c r="M22" s="552"/>
      <c r="N22" s="556"/>
      <c r="O22" s="473"/>
      <c r="P22" s="556"/>
      <c r="Q22" s="473"/>
      <c r="R22" s="556"/>
      <c r="S22" s="557"/>
    </row>
    <row r="23" spans="1:19" ht="14.4" customHeight="1" x14ac:dyDescent="0.3">
      <c r="A23" s="559" t="s">
        <v>1273</v>
      </c>
      <c r="B23" s="556">
        <v>411536</v>
      </c>
      <c r="C23" s="473">
        <v>1.1989081131157522</v>
      </c>
      <c r="D23" s="556">
        <v>343259</v>
      </c>
      <c r="E23" s="473">
        <v>1</v>
      </c>
      <c r="F23" s="556">
        <v>399294</v>
      </c>
      <c r="G23" s="552">
        <v>1.1632440810000613</v>
      </c>
      <c r="H23" s="556"/>
      <c r="I23" s="473"/>
      <c r="J23" s="556"/>
      <c r="K23" s="473"/>
      <c r="L23" s="556"/>
      <c r="M23" s="552"/>
      <c r="N23" s="556"/>
      <c r="O23" s="473"/>
      <c r="P23" s="556"/>
      <c r="Q23" s="473"/>
      <c r="R23" s="556"/>
      <c r="S23" s="557"/>
    </row>
    <row r="24" spans="1:19" ht="14.4" customHeight="1" x14ac:dyDescent="0.3">
      <c r="A24" s="559" t="s">
        <v>1274</v>
      </c>
      <c r="B24" s="556">
        <v>76199</v>
      </c>
      <c r="C24" s="473">
        <v>0.86802834229472337</v>
      </c>
      <c r="D24" s="556">
        <v>87784</v>
      </c>
      <c r="E24" s="473">
        <v>1</v>
      </c>
      <c r="F24" s="556">
        <v>126437</v>
      </c>
      <c r="G24" s="552">
        <v>1.4403194203955163</v>
      </c>
      <c r="H24" s="556"/>
      <c r="I24" s="473"/>
      <c r="J24" s="556"/>
      <c r="K24" s="473"/>
      <c r="L24" s="556"/>
      <c r="M24" s="552"/>
      <c r="N24" s="556"/>
      <c r="O24" s="473"/>
      <c r="P24" s="556"/>
      <c r="Q24" s="473"/>
      <c r="R24" s="556"/>
      <c r="S24" s="557"/>
    </row>
    <row r="25" spans="1:19" ht="14.4" customHeight="1" x14ac:dyDescent="0.3">
      <c r="A25" s="559" t="s">
        <v>1275</v>
      </c>
      <c r="B25" s="556">
        <v>234</v>
      </c>
      <c r="C25" s="473"/>
      <c r="D25" s="556"/>
      <c r="E25" s="473"/>
      <c r="F25" s="556"/>
      <c r="G25" s="552"/>
      <c r="H25" s="556"/>
      <c r="I25" s="473"/>
      <c r="J25" s="556"/>
      <c r="K25" s="473"/>
      <c r="L25" s="556"/>
      <c r="M25" s="552"/>
      <c r="N25" s="556"/>
      <c r="O25" s="473"/>
      <c r="P25" s="556"/>
      <c r="Q25" s="473"/>
      <c r="R25" s="556"/>
      <c r="S25" s="557"/>
    </row>
    <row r="26" spans="1:19" ht="14.4" customHeight="1" x14ac:dyDescent="0.3">
      <c r="A26" s="559" t="s">
        <v>1276</v>
      </c>
      <c r="B26" s="556">
        <v>23297</v>
      </c>
      <c r="C26" s="473">
        <v>1.1175765134798044</v>
      </c>
      <c r="D26" s="556">
        <v>20846</v>
      </c>
      <c r="E26" s="473">
        <v>1</v>
      </c>
      <c r="F26" s="556">
        <v>43854</v>
      </c>
      <c r="G26" s="552">
        <v>2.1037129425309411</v>
      </c>
      <c r="H26" s="556"/>
      <c r="I26" s="473"/>
      <c r="J26" s="556"/>
      <c r="K26" s="473"/>
      <c r="L26" s="556"/>
      <c r="M26" s="552"/>
      <c r="N26" s="556"/>
      <c r="O26" s="473"/>
      <c r="P26" s="556"/>
      <c r="Q26" s="473"/>
      <c r="R26" s="556"/>
      <c r="S26" s="557"/>
    </row>
    <row r="27" spans="1:19" ht="14.4" customHeight="1" x14ac:dyDescent="0.3">
      <c r="A27" s="559" t="s">
        <v>1277</v>
      </c>
      <c r="B27" s="556">
        <v>4427</v>
      </c>
      <c r="C27" s="473">
        <v>0.21221417956953167</v>
      </c>
      <c r="D27" s="556">
        <v>20861</v>
      </c>
      <c r="E27" s="473">
        <v>1</v>
      </c>
      <c r="F27" s="556">
        <v>15166</v>
      </c>
      <c r="G27" s="552">
        <v>0.72700254062604863</v>
      </c>
      <c r="H27" s="556"/>
      <c r="I27" s="473"/>
      <c r="J27" s="556"/>
      <c r="K27" s="473"/>
      <c r="L27" s="556"/>
      <c r="M27" s="552"/>
      <c r="N27" s="556"/>
      <c r="O27" s="473"/>
      <c r="P27" s="556"/>
      <c r="Q27" s="473"/>
      <c r="R27" s="556"/>
      <c r="S27" s="557"/>
    </row>
    <row r="28" spans="1:19" ht="14.4" customHeight="1" x14ac:dyDescent="0.3">
      <c r="A28" s="559" t="s">
        <v>1278</v>
      </c>
      <c r="B28" s="556">
        <v>151569</v>
      </c>
      <c r="C28" s="473">
        <v>0.79045523053575251</v>
      </c>
      <c r="D28" s="556">
        <v>191749</v>
      </c>
      <c r="E28" s="473">
        <v>1</v>
      </c>
      <c r="F28" s="556">
        <v>247368</v>
      </c>
      <c r="G28" s="552">
        <v>1.2900614866309603</v>
      </c>
      <c r="H28" s="556"/>
      <c r="I28" s="473"/>
      <c r="J28" s="556"/>
      <c r="K28" s="473"/>
      <c r="L28" s="556"/>
      <c r="M28" s="552"/>
      <c r="N28" s="556"/>
      <c r="O28" s="473"/>
      <c r="P28" s="556"/>
      <c r="Q28" s="473"/>
      <c r="R28" s="556"/>
      <c r="S28" s="557"/>
    </row>
    <row r="29" spans="1:19" ht="14.4" customHeight="1" x14ac:dyDescent="0.3">
      <c r="A29" s="559" t="s">
        <v>1279</v>
      </c>
      <c r="B29" s="556">
        <v>71192</v>
      </c>
      <c r="C29" s="473">
        <v>1.0743367639513477</v>
      </c>
      <c r="D29" s="556">
        <v>66266</v>
      </c>
      <c r="E29" s="473">
        <v>1</v>
      </c>
      <c r="F29" s="556">
        <v>68388</v>
      </c>
      <c r="G29" s="552">
        <v>1.0320224549542751</v>
      </c>
      <c r="H29" s="556"/>
      <c r="I29" s="473"/>
      <c r="J29" s="556"/>
      <c r="K29" s="473"/>
      <c r="L29" s="556"/>
      <c r="M29" s="552"/>
      <c r="N29" s="556"/>
      <c r="O29" s="473"/>
      <c r="P29" s="556"/>
      <c r="Q29" s="473"/>
      <c r="R29" s="556"/>
      <c r="S29" s="557"/>
    </row>
    <row r="30" spans="1:19" ht="14.4" customHeight="1" x14ac:dyDescent="0.3">
      <c r="A30" s="559" t="s">
        <v>1280</v>
      </c>
      <c r="B30" s="556">
        <v>1002579</v>
      </c>
      <c r="C30" s="473">
        <v>0.90751252540155958</v>
      </c>
      <c r="D30" s="556">
        <v>1104755</v>
      </c>
      <c r="E30" s="473">
        <v>1</v>
      </c>
      <c r="F30" s="556">
        <v>2291960</v>
      </c>
      <c r="G30" s="552">
        <v>2.0746319319668163</v>
      </c>
      <c r="H30" s="556"/>
      <c r="I30" s="473"/>
      <c r="J30" s="556"/>
      <c r="K30" s="473"/>
      <c r="L30" s="556"/>
      <c r="M30" s="552"/>
      <c r="N30" s="556"/>
      <c r="O30" s="473"/>
      <c r="P30" s="556"/>
      <c r="Q30" s="473"/>
      <c r="R30" s="556"/>
      <c r="S30" s="557"/>
    </row>
    <row r="31" spans="1:19" ht="14.4" customHeight="1" x14ac:dyDescent="0.3">
      <c r="A31" s="559" t="s">
        <v>1281</v>
      </c>
      <c r="B31" s="556">
        <v>95235</v>
      </c>
      <c r="C31" s="473">
        <v>0.98232060155339407</v>
      </c>
      <c r="D31" s="556">
        <v>96949</v>
      </c>
      <c r="E31" s="473">
        <v>1</v>
      </c>
      <c r="F31" s="556">
        <v>97221</v>
      </c>
      <c r="G31" s="552">
        <v>1.0028055988199982</v>
      </c>
      <c r="H31" s="556"/>
      <c r="I31" s="473"/>
      <c r="J31" s="556"/>
      <c r="K31" s="473"/>
      <c r="L31" s="556"/>
      <c r="M31" s="552"/>
      <c r="N31" s="556"/>
      <c r="O31" s="473"/>
      <c r="P31" s="556"/>
      <c r="Q31" s="473"/>
      <c r="R31" s="556"/>
      <c r="S31" s="557"/>
    </row>
    <row r="32" spans="1:19" ht="14.4" customHeight="1" thickBot="1" x14ac:dyDescent="0.35">
      <c r="A32" s="560" t="s">
        <v>1282</v>
      </c>
      <c r="B32" s="558">
        <v>186039</v>
      </c>
      <c r="C32" s="480">
        <v>0.64713494109175906</v>
      </c>
      <c r="D32" s="558">
        <v>287481</v>
      </c>
      <c r="E32" s="480">
        <v>1</v>
      </c>
      <c r="F32" s="558">
        <v>263145</v>
      </c>
      <c r="G32" s="492">
        <v>0.91534744904880672</v>
      </c>
      <c r="H32" s="558"/>
      <c r="I32" s="480"/>
      <c r="J32" s="558"/>
      <c r="K32" s="480"/>
      <c r="L32" s="558"/>
      <c r="M32" s="492"/>
      <c r="N32" s="558"/>
      <c r="O32" s="480"/>
      <c r="P32" s="558"/>
      <c r="Q32" s="480"/>
      <c r="R32" s="558"/>
      <c r="S32" s="5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1311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43705</v>
      </c>
      <c r="G3" s="89">
        <f t="shared" si="0"/>
        <v>9471910</v>
      </c>
      <c r="H3" s="89"/>
      <c r="I3" s="89"/>
      <c r="J3" s="89">
        <f t="shared" si="0"/>
        <v>45327</v>
      </c>
      <c r="K3" s="89">
        <f t="shared" si="0"/>
        <v>10331844</v>
      </c>
      <c r="L3" s="89"/>
      <c r="M3" s="89"/>
      <c r="N3" s="89">
        <f t="shared" si="0"/>
        <v>52263</v>
      </c>
      <c r="O3" s="89">
        <f t="shared" si="0"/>
        <v>14169780</v>
      </c>
      <c r="P3" s="67">
        <f>IF(K3=0,0,O3/K3)</f>
        <v>1.3714667004263712</v>
      </c>
      <c r="Q3" s="90">
        <f>IF(N3=0,0,O3/N3)</f>
        <v>271.12450490786983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4"/>
      <c r="B5" s="542"/>
      <c r="C5" s="544"/>
      <c r="D5" s="561"/>
      <c r="E5" s="546"/>
      <c r="F5" s="562" t="s">
        <v>58</v>
      </c>
      <c r="G5" s="563" t="s">
        <v>14</v>
      </c>
      <c r="H5" s="564"/>
      <c r="I5" s="564"/>
      <c r="J5" s="562" t="s">
        <v>58</v>
      </c>
      <c r="K5" s="563" t="s">
        <v>14</v>
      </c>
      <c r="L5" s="564"/>
      <c r="M5" s="564"/>
      <c r="N5" s="562" t="s">
        <v>58</v>
      </c>
      <c r="O5" s="563" t="s">
        <v>14</v>
      </c>
      <c r="P5" s="565"/>
      <c r="Q5" s="551"/>
    </row>
    <row r="6" spans="1:17" ht="14.4" customHeight="1" x14ac:dyDescent="0.3">
      <c r="A6" s="465" t="s">
        <v>1283</v>
      </c>
      <c r="B6" s="466" t="s">
        <v>1124</v>
      </c>
      <c r="C6" s="466" t="s">
        <v>1125</v>
      </c>
      <c r="D6" s="466" t="s">
        <v>1126</v>
      </c>
      <c r="E6" s="466" t="s">
        <v>1127</v>
      </c>
      <c r="F6" s="470">
        <v>136</v>
      </c>
      <c r="G6" s="470">
        <v>23528</v>
      </c>
      <c r="H6" s="470">
        <v>0.49097472924187724</v>
      </c>
      <c r="I6" s="470">
        <v>173</v>
      </c>
      <c r="J6" s="470">
        <v>277</v>
      </c>
      <c r="K6" s="470">
        <v>47921</v>
      </c>
      <c r="L6" s="470">
        <v>1</v>
      </c>
      <c r="M6" s="470">
        <v>173</v>
      </c>
      <c r="N6" s="470">
        <v>244</v>
      </c>
      <c r="O6" s="470">
        <v>42456</v>
      </c>
      <c r="P6" s="491">
        <v>0.88595813943782475</v>
      </c>
      <c r="Q6" s="471">
        <v>174</v>
      </c>
    </row>
    <row r="7" spans="1:17" ht="14.4" customHeight="1" x14ac:dyDescent="0.3">
      <c r="A7" s="472" t="s">
        <v>1283</v>
      </c>
      <c r="B7" s="473" t="s">
        <v>1124</v>
      </c>
      <c r="C7" s="473" t="s">
        <v>1125</v>
      </c>
      <c r="D7" s="473" t="s">
        <v>1140</v>
      </c>
      <c r="E7" s="473" t="s">
        <v>1141</v>
      </c>
      <c r="F7" s="477">
        <v>6</v>
      </c>
      <c r="G7" s="477">
        <v>7038</v>
      </c>
      <c r="H7" s="477">
        <v>0.50596693026599571</v>
      </c>
      <c r="I7" s="477">
        <v>1173</v>
      </c>
      <c r="J7" s="477">
        <v>13</v>
      </c>
      <c r="K7" s="477">
        <v>13910</v>
      </c>
      <c r="L7" s="477">
        <v>1</v>
      </c>
      <c r="M7" s="477">
        <v>1070</v>
      </c>
      <c r="N7" s="477">
        <v>52</v>
      </c>
      <c r="O7" s="477">
        <v>55640</v>
      </c>
      <c r="P7" s="552">
        <v>4</v>
      </c>
      <c r="Q7" s="478">
        <v>1070</v>
      </c>
    </row>
    <row r="8" spans="1:17" ht="14.4" customHeight="1" x14ac:dyDescent="0.3">
      <c r="A8" s="472" t="s">
        <v>1283</v>
      </c>
      <c r="B8" s="473" t="s">
        <v>1124</v>
      </c>
      <c r="C8" s="473" t="s">
        <v>1125</v>
      </c>
      <c r="D8" s="473" t="s">
        <v>1142</v>
      </c>
      <c r="E8" s="473" t="s">
        <v>1143</v>
      </c>
      <c r="F8" s="477">
        <v>334</v>
      </c>
      <c r="G8" s="477">
        <v>13694</v>
      </c>
      <c r="H8" s="477">
        <v>0.94506556245686679</v>
      </c>
      <c r="I8" s="477">
        <v>41</v>
      </c>
      <c r="J8" s="477">
        <v>315</v>
      </c>
      <c r="K8" s="477">
        <v>14490</v>
      </c>
      <c r="L8" s="477">
        <v>1</v>
      </c>
      <c r="M8" s="477">
        <v>46</v>
      </c>
      <c r="N8" s="477">
        <v>248</v>
      </c>
      <c r="O8" s="477">
        <v>11408</v>
      </c>
      <c r="P8" s="552">
        <v>0.78730158730158728</v>
      </c>
      <c r="Q8" s="478">
        <v>46</v>
      </c>
    </row>
    <row r="9" spans="1:17" ht="14.4" customHeight="1" x14ac:dyDescent="0.3">
      <c r="A9" s="472" t="s">
        <v>1283</v>
      </c>
      <c r="B9" s="473" t="s">
        <v>1124</v>
      </c>
      <c r="C9" s="473" t="s">
        <v>1125</v>
      </c>
      <c r="D9" s="473" t="s">
        <v>1144</v>
      </c>
      <c r="E9" s="473" t="s">
        <v>1145</v>
      </c>
      <c r="F9" s="477">
        <v>2</v>
      </c>
      <c r="G9" s="477">
        <v>768</v>
      </c>
      <c r="H9" s="477">
        <v>0.24591738712776176</v>
      </c>
      <c r="I9" s="477">
        <v>384</v>
      </c>
      <c r="J9" s="477">
        <v>9</v>
      </c>
      <c r="K9" s="477">
        <v>3123</v>
      </c>
      <c r="L9" s="477">
        <v>1</v>
      </c>
      <c r="M9" s="477">
        <v>347</v>
      </c>
      <c r="N9" s="477">
        <v>35</v>
      </c>
      <c r="O9" s="477">
        <v>12145</v>
      </c>
      <c r="P9" s="552">
        <v>3.8888888888888888</v>
      </c>
      <c r="Q9" s="478">
        <v>347</v>
      </c>
    </row>
    <row r="10" spans="1:17" ht="14.4" customHeight="1" x14ac:dyDescent="0.3">
      <c r="A10" s="472" t="s">
        <v>1283</v>
      </c>
      <c r="B10" s="473" t="s">
        <v>1124</v>
      </c>
      <c r="C10" s="473" t="s">
        <v>1125</v>
      </c>
      <c r="D10" s="473" t="s">
        <v>1146</v>
      </c>
      <c r="E10" s="473" t="s">
        <v>1147</v>
      </c>
      <c r="F10" s="477">
        <v>6</v>
      </c>
      <c r="G10" s="477">
        <v>222</v>
      </c>
      <c r="H10" s="477">
        <v>2.1764705882352939</v>
      </c>
      <c r="I10" s="477">
        <v>37</v>
      </c>
      <c r="J10" s="477">
        <v>2</v>
      </c>
      <c r="K10" s="477">
        <v>102</v>
      </c>
      <c r="L10" s="477">
        <v>1</v>
      </c>
      <c r="M10" s="477">
        <v>51</v>
      </c>
      <c r="N10" s="477">
        <v>19</v>
      </c>
      <c r="O10" s="477">
        <v>969</v>
      </c>
      <c r="P10" s="552">
        <v>9.5</v>
      </c>
      <c r="Q10" s="478">
        <v>51</v>
      </c>
    </row>
    <row r="11" spans="1:17" ht="14.4" customHeight="1" x14ac:dyDescent="0.3">
      <c r="A11" s="472" t="s">
        <v>1283</v>
      </c>
      <c r="B11" s="473" t="s">
        <v>1124</v>
      </c>
      <c r="C11" s="473" t="s">
        <v>1125</v>
      </c>
      <c r="D11" s="473" t="s">
        <v>1150</v>
      </c>
      <c r="E11" s="473" t="s">
        <v>1151</v>
      </c>
      <c r="F11" s="477">
        <v>42</v>
      </c>
      <c r="G11" s="477">
        <v>18732</v>
      </c>
      <c r="H11" s="477">
        <v>0.30296952836902374</v>
      </c>
      <c r="I11" s="477">
        <v>446</v>
      </c>
      <c r="J11" s="477">
        <v>164</v>
      </c>
      <c r="K11" s="477">
        <v>61828</v>
      </c>
      <c r="L11" s="477">
        <v>1</v>
      </c>
      <c r="M11" s="477">
        <v>377</v>
      </c>
      <c r="N11" s="477">
        <v>204</v>
      </c>
      <c r="O11" s="477">
        <v>76908</v>
      </c>
      <c r="P11" s="552">
        <v>1.2439024390243902</v>
      </c>
      <c r="Q11" s="478">
        <v>377</v>
      </c>
    </row>
    <row r="12" spans="1:17" ht="14.4" customHeight="1" x14ac:dyDescent="0.3">
      <c r="A12" s="472" t="s">
        <v>1283</v>
      </c>
      <c r="B12" s="473" t="s">
        <v>1124</v>
      </c>
      <c r="C12" s="473" t="s">
        <v>1125</v>
      </c>
      <c r="D12" s="473" t="s">
        <v>1152</v>
      </c>
      <c r="E12" s="473" t="s">
        <v>1153</v>
      </c>
      <c r="F12" s="477">
        <v>9</v>
      </c>
      <c r="G12" s="477">
        <v>378</v>
      </c>
      <c r="H12" s="477">
        <v>3.7058823529411766</v>
      </c>
      <c r="I12" s="477">
        <v>42</v>
      </c>
      <c r="J12" s="477">
        <v>3</v>
      </c>
      <c r="K12" s="477">
        <v>102</v>
      </c>
      <c r="L12" s="477">
        <v>1</v>
      </c>
      <c r="M12" s="477">
        <v>34</v>
      </c>
      <c r="N12" s="477">
        <v>7</v>
      </c>
      <c r="O12" s="477">
        <v>238</v>
      </c>
      <c r="P12" s="552">
        <v>2.3333333333333335</v>
      </c>
      <c r="Q12" s="478">
        <v>34</v>
      </c>
    </row>
    <row r="13" spans="1:17" ht="14.4" customHeight="1" x14ac:dyDescent="0.3">
      <c r="A13" s="472" t="s">
        <v>1283</v>
      </c>
      <c r="B13" s="473" t="s">
        <v>1124</v>
      </c>
      <c r="C13" s="473" t="s">
        <v>1125</v>
      </c>
      <c r="D13" s="473" t="s">
        <v>1154</v>
      </c>
      <c r="E13" s="473" t="s">
        <v>1155</v>
      </c>
      <c r="F13" s="477">
        <v>6</v>
      </c>
      <c r="G13" s="477">
        <v>2952</v>
      </c>
      <c r="H13" s="477">
        <v>0.35209923664122139</v>
      </c>
      <c r="I13" s="477">
        <v>492</v>
      </c>
      <c r="J13" s="477">
        <v>16</v>
      </c>
      <c r="K13" s="477">
        <v>8384</v>
      </c>
      <c r="L13" s="477">
        <v>1</v>
      </c>
      <c r="M13" s="477">
        <v>524</v>
      </c>
      <c r="N13" s="477">
        <v>15</v>
      </c>
      <c r="O13" s="477">
        <v>7860</v>
      </c>
      <c r="P13" s="552">
        <v>0.9375</v>
      </c>
      <c r="Q13" s="478">
        <v>524</v>
      </c>
    </row>
    <row r="14" spans="1:17" ht="14.4" customHeight="1" x14ac:dyDescent="0.3">
      <c r="A14" s="472" t="s">
        <v>1283</v>
      </c>
      <c r="B14" s="473" t="s">
        <v>1124</v>
      </c>
      <c r="C14" s="473" t="s">
        <v>1125</v>
      </c>
      <c r="D14" s="473" t="s">
        <v>1156</v>
      </c>
      <c r="E14" s="473" t="s">
        <v>1157</v>
      </c>
      <c r="F14" s="477">
        <v>18</v>
      </c>
      <c r="G14" s="477">
        <v>558</v>
      </c>
      <c r="H14" s="477">
        <v>0.88995215311004783</v>
      </c>
      <c r="I14" s="477">
        <v>31</v>
      </c>
      <c r="J14" s="477">
        <v>11</v>
      </c>
      <c r="K14" s="477">
        <v>627</v>
      </c>
      <c r="L14" s="477">
        <v>1</v>
      </c>
      <c r="M14" s="477">
        <v>57</v>
      </c>
      <c r="N14" s="477"/>
      <c r="O14" s="477"/>
      <c r="P14" s="552"/>
      <c r="Q14" s="478"/>
    </row>
    <row r="15" spans="1:17" ht="14.4" customHeight="1" x14ac:dyDescent="0.3">
      <c r="A15" s="472" t="s">
        <v>1283</v>
      </c>
      <c r="B15" s="473" t="s">
        <v>1124</v>
      </c>
      <c r="C15" s="473" t="s">
        <v>1125</v>
      </c>
      <c r="D15" s="473" t="s">
        <v>1158</v>
      </c>
      <c r="E15" s="473" t="s">
        <v>1159</v>
      </c>
      <c r="F15" s="477">
        <v>5</v>
      </c>
      <c r="G15" s="477">
        <v>1040</v>
      </c>
      <c r="H15" s="477">
        <v>2.3214285714285716</v>
      </c>
      <c r="I15" s="477">
        <v>208</v>
      </c>
      <c r="J15" s="477">
        <v>2</v>
      </c>
      <c r="K15" s="477">
        <v>448</v>
      </c>
      <c r="L15" s="477">
        <v>1</v>
      </c>
      <c r="M15" s="477">
        <v>224</v>
      </c>
      <c r="N15" s="477">
        <v>5</v>
      </c>
      <c r="O15" s="477">
        <v>1125</v>
      </c>
      <c r="P15" s="552">
        <v>2.5111607142857144</v>
      </c>
      <c r="Q15" s="478">
        <v>225</v>
      </c>
    </row>
    <row r="16" spans="1:17" ht="14.4" customHeight="1" x14ac:dyDescent="0.3">
      <c r="A16" s="472" t="s">
        <v>1283</v>
      </c>
      <c r="B16" s="473" t="s">
        <v>1124</v>
      </c>
      <c r="C16" s="473" t="s">
        <v>1125</v>
      </c>
      <c r="D16" s="473" t="s">
        <v>1160</v>
      </c>
      <c r="E16" s="473" t="s">
        <v>1161</v>
      </c>
      <c r="F16" s="477">
        <v>5</v>
      </c>
      <c r="G16" s="477">
        <v>1920</v>
      </c>
      <c r="H16" s="477"/>
      <c r="I16" s="477">
        <v>384</v>
      </c>
      <c r="J16" s="477"/>
      <c r="K16" s="477"/>
      <c r="L16" s="477"/>
      <c r="M16" s="477"/>
      <c r="N16" s="477">
        <v>5</v>
      </c>
      <c r="O16" s="477">
        <v>2770</v>
      </c>
      <c r="P16" s="552"/>
      <c r="Q16" s="478">
        <v>554</v>
      </c>
    </row>
    <row r="17" spans="1:17" ht="14.4" customHeight="1" x14ac:dyDescent="0.3">
      <c r="A17" s="472" t="s">
        <v>1283</v>
      </c>
      <c r="B17" s="473" t="s">
        <v>1124</v>
      </c>
      <c r="C17" s="473" t="s">
        <v>1125</v>
      </c>
      <c r="D17" s="473" t="s">
        <v>1164</v>
      </c>
      <c r="E17" s="473" t="s">
        <v>1165</v>
      </c>
      <c r="F17" s="477">
        <v>2</v>
      </c>
      <c r="G17" s="477">
        <v>274</v>
      </c>
      <c r="H17" s="477"/>
      <c r="I17" s="477">
        <v>137</v>
      </c>
      <c r="J17" s="477"/>
      <c r="K17" s="477"/>
      <c r="L17" s="477"/>
      <c r="M17" s="477"/>
      <c r="N17" s="477"/>
      <c r="O17" s="477"/>
      <c r="P17" s="552"/>
      <c r="Q17" s="478"/>
    </row>
    <row r="18" spans="1:17" ht="14.4" customHeight="1" x14ac:dyDescent="0.3">
      <c r="A18" s="472" t="s">
        <v>1283</v>
      </c>
      <c r="B18" s="473" t="s">
        <v>1124</v>
      </c>
      <c r="C18" s="473" t="s">
        <v>1125</v>
      </c>
      <c r="D18" s="473" t="s">
        <v>1170</v>
      </c>
      <c r="E18" s="473" t="s">
        <v>1171</v>
      </c>
      <c r="F18" s="477">
        <v>204</v>
      </c>
      <c r="G18" s="477">
        <v>3468</v>
      </c>
      <c r="H18" s="477">
        <v>1.0625</v>
      </c>
      <c r="I18" s="477">
        <v>17</v>
      </c>
      <c r="J18" s="477">
        <v>192</v>
      </c>
      <c r="K18" s="477">
        <v>3264</v>
      </c>
      <c r="L18" s="477">
        <v>1</v>
      </c>
      <c r="M18" s="477">
        <v>17</v>
      </c>
      <c r="N18" s="477">
        <v>198</v>
      </c>
      <c r="O18" s="477">
        <v>3366</v>
      </c>
      <c r="P18" s="552">
        <v>1.03125</v>
      </c>
      <c r="Q18" s="478">
        <v>17</v>
      </c>
    </row>
    <row r="19" spans="1:17" ht="14.4" customHeight="1" x14ac:dyDescent="0.3">
      <c r="A19" s="472" t="s">
        <v>1283</v>
      </c>
      <c r="B19" s="473" t="s">
        <v>1124</v>
      </c>
      <c r="C19" s="473" t="s">
        <v>1125</v>
      </c>
      <c r="D19" s="473" t="s">
        <v>1172</v>
      </c>
      <c r="E19" s="473" t="s">
        <v>1173</v>
      </c>
      <c r="F19" s="477"/>
      <c r="G19" s="477"/>
      <c r="H19" s="477"/>
      <c r="I19" s="477"/>
      <c r="J19" s="477">
        <v>5</v>
      </c>
      <c r="K19" s="477">
        <v>715</v>
      </c>
      <c r="L19" s="477">
        <v>1</v>
      </c>
      <c r="M19" s="477">
        <v>143</v>
      </c>
      <c r="N19" s="477"/>
      <c r="O19" s="477"/>
      <c r="P19" s="552"/>
      <c r="Q19" s="478"/>
    </row>
    <row r="20" spans="1:17" ht="14.4" customHeight="1" x14ac:dyDescent="0.3">
      <c r="A20" s="472" t="s">
        <v>1283</v>
      </c>
      <c r="B20" s="473" t="s">
        <v>1124</v>
      </c>
      <c r="C20" s="473" t="s">
        <v>1125</v>
      </c>
      <c r="D20" s="473" t="s">
        <v>1174</v>
      </c>
      <c r="E20" s="473" t="s">
        <v>1175</v>
      </c>
      <c r="F20" s="477">
        <v>3</v>
      </c>
      <c r="G20" s="477">
        <v>309</v>
      </c>
      <c r="H20" s="477">
        <v>0.43216783216783217</v>
      </c>
      <c r="I20" s="477">
        <v>103</v>
      </c>
      <c r="J20" s="477">
        <v>11</v>
      </c>
      <c r="K20" s="477">
        <v>715</v>
      </c>
      <c r="L20" s="477">
        <v>1</v>
      </c>
      <c r="M20" s="477">
        <v>65</v>
      </c>
      <c r="N20" s="477">
        <v>1</v>
      </c>
      <c r="O20" s="477">
        <v>65</v>
      </c>
      <c r="P20" s="552">
        <v>9.0909090909090912E-2</v>
      </c>
      <c r="Q20" s="478">
        <v>65</v>
      </c>
    </row>
    <row r="21" spans="1:17" ht="14.4" customHeight="1" x14ac:dyDescent="0.3">
      <c r="A21" s="472" t="s">
        <v>1283</v>
      </c>
      <c r="B21" s="473" t="s">
        <v>1124</v>
      </c>
      <c r="C21" s="473" t="s">
        <v>1125</v>
      </c>
      <c r="D21" s="473" t="s">
        <v>1180</v>
      </c>
      <c r="E21" s="473" t="s">
        <v>1181</v>
      </c>
      <c r="F21" s="477">
        <v>258</v>
      </c>
      <c r="G21" s="477">
        <v>30186</v>
      </c>
      <c r="H21" s="477">
        <v>0.97777921741383778</v>
      </c>
      <c r="I21" s="477">
        <v>117</v>
      </c>
      <c r="J21" s="477">
        <v>227</v>
      </c>
      <c r="K21" s="477">
        <v>30872</v>
      </c>
      <c r="L21" s="477">
        <v>1</v>
      </c>
      <c r="M21" s="477">
        <v>136</v>
      </c>
      <c r="N21" s="477">
        <v>213</v>
      </c>
      <c r="O21" s="477">
        <v>29181</v>
      </c>
      <c r="P21" s="552">
        <v>0.94522544700699662</v>
      </c>
      <c r="Q21" s="478">
        <v>137</v>
      </c>
    </row>
    <row r="22" spans="1:17" ht="14.4" customHeight="1" x14ac:dyDescent="0.3">
      <c r="A22" s="472" t="s">
        <v>1283</v>
      </c>
      <c r="B22" s="473" t="s">
        <v>1124</v>
      </c>
      <c r="C22" s="473" t="s">
        <v>1125</v>
      </c>
      <c r="D22" s="473" t="s">
        <v>1182</v>
      </c>
      <c r="E22" s="473" t="s">
        <v>1183</v>
      </c>
      <c r="F22" s="477">
        <v>33</v>
      </c>
      <c r="G22" s="477">
        <v>3003</v>
      </c>
      <c r="H22" s="477">
        <v>0.37931034482758619</v>
      </c>
      <c r="I22" s="477">
        <v>91</v>
      </c>
      <c r="J22" s="477">
        <v>87</v>
      </c>
      <c r="K22" s="477">
        <v>7917</v>
      </c>
      <c r="L22" s="477">
        <v>1</v>
      </c>
      <c r="M22" s="477">
        <v>91</v>
      </c>
      <c r="N22" s="477">
        <v>79</v>
      </c>
      <c r="O22" s="477">
        <v>7189</v>
      </c>
      <c r="P22" s="552">
        <v>0.90804597701149425</v>
      </c>
      <c r="Q22" s="478">
        <v>91</v>
      </c>
    </row>
    <row r="23" spans="1:17" ht="14.4" customHeight="1" x14ac:dyDescent="0.3">
      <c r="A23" s="472" t="s">
        <v>1283</v>
      </c>
      <c r="B23" s="473" t="s">
        <v>1124</v>
      </c>
      <c r="C23" s="473" t="s">
        <v>1125</v>
      </c>
      <c r="D23" s="473" t="s">
        <v>1184</v>
      </c>
      <c r="E23" s="473" t="s">
        <v>1185</v>
      </c>
      <c r="F23" s="477">
        <v>1</v>
      </c>
      <c r="G23" s="477">
        <v>99</v>
      </c>
      <c r="H23" s="477">
        <v>0.18065693430656934</v>
      </c>
      <c r="I23" s="477">
        <v>99</v>
      </c>
      <c r="J23" s="477">
        <v>4</v>
      </c>
      <c r="K23" s="477">
        <v>548</v>
      </c>
      <c r="L23" s="477">
        <v>1</v>
      </c>
      <c r="M23" s="477">
        <v>137</v>
      </c>
      <c r="N23" s="477">
        <v>2</v>
      </c>
      <c r="O23" s="477">
        <v>276</v>
      </c>
      <c r="P23" s="552">
        <v>0.5036496350364964</v>
      </c>
      <c r="Q23" s="478">
        <v>138</v>
      </c>
    </row>
    <row r="24" spans="1:17" ht="14.4" customHeight="1" x14ac:dyDescent="0.3">
      <c r="A24" s="472" t="s">
        <v>1283</v>
      </c>
      <c r="B24" s="473" t="s">
        <v>1124</v>
      </c>
      <c r="C24" s="473" t="s">
        <v>1125</v>
      </c>
      <c r="D24" s="473" t="s">
        <v>1186</v>
      </c>
      <c r="E24" s="473" t="s">
        <v>1187</v>
      </c>
      <c r="F24" s="477">
        <v>40</v>
      </c>
      <c r="G24" s="477">
        <v>840</v>
      </c>
      <c r="H24" s="477">
        <v>3.1818181818181817</v>
      </c>
      <c r="I24" s="477">
        <v>21</v>
      </c>
      <c r="J24" s="477">
        <v>4</v>
      </c>
      <c r="K24" s="477">
        <v>264</v>
      </c>
      <c r="L24" s="477">
        <v>1</v>
      </c>
      <c r="M24" s="477">
        <v>66</v>
      </c>
      <c r="N24" s="477">
        <v>7</v>
      </c>
      <c r="O24" s="477">
        <v>462</v>
      </c>
      <c r="P24" s="552">
        <v>1.75</v>
      </c>
      <c r="Q24" s="478">
        <v>66</v>
      </c>
    </row>
    <row r="25" spans="1:17" ht="14.4" customHeight="1" x14ac:dyDescent="0.3">
      <c r="A25" s="472" t="s">
        <v>1283</v>
      </c>
      <c r="B25" s="473" t="s">
        <v>1124</v>
      </c>
      <c r="C25" s="473" t="s">
        <v>1125</v>
      </c>
      <c r="D25" s="473" t="s">
        <v>1188</v>
      </c>
      <c r="E25" s="473" t="s">
        <v>1189</v>
      </c>
      <c r="F25" s="477">
        <v>374</v>
      </c>
      <c r="G25" s="477">
        <v>182512</v>
      </c>
      <c r="H25" s="477">
        <v>2.3984440706476029</v>
      </c>
      <c r="I25" s="477">
        <v>488</v>
      </c>
      <c r="J25" s="477">
        <v>232</v>
      </c>
      <c r="K25" s="477">
        <v>76096</v>
      </c>
      <c r="L25" s="477">
        <v>1</v>
      </c>
      <c r="M25" s="477">
        <v>328</v>
      </c>
      <c r="N25" s="477">
        <v>173</v>
      </c>
      <c r="O25" s="477">
        <v>56744</v>
      </c>
      <c r="P25" s="552">
        <v>0.74568965517241381</v>
      </c>
      <c r="Q25" s="478">
        <v>328</v>
      </c>
    </row>
    <row r="26" spans="1:17" ht="14.4" customHeight="1" x14ac:dyDescent="0.3">
      <c r="A26" s="472" t="s">
        <v>1283</v>
      </c>
      <c r="B26" s="473" t="s">
        <v>1124</v>
      </c>
      <c r="C26" s="473" t="s">
        <v>1125</v>
      </c>
      <c r="D26" s="473" t="s">
        <v>1196</v>
      </c>
      <c r="E26" s="473" t="s">
        <v>1197</v>
      </c>
      <c r="F26" s="477">
        <v>49</v>
      </c>
      <c r="G26" s="477">
        <v>2009</v>
      </c>
      <c r="H26" s="477">
        <v>1.0100553041729512</v>
      </c>
      <c r="I26" s="477">
        <v>41</v>
      </c>
      <c r="J26" s="477">
        <v>39</v>
      </c>
      <c r="K26" s="477">
        <v>1989</v>
      </c>
      <c r="L26" s="477">
        <v>1</v>
      </c>
      <c r="M26" s="477">
        <v>51</v>
      </c>
      <c r="N26" s="477">
        <v>52</v>
      </c>
      <c r="O26" s="477">
        <v>2652</v>
      </c>
      <c r="P26" s="552">
        <v>1.3333333333333333</v>
      </c>
      <c r="Q26" s="478">
        <v>51</v>
      </c>
    </row>
    <row r="27" spans="1:17" ht="14.4" customHeight="1" x14ac:dyDescent="0.3">
      <c r="A27" s="472" t="s">
        <v>1283</v>
      </c>
      <c r="B27" s="473" t="s">
        <v>1124</v>
      </c>
      <c r="C27" s="473" t="s">
        <v>1125</v>
      </c>
      <c r="D27" s="473" t="s">
        <v>1204</v>
      </c>
      <c r="E27" s="473" t="s">
        <v>1205</v>
      </c>
      <c r="F27" s="477">
        <v>1</v>
      </c>
      <c r="G27" s="477">
        <v>223</v>
      </c>
      <c r="H27" s="477">
        <v>0.53864734299516903</v>
      </c>
      <c r="I27" s="477">
        <v>223</v>
      </c>
      <c r="J27" s="477">
        <v>2</v>
      </c>
      <c r="K27" s="477">
        <v>414</v>
      </c>
      <c r="L27" s="477">
        <v>1</v>
      </c>
      <c r="M27" s="477">
        <v>207</v>
      </c>
      <c r="N27" s="477"/>
      <c r="O27" s="477"/>
      <c r="P27" s="552"/>
      <c r="Q27" s="478"/>
    </row>
    <row r="28" spans="1:17" ht="14.4" customHeight="1" x14ac:dyDescent="0.3">
      <c r="A28" s="472" t="s">
        <v>1283</v>
      </c>
      <c r="B28" s="473" t="s">
        <v>1124</v>
      </c>
      <c r="C28" s="473" t="s">
        <v>1125</v>
      </c>
      <c r="D28" s="473" t="s">
        <v>1206</v>
      </c>
      <c r="E28" s="473" t="s">
        <v>1207</v>
      </c>
      <c r="F28" s="477">
        <v>2</v>
      </c>
      <c r="G28" s="477">
        <v>1526</v>
      </c>
      <c r="H28" s="477"/>
      <c r="I28" s="477">
        <v>763</v>
      </c>
      <c r="J28" s="477"/>
      <c r="K28" s="477"/>
      <c r="L28" s="477"/>
      <c r="M28" s="477"/>
      <c r="N28" s="477">
        <v>2</v>
      </c>
      <c r="O28" s="477">
        <v>1526</v>
      </c>
      <c r="P28" s="552"/>
      <c r="Q28" s="478">
        <v>763</v>
      </c>
    </row>
    <row r="29" spans="1:17" ht="14.4" customHeight="1" x14ac:dyDescent="0.3">
      <c r="A29" s="472" t="s">
        <v>1283</v>
      </c>
      <c r="B29" s="473" t="s">
        <v>1124</v>
      </c>
      <c r="C29" s="473" t="s">
        <v>1125</v>
      </c>
      <c r="D29" s="473" t="s">
        <v>1208</v>
      </c>
      <c r="E29" s="473" t="s">
        <v>1209</v>
      </c>
      <c r="F29" s="477">
        <v>6</v>
      </c>
      <c r="G29" s="477">
        <v>12672</v>
      </c>
      <c r="H29" s="477"/>
      <c r="I29" s="477">
        <v>2112</v>
      </c>
      <c r="J29" s="477"/>
      <c r="K29" s="477"/>
      <c r="L29" s="477"/>
      <c r="M29" s="477"/>
      <c r="N29" s="477"/>
      <c r="O29" s="477"/>
      <c r="P29" s="552"/>
      <c r="Q29" s="478"/>
    </row>
    <row r="30" spans="1:17" ht="14.4" customHeight="1" x14ac:dyDescent="0.3">
      <c r="A30" s="472" t="s">
        <v>1283</v>
      </c>
      <c r="B30" s="473" t="s">
        <v>1124</v>
      </c>
      <c r="C30" s="473" t="s">
        <v>1125</v>
      </c>
      <c r="D30" s="473" t="s">
        <v>1210</v>
      </c>
      <c r="E30" s="473" t="s">
        <v>1211</v>
      </c>
      <c r="F30" s="477">
        <v>2</v>
      </c>
      <c r="G30" s="477">
        <v>1228</v>
      </c>
      <c r="H30" s="477">
        <v>0.33442265795206971</v>
      </c>
      <c r="I30" s="477">
        <v>614</v>
      </c>
      <c r="J30" s="477">
        <v>6</v>
      </c>
      <c r="K30" s="477">
        <v>3672</v>
      </c>
      <c r="L30" s="477">
        <v>1</v>
      </c>
      <c r="M30" s="477">
        <v>612</v>
      </c>
      <c r="N30" s="477">
        <v>10</v>
      </c>
      <c r="O30" s="477">
        <v>6120</v>
      </c>
      <c r="P30" s="552">
        <v>1.6666666666666667</v>
      </c>
      <c r="Q30" s="478">
        <v>612</v>
      </c>
    </row>
    <row r="31" spans="1:17" ht="14.4" customHeight="1" x14ac:dyDescent="0.3">
      <c r="A31" s="472" t="s">
        <v>1283</v>
      </c>
      <c r="B31" s="473" t="s">
        <v>1124</v>
      </c>
      <c r="C31" s="473" t="s">
        <v>1125</v>
      </c>
      <c r="D31" s="473" t="s">
        <v>1284</v>
      </c>
      <c r="E31" s="473" t="s">
        <v>1285</v>
      </c>
      <c r="F31" s="477"/>
      <c r="G31" s="477"/>
      <c r="H31" s="477"/>
      <c r="I31" s="477"/>
      <c r="J31" s="477"/>
      <c r="K31" s="477"/>
      <c r="L31" s="477"/>
      <c r="M31" s="477"/>
      <c r="N31" s="477">
        <v>4</v>
      </c>
      <c r="O31" s="477">
        <v>200</v>
      </c>
      <c r="P31" s="552"/>
      <c r="Q31" s="478">
        <v>50</v>
      </c>
    </row>
    <row r="32" spans="1:17" ht="14.4" customHeight="1" x14ac:dyDescent="0.3">
      <c r="A32" s="472" t="s">
        <v>1283</v>
      </c>
      <c r="B32" s="473" t="s">
        <v>1124</v>
      </c>
      <c r="C32" s="473" t="s">
        <v>1125</v>
      </c>
      <c r="D32" s="473" t="s">
        <v>1232</v>
      </c>
      <c r="E32" s="473" t="s">
        <v>1233</v>
      </c>
      <c r="F32" s="477"/>
      <c r="G32" s="477"/>
      <c r="H32" s="477"/>
      <c r="I32" s="477"/>
      <c r="J32" s="477"/>
      <c r="K32" s="477"/>
      <c r="L32" s="477"/>
      <c r="M32" s="477"/>
      <c r="N32" s="477">
        <v>1</v>
      </c>
      <c r="O32" s="477">
        <v>377</v>
      </c>
      <c r="P32" s="552"/>
      <c r="Q32" s="478">
        <v>377</v>
      </c>
    </row>
    <row r="33" spans="1:17" ht="14.4" customHeight="1" x14ac:dyDescent="0.3">
      <c r="A33" s="472" t="s">
        <v>1283</v>
      </c>
      <c r="B33" s="473" t="s">
        <v>1124</v>
      </c>
      <c r="C33" s="473" t="s">
        <v>1125</v>
      </c>
      <c r="D33" s="473" t="s">
        <v>1234</v>
      </c>
      <c r="E33" s="473" t="s">
        <v>1235</v>
      </c>
      <c r="F33" s="477"/>
      <c r="G33" s="477"/>
      <c r="H33" s="477"/>
      <c r="I33" s="477"/>
      <c r="J33" s="477">
        <v>1</v>
      </c>
      <c r="K33" s="477">
        <v>36</v>
      </c>
      <c r="L33" s="477">
        <v>1</v>
      </c>
      <c r="M33" s="477">
        <v>36</v>
      </c>
      <c r="N33" s="477"/>
      <c r="O33" s="477"/>
      <c r="P33" s="552"/>
      <c r="Q33" s="478"/>
    </row>
    <row r="34" spans="1:17" ht="14.4" customHeight="1" x14ac:dyDescent="0.3">
      <c r="A34" s="472" t="s">
        <v>1283</v>
      </c>
      <c r="B34" s="473" t="s">
        <v>1124</v>
      </c>
      <c r="C34" s="473" t="s">
        <v>1125</v>
      </c>
      <c r="D34" s="473" t="s">
        <v>1238</v>
      </c>
      <c r="E34" s="473" t="s">
        <v>1239</v>
      </c>
      <c r="F34" s="477"/>
      <c r="G34" s="477"/>
      <c r="H34" s="477"/>
      <c r="I34" s="477"/>
      <c r="J34" s="477">
        <v>14</v>
      </c>
      <c r="K34" s="477">
        <v>20902</v>
      </c>
      <c r="L34" s="477">
        <v>1</v>
      </c>
      <c r="M34" s="477">
        <v>1493</v>
      </c>
      <c r="N34" s="477">
        <v>22</v>
      </c>
      <c r="O34" s="477">
        <v>32846</v>
      </c>
      <c r="P34" s="552">
        <v>1.5714285714285714</v>
      </c>
      <c r="Q34" s="478">
        <v>1493</v>
      </c>
    </row>
    <row r="35" spans="1:17" ht="14.4" customHeight="1" x14ac:dyDescent="0.3">
      <c r="A35" s="472" t="s">
        <v>1283</v>
      </c>
      <c r="B35" s="473" t="s">
        <v>1124</v>
      </c>
      <c r="C35" s="473" t="s">
        <v>1125</v>
      </c>
      <c r="D35" s="473" t="s">
        <v>1240</v>
      </c>
      <c r="E35" s="473" t="s">
        <v>1241</v>
      </c>
      <c r="F35" s="477"/>
      <c r="G35" s="477"/>
      <c r="H35" s="477"/>
      <c r="I35" s="477"/>
      <c r="J35" s="477">
        <v>4</v>
      </c>
      <c r="K35" s="477">
        <v>1308</v>
      </c>
      <c r="L35" s="477">
        <v>1</v>
      </c>
      <c r="M35" s="477">
        <v>327</v>
      </c>
      <c r="N35" s="477">
        <v>47</v>
      </c>
      <c r="O35" s="477">
        <v>15369</v>
      </c>
      <c r="P35" s="552">
        <v>11.75</v>
      </c>
      <c r="Q35" s="478">
        <v>327</v>
      </c>
    </row>
    <row r="36" spans="1:17" ht="14.4" customHeight="1" x14ac:dyDescent="0.3">
      <c r="A36" s="472" t="s">
        <v>1283</v>
      </c>
      <c r="B36" s="473" t="s">
        <v>1124</v>
      </c>
      <c r="C36" s="473" t="s">
        <v>1125</v>
      </c>
      <c r="D36" s="473" t="s">
        <v>1242</v>
      </c>
      <c r="E36" s="473" t="s">
        <v>1243</v>
      </c>
      <c r="F36" s="477"/>
      <c r="G36" s="477"/>
      <c r="H36" s="477"/>
      <c r="I36" s="477"/>
      <c r="J36" s="477">
        <v>5</v>
      </c>
      <c r="K36" s="477">
        <v>4435</v>
      </c>
      <c r="L36" s="477">
        <v>1</v>
      </c>
      <c r="M36" s="477">
        <v>887</v>
      </c>
      <c r="N36" s="477">
        <v>12</v>
      </c>
      <c r="O36" s="477">
        <v>10656</v>
      </c>
      <c r="P36" s="552">
        <v>2.4027057497181512</v>
      </c>
      <c r="Q36" s="478">
        <v>888</v>
      </c>
    </row>
    <row r="37" spans="1:17" ht="14.4" customHeight="1" x14ac:dyDescent="0.3">
      <c r="A37" s="472" t="s">
        <v>1283</v>
      </c>
      <c r="B37" s="473" t="s">
        <v>1124</v>
      </c>
      <c r="C37" s="473" t="s">
        <v>1125</v>
      </c>
      <c r="D37" s="473" t="s">
        <v>1246</v>
      </c>
      <c r="E37" s="473" t="s">
        <v>1247</v>
      </c>
      <c r="F37" s="477"/>
      <c r="G37" s="477"/>
      <c r="H37" s="477"/>
      <c r="I37" s="477"/>
      <c r="J37" s="477"/>
      <c r="K37" s="477"/>
      <c r="L37" s="477"/>
      <c r="M37" s="477"/>
      <c r="N37" s="477">
        <v>171</v>
      </c>
      <c r="O37" s="477">
        <v>44631</v>
      </c>
      <c r="P37" s="552"/>
      <c r="Q37" s="478">
        <v>261</v>
      </c>
    </row>
    <row r="38" spans="1:17" ht="14.4" customHeight="1" x14ac:dyDescent="0.3">
      <c r="A38" s="472" t="s">
        <v>1283</v>
      </c>
      <c r="B38" s="473" t="s">
        <v>1124</v>
      </c>
      <c r="C38" s="473" t="s">
        <v>1125</v>
      </c>
      <c r="D38" s="473" t="s">
        <v>1248</v>
      </c>
      <c r="E38" s="473" t="s">
        <v>1249</v>
      </c>
      <c r="F38" s="477"/>
      <c r="G38" s="477"/>
      <c r="H38" s="477"/>
      <c r="I38" s="477"/>
      <c r="J38" s="477"/>
      <c r="K38" s="477"/>
      <c r="L38" s="477"/>
      <c r="M38" s="477"/>
      <c r="N38" s="477">
        <v>10</v>
      </c>
      <c r="O38" s="477">
        <v>1650</v>
      </c>
      <c r="P38" s="552"/>
      <c r="Q38" s="478">
        <v>165</v>
      </c>
    </row>
    <row r="39" spans="1:17" ht="14.4" customHeight="1" x14ac:dyDescent="0.3">
      <c r="A39" s="472" t="s">
        <v>1283</v>
      </c>
      <c r="B39" s="473" t="s">
        <v>1124</v>
      </c>
      <c r="C39" s="473" t="s">
        <v>1125</v>
      </c>
      <c r="D39" s="473" t="s">
        <v>1252</v>
      </c>
      <c r="E39" s="473" t="s">
        <v>1253</v>
      </c>
      <c r="F39" s="477"/>
      <c r="G39" s="477"/>
      <c r="H39" s="477"/>
      <c r="I39" s="477"/>
      <c r="J39" s="477"/>
      <c r="K39" s="477"/>
      <c r="L39" s="477"/>
      <c r="M39" s="477"/>
      <c r="N39" s="477">
        <v>2</v>
      </c>
      <c r="O39" s="477">
        <v>304</v>
      </c>
      <c r="P39" s="552"/>
      <c r="Q39" s="478">
        <v>152</v>
      </c>
    </row>
    <row r="40" spans="1:17" ht="14.4" customHeight="1" x14ac:dyDescent="0.3">
      <c r="A40" s="472" t="s">
        <v>1286</v>
      </c>
      <c r="B40" s="473" t="s">
        <v>1124</v>
      </c>
      <c r="C40" s="473" t="s">
        <v>1125</v>
      </c>
      <c r="D40" s="473" t="s">
        <v>1126</v>
      </c>
      <c r="E40" s="473" t="s">
        <v>1127</v>
      </c>
      <c r="F40" s="477">
        <v>385</v>
      </c>
      <c r="G40" s="477">
        <v>66605</v>
      </c>
      <c r="H40" s="477">
        <v>1.2300319488817892</v>
      </c>
      <c r="I40" s="477">
        <v>173</v>
      </c>
      <c r="J40" s="477">
        <v>313</v>
      </c>
      <c r="K40" s="477">
        <v>54149</v>
      </c>
      <c r="L40" s="477">
        <v>1</v>
      </c>
      <c r="M40" s="477">
        <v>173</v>
      </c>
      <c r="N40" s="477">
        <v>346</v>
      </c>
      <c r="O40" s="477">
        <v>60204</v>
      </c>
      <c r="P40" s="552">
        <v>1.1118210862619808</v>
      </c>
      <c r="Q40" s="478">
        <v>174</v>
      </c>
    </row>
    <row r="41" spans="1:17" ht="14.4" customHeight="1" x14ac:dyDescent="0.3">
      <c r="A41" s="472" t="s">
        <v>1286</v>
      </c>
      <c r="B41" s="473" t="s">
        <v>1124</v>
      </c>
      <c r="C41" s="473" t="s">
        <v>1125</v>
      </c>
      <c r="D41" s="473" t="s">
        <v>1140</v>
      </c>
      <c r="E41" s="473" t="s">
        <v>1141</v>
      </c>
      <c r="F41" s="477">
        <v>5</v>
      </c>
      <c r="G41" s="477">
        <v>5865</v>
      </c>
      <c r="H41" s="477">
        <v>0.27406542056074767</v>
      </c>
      <c r="I41" s="477">
        <v>1173</v>
      </c>
      <c r="J41" s="477">
        <v>20</v>
      </c>
      <c r="K41" s="477">
        <v>21400</v>
      </c>
      <c r="L41" s="477">
        <v>1</v>
      </c>
      <c r="M41" s="477">
        <v>1070</v>
      </c>
      <c r="N41" s="477">
        <v>5</v>
      </c>
      <c r="O41" s="477">
        <v>5350</v>
      </c>
      <c r="P41" s="552">
        <v>0.25</v>
      </c>
      <c r="Q41" s="478">
        <v>1070</v>
      </c>
    </row>
    <row r="42" spans="1:17" ht="14.4" customHeight="1" x14ac:dyDescent="0.3">
      <c r="A42" s="472" t="s">
        <v>1286</v>
      </c>
      <c r="B42" s="473" t="s">
        <v>1124</v>
      </c>
      <c r="C42" s="473" t="s">
        <v>1125</v>
      </c>
      <c r="D42" s="473" t="s">
        <v>1142</v>
      </c>
      <c r="E42" s="473" t="s">
        <v>1143</v>
      </c>
      <c r="F42" s="477">
        <v>191</v>
      </c>
      <c r="G42" s="477">
        <v>7831</v>
      </c>
      <c r="H42" s="477">
        <v>1.4427044952100221</v>
      </c>
      <c r="I42" s="477">
        <v>41</v>
      </c>
      <c r="J42" s="477">
        <v>118</v>
      </c>
      <c r="K42" s="477">
        <v>5428</v>
      </c>
      <c r="L42" s="477">
        <v>1</v>
      </c>
      <c r="M42" s="477">
        <v>46</v>
      </c>
      <c r="N42" s="477">
        <v>178</v>
      </c>
      <c r="O42" s="477">
        <v>8188</v>
      </c>
      <c r="P42" s="552">
        <v>1.5084745762711864</v>
      </c>
      <c r="Q42" s="478">
        <v>46</v>
      </c>
    </row>
    <row r="43" spans="1:17" ht="14.4" customHeight="1" x14ac:dyDescent="0.3">
      <c r="A43" s="472" t="s">
        <v>1286</v>
      </c>
      <c r="B43" s="473" t="s">
        <v>1124</v>
      </c>
      <c r="C43" s="473" t="s">
        <v>1125</v>
      </c>
      <c r="D43" s="473" t="s">
        <v>1144</v>
      </c>
      <c r="E43" s="473" t="s">
        <v>1145</v>
      </c>
      <c r="F43" s="477">
        <v>69</v>
      </c>
      <c r="G43" s="477">
        <v>26496</v>
      </c>
      <c r="H43" s="477">
        <v>0.85794773823786552</v>
      </c>
      <c r="I43" s="477">
        <v>384</v>
      </c>
      <c r="J43" s="477">
        <v>89</v>
      </c>
      <c r="K43" s="477">
        <v>30883</v>
      </c>
      <c r="L43" s="477">
        <v>1</v>
      </c>
      <c r="M43" s="477">
        <v>347</v>
      </c>
      <c r="N43" s="477">
        <v>80</v>
      </c>
      <c r="O43" s="477">
        <v>27760</v>
      </c>
      <c r="P43" s="552">
        <v>0.898876404494382</v>
      </c>
      <c r="Q43" s="478">
        <v>347</v>
      </c>
    </row>
    <row r="44" spans="1:17" ht="14.4" customHeight="1" x14ac:dyDescent="0.3">
      <c r="A44" s="472" t="s">
        <v>1286</v>
      </c>
      <c r="B44" s="473" t="s">
        <v>1124</v>
      </c>
      <c r="C44" s="473" t="s">
        <v>1125</v>
      </c>
      <c r="D44" s="473" t="s">
        <v>1146</v>
      </c>
      <c r="E44" s="473" t="s">
        <v>1147</v>
      </c>
      <c r="F44" s="477">
        <v>257</v>
      </c>
      <c r="G44" s="477">
        <v>9509</v>
      </c>
      <c r="H44" s="477">
        <v>1.434238310708899</v>
      </c>
      <c r="I44" s="477">
        <v>37</v>
      </c>
      <c r="J44" s="477">
        <v>130</v>
      </c>
      <c r="K44" s="477">
        <v>6630</v>
      </c>
      <c r="L44" s="477">
        <v>1</v>
      </c>
      <c r="M44" s="477">
        <v>51</v>
      </c>
      <c r="N44" s="477">
        <v>80</v>
      </c>
      <c r="O44" s="477">
        <v>4080</v>
      </c>
      <c r="P44" s="552">
        <v>0.61538461538461542</v>
      </c>
      <c r="Q44" s="478">
        <v>51</v>
      </c>
    </row>
    <row r="45" spans="1:17" ht="14.4" customHeight="1" x14ac:dyDescent="0.3">
      <c r="A45" s="472" t="s">
        <v>1286</v>
      </c>
      <c r="B45" s="473" t="s">
        <v>1124</v>
      </c>
      <c r="C45" s="473" t="s">
        <v>1125</v>
      </c>
      <c r="D45" s="473" t="s">
        <v>1150</v>
      </c>
      <c r="E45" s="473" t="s">
        <v>1151</v>
      </c>
      <c r="F45" s="477">
        <v>45</v>
      </c>
      <c r="G45" s="477">
        <v>20070</v>
      </c>
      <c r="H45" s="477">
        <v>0.49753340439772925</v>
      </c>
      <c r="I45" s="477">
        <v>446</v>
      </c>
      <c r="J45" s="477">
        <v>107</v>
      </c>
      <c r="K45" s="477">
        <v>40339</v>
      </c>
      <c r="L45" s="477">
        <v>1</v>
      </c>
      <c r="M45" s="477">
        <v>377</v>
      </c>
      <c r="N45" s="477">
        <v>130</v>
      </c>
      <c r="O45" s="477">
        <v>49010</v>
      </c>
      <c r="P45" s="552">
        <v>1.2149532710280373</v>
      </c>
      <c r="Q45" s="478">
        <v>377</v>
      </c>
    </row>
    <row r="46" spans="1:17" ht="14.4" customHeight="1" x14ac:dyDescent="0.3">
      <c r="A46" s="472" t="s">
        <v>1286</v>
      </c>
      <c r="B46" s="473" t="s">
        <v>1124</v>
      </c>
      <c r="C46" s="473" t="s">
        <v>1125</v>
      </c>
      <c r="D46" s="473" t="s">
        <v>1152</v>
      </c>
      <c r="E46" s="473" t="s">
        <v>1153</v>
      </c>
      <c r="F46" s="477"/>
      <c r="G46" s="477"/>
      <c r="H46" s="477"/>
      <c r="I46" s="477"/>
      <c r="J46" s="477">
        <v>1</v>
      </c>
      <c r="K46" s="477">
        <v>34</v>
      </c>
      <c r="L46" s="477">
        <v>1</v>
      </c>
      <c r="M46" s="477">
        <v>34</v>
      </c>
      <c r="N46" s="477"/>
      <c r="O46" s="477"/>
      <c r="P46" s="552"/>
      <c r="Q46" s="478"/>
    </row>
    <row r="47" spans="1:17" ht="14.4" customHeight="1" x14ac:dyDescent="0.3">
      <c r="A47" s="472" t="s">
        <v>1286</v>
      </c>
      <c r="B47" s="473" t="s">
        <v>1124</v>
      </c>
      <c r="C47" s="473" t="s">
        <v>1125</v>
      </c>
      <c r="D47" s="473" t="s">
        <v>1154</v>
      </c>
      <c r="E47" s="473" t="s">
        <v>1155</v>
      </c>
      <c r="F47" s="477">
        <v>72</v>
      </c>
      <c r="G47" s="477">
        <v>35424</v>
      </c>
      <c r="H47" s="477">
        <v>0.55870292095135954</v>
      </c>
      <c r="I47" s="477">
        <v>492</v>
      </c>
      <c r="J47" s="477">
        <v>121</v>
      </c>
      <c r="K47" s="477">
        <v>63404</v>
      </c>
      <c r="L47" s="477">
        <v>1</v>
      </c>
      <c r="M47" s="477">
        <v>524</v>
      </c>
      <c r="N47" s="477">
        <v>66</v>
      </c>
      <c r="O47" s="477">
        <v>34584</v>
      </c>
      <c r="P47" s="552">
        <v>0.54545454545454541</v>
      </c>
      <c r="Q47" s="478">
        <v>524</v>
      </c>
    </row>
    <row r="48" spans="1:17" ht="14.4" customHeight="1" x14ac:dyDescent="0.3">
      <c r="A48" s="472" t="s">
        <v>1286</v>
      </c>
      <c r="B48" s="473" t="s">
        <v>1124</v>
      </c>
      <c r="C48" s="473" t="s">
        <v>1125</v>
      </c>
      <c r="D48" s="473" t="s">
        <v>1156</v>
      </c>
      <c r="E48" s="473" t="s">
        <v>1157</v>
      </c>
      <c r="F48" s="477">
        <v>9</v>
      </c>
      <c r="G48" s="477">
        <v>279</v>
      </c>
      <c r="H48" s="477">
        <v>2.4473684210526314</v>
      </c>
      <c r="I48" s="477">
        <v>31</v>
      </c>
      <c r="J48" s="477">
        <v>2</v>
      </c>
      <c r="K48" s="477">
        <v>114</v>
      </c>
      <c r="L48" s="477">
        <v>1</v>
      </c>
      <c r="M48" s="477">
        <v>57</v>
      </c>
      <c r="N48" s="477">
        <v>4</v>
      </c>
      <c r="O48" s="477">
        <v>228</v>
      </c>
      <c r="P48" s="552">
        <v>2</v>
      </c>
      <c r="Q48" s="478">
        <v>57</v>
      </c>
    </row>
    <row r="49" spans="1:17" ht="14.4" customHeight="1" x14ac:dyDescent="0.3">
      <c r="A49" s="472" t="s">
        <v>1286</v>
      </c>
      <c r="B49" s="473" t="s">
        <v>1124</v>
      </c>
      <c r="C49" s="473" t="s">
        <v>1125</v>
      </c>
      <c r="D49" s="473" t="s">
        <v>1158</v>
      </c>
      <c r="E49" s="473" t="s">
        <v>1159</v>
      </c>
      <c r="F49" s="477">
        <v>5</v>
      </c>
      <c r="G49" s="477">
        <v>1040</v>
      </c>
      <c r="H49" s="477"/>
      <c r="I49" s="477">
        <v>208</v>
      </c>
      <c r="J49" s="477"/>
      <c r="K49" s="477"/>
      <c r="L49" s="477"/>
      <c r="M49" s="477"/>
      <c r="N49" s="477">
        <v>1</v>
      </c>
      <c r="O49" s="477">
        <v>225</v>
      </c>
      <c r="P49" s="552"/>
      <c r="Q49" s="478">
        <v>225</v>
      </c>
    </row>
    <row r="50" spans="1:17" ht="14.4" customHeight="1" x14ac:dyDescent="0.3">
      <c r="A50" s="472" t="s">
        <v>1286</v>
      </c>
      <c r="B50" s="473" t="s">
        <v>1124</v>
      </c>
      <c r="C50" s="473" t="s">
        <v>1125</v>
      </c>
      <c r="D50" s="473" t="s">
        <v>1160</v>
      </c>
      <c r="E50" s="473" t="s">
        <v>1161</v>
      </c>
      <c r="F50" s="477">
        <v>5</v>
      </c>
      <c r="G50" s="477">
        <v>1920</v>
      </c>
      <c r="H50" s="477"/>
      <c r="I50" s="477">
        <v>384</v>
      </c>
      <c r="J50" s="477"/>
      <c r="K50" s="477"/>
      <c r="L50" s="477"/>
      <c r="M50" s="477"/>
      <c r="N50" s="477">
        <v>1</v>
      </c>
      <c r="O50" s="477">
        <v>554</v>
      </c>
      <c r="P50" s="552"/>
      <c r="Q50" s="478">
        <v>554</v>
      </c>
    </row>
    <row r="51" spans="1:17" ht="14.4" customHeight="1" x14ac:dyDescent="0.3">
      <c r="A51" s="472" t="s">
        <v>1286</v>
      </c>
      <c r="B51" s="473" t="s">
        <v>1124</v>
      </c>
      <c r="C51" s="473" t="s">
        <v>1125</v>
      </c>
      <c r="D51" s="473" t="s">
        <v>1162</v>
      </c>
      <c r="E51" s="473" t="s">
        <v>1163</v>
      </c>
      <c r="F51" s="477"/>
      <c r="G51" s="477"/>
      <c r="H51" s="477"/>
      <c r="I51" s="477"/>
      <c r="J51" s="477">
        <v>3</v>
      </c>
      <c r="K51" s="477">
        <v>639</v>
      </c>
      <c r="L51" s="477">
        <v>1</v>
      </c>
      <c r="M51" s="477">
        <v>213</v>
      </c>
      <c r="N51" s="477"/>
      <c r="O51" s="477"/>
      <c r="P51" s="552"/>
      <c r="Q51" s="478"/>
    </row>
    <row r="52" spans="1:17" ht="14.4" customHeight="1" x14ac:dyDescent="0.3">
      <c r="A52" s="472" t="s">
        <v>1286</v>
      </c>
      <c r="B52" s="473" t="s">
        <v>1124</v>
      </c>
      <c r="C52" s="473" t="s">
        <v>1125</v>
      </c>
      <c r="D52" s="473" t="s">
        <v>1164</v>
      </c>
      <c r="E52" s="473" t="s">
        <v>1165</v>
      </c>
      <c r="F52" s="477">
        <v>2</v>
      </c>
      <c r="G52" s="477">
        <v>274</v>
      </c>
      <c r="H52" s="477">
        <v>0.32387706855791965</v>
      </c>
      <c r="I52" s="477">
        <v>137</v>
      </c>
      <c r="J52" s="477">
        <v>6</v>
      </c>
      <c r="K52" s="477">
        <v>846</v>
      </c>
      <c r="L52" s="477">
        <v>1</v>
      </c>
      <c r="M52" s="477">
        <v>141</v>
      </c>
      <c r="N52" s="477"/>
      <c r="O52" s="477"/>
      <c r="P52" s="552"/>
      <c r="Q52" s="478"/>
    </row>
    <row r="53" spans="1:17" ht="14.4" customHeight="1" x14ac:dyDescent="0.3">
      <c r="A53" s="472" t="s">
        <v>1286</v>
      </c>
      <c r="B53" s="473" t="s">
        <v>1124</v>
      </c>
      <c r="C53" s="473" t="s">
        <v>1125</v>
      </c>
      <c r="D53" s="473" t="s">
        <v>1170</v>
      </c>
      <c r="E53" s="473" t="s">
        <v>1171</v>
      </c>
      <c r="F53" s="477">
        <v>242</v>
      </c>
      <c r="G53" s="477">
        <v>4114</v>
      </c>
      <c r="H53" s="477">
        <v>0.96031746031746035</v>
      </c>
      <c r="I53" s="477">
        <v>17</v>
      </c>
      <c r="J53" s="477">
        <v>252</v>
      </c>
      <c r="K53" s="477">
        <v>4284</v>
      </c>
      <c r="L53" s="477">
        <v>1</v>
      </c>
      <c r="M53" s="477">
        <v>17</v>
      </c>
      <c r="N53" s="477">
        <v>184</v>
      </c>
      <c r="O53" s="477">
        <v>3128</v>
      </c>
      <c r="P53" s="552">
        <v>0.73015873015873012</v>
      </c>
      <c r="Q53" s="478">
        <v>17</v>
      </c>
    </row>
    <row r="54" spans="1:17" ht="14.4" customHeight="1" x14ac:dyDescent="0.3">
      <c r="A54" s="472" t="s">
        <v>1286</v>
      </c>
      <c r="B54" s="473" t="s">
        <v>1124</v>
      </c>
      <c r="C54" s="473" t="s">
        <v>1125</v>
      </c>
      <c r="D54" s="473" t="s">
        <v>1172</v>
      </c>
      <c r="E54" s="473" t="s">
        <v>1173</v>
      </c>
      <c r="F54" s="477"/>
      <c r="G54" s="477"/>
      <c r="H54" s="477"/>
      <c r="I54" s="477"/>
      <c r="J54" s="477">
        <v>3</v>
      </c>
      <c r="K54" s="477">
        <v>429</v>
      </c>
      <c r="L54" s="477">
        <v>1</v>
      </c>
      <c r="M54" s="477">
        <v>143</v>
      </c>
      <c r="N54" s="477">
        <v>2</v>
      </c>
      <c r="O54" s="477">
        <v>286</v>
      </c>
      <c r="P54" s="552">
        <v>0.66666666666666663</v>
      </c>
      <c r="Q54" s="478">
        <v>143</v>
      </c>
    </row>
    <row r="55" spans="1:17" ht="14.4" customHeight="1" x14ac:dyDescent="0.3">
      <c r="A55" s="472" t="s">
        <v>1286</v>
      </c>
      <c r="B55" s="473" t="s">
        <v>1124</v>
      </c>
      <c r="C55" s="473" t="s">
        <v>1125</v>
      </c>
      <c r="D55" s="473" t="s">
        <v>1174</v>
      </c>
      <c r="E55" s="473" t="s">
        <v>1175</v>
      </c>
      <c r="F55" s="477">
        <v>11</v>
      </c>
      <c r="G55" s="477">
        <v>1133</v>
      </c>
      <c r="H55" s="477">
        <v>0.96837606837606838</v>
      </c>
      <c r="I55" s="477">
        <v>103</v>
      </c>
      <c r="J55" s="477">
        <v>18</v>
      </c>
      <c r="K55" s="477">
        <v>1170</v>
      </c>
      <c r="L55" s="477">
        <v>1</v>
      </c>
      <c r="M55" s="477">
        <v>65</v>
      </c>
      <c r="N55" s="477">
        <v>3</v>
      </c>
      <c r="O55" s="477">
        <v>195</v>
      </c>
      <c r="P55" s="552">
        <v>0.16666666666666666</v>
      </c>
      <c r="Q55" s="478">
        <v>65</v>
      </c>
    </row>
    <row r="56" spans="1:17" ht="14.4" customHeight="1" x14ac:dyDescent="0.3">
      <c r="A56" s="472" t="s">
        <v>1286</v>
      </c>
      <c r="B56" s="473" t="s">
        <v>1124</v>
      </c>
      <c r="C56" s="473" t="s">
        <v>1125</v>
      </c>
      <c r="D56" s="473" t="s">
        <v>1180</v>
      </c>
      <c r="E56" s="473" t="s">
        <v>1181</v>
      </c>
      <c r="F56" s="477">
        <v>373</v>
      </c>
      <c r="G56" s="477">
        <v>43641</v>
      </c>
      <c r="H56" s="477">
        <v>1.1584465916330431</v>
      </c>
      <c r="I56" s="477">
        <v>117</v>
      </c>
      <c r="J56" s="477">
        <v>277</v>
      </c>
      <c r="K56" s="477">
        <v>37672</v>
      </c>
      <c r="L56" s="477">
        <v>1</v>
      </c>
      <c r="M56" s="477">
        <v>136</v>
      </c>
      <c r="N56" s="477">
        <v>238</v>
      </c>
      <c r="O56" s="477">
        <v>32606</v>
      </c>
      <c r="P56" s="552">
        <v>0.8655234657039711</v>
      </c>
      <c r="Q56" s="478">
        <v>137</v>
      </c>
    </row>
    <row r="57" spans="1:17" ht="14.4" customHeight="1" x14ac:dyDescent="0.3">
      <c r="A57" s="472" t="s">
        <v>1286</v>
      </c>
      <c r="B57" s="473" t="s">
        <v>1124</v>
      </c>
      <c r="C57" s="473" t="s">
        <v>1125</v>
      </c>
      <c r="D57" s="473" t="s">
        <v>1182</v>
      </c>
      <c r="E57" s="473" t="s">
        <v>1183</v>
      </c>
      <c r="F57" s="477">
        <v>121</v>
      </c>
      <c r="G57" s="477">
        <v>11011</v>
      </c>
      <c r="H57" s="477">
        <v>1.475609756097561</v>
      </c>
      <c r="I57" s="477">
        <v>91</v>
      </c>
      <c r="J57" s="477">
        <v>82</v>
      </c>
      <c r="K57" s="477">
        <v>7462</v>
      </c>
      <c r="L57" s="477">
        <v>1</v>
      </c>
      <c r="M57" s="477">
        <v>91</v>
      </c>
      <c r="N57" s="477">
        <v>82</v>
      </c>
      <c r="O57" s="477">
        <v>7462</v>
      </c>
      <c r="P57" s="552">
        <v>1</v>
      </c>
      <c r="Q57" s="478">
        <v>91</v>
      </c>
    </row>
    <row r="58" spans="1:17" ht="14.4" customHeight="1" x14ac:dyDescent="0.3">
      <c r="A58" s="472" t="s">
        <v>1286</v>
      </c>
      <c r="B58" s="473" t="s">
        <v>1124</v>
      </c>
      <c r="C58" s="473" t="s">
        <v>1125</v>
      </c>
      <c r="D58" s="473" t="s">
        <v>1184</v>
      </c>
      <c r="E58" s="473" t="s">
        <v>1185</v>
      </c>
      <c r="F58" s="477">
        <v>2</v>
      </c>
      <c r="G58" s="477">
        <v>198</v>
      </c>
      <c r="H58" s="477">
        <v>0.28905109489051095</v>
      </c>
      <c r="I58" s="477">
        <v>99</v>
      </c>
      <c r="J58" s="477">
        <v>5</v>
      </c>
      <c r="K58" s="477">
        <v>685</v>
      </c>
      <c r="L58" s="477">
        <v>1</v>
      </c>
      <c r="M58" s="477">
        <v>137</v>
      </c>
      <c r="N58" s="477"/>
      <c r="O58" s="477"/>
      <c r="P58" s="552"/>
      <c r="Q58" s="478"/>
    </row>
    <row r="59" spans="1:17" ht="14.4" customHeight="1" x14ac:dyDescent="0.3">
      <c r="A59" s="472" t="s">
        <v>1286</v>
      </c>
      <c r="B59" s="473" t="s">
        <v>1124</v>
      </c>
      <c r="C59" s="473" t="s">
        <v>1125</v>
      </c>
      <c r="D59" s="473" t="s">
        <v>1186</v>
      </c>
      <c r="E59" s="473" t="s">
        <v>1187</v>
      </c>
      <c r="F59" s="477">
        <v>29</v>
      </c>
      <c r="G59" s="477">
        <v>609</v>
      </c>
      <c r="H59" s="477">
        <v>0.27961432506887052</v>
      </c>
      <c r="I59" s="477">
        <v>21</v>
      </c>
      <c r="J59" s="477">
        <v>33</v>
      </c>
      <c r="K59" s="477">
        <v>2178</v>
      </c>
      <c r="L59" s="477">
        <v>1</v>
      </c>
      <c r="M59" s="477">
        <v>66</v>
      </c>
      <c r="N59" s="477">
        <v>27</v>
      </c>
      <c r="O59" s="477">
        <v>1782</v>
      </c>
      <c r="P59" s="552">
        <v>0.81818181818181823</v>
      </c>
      <c r="Q59" s="478">
        <v>66</v>
      </c>
    </row>
    <row r="60" spans="1:17" ht="14.4" customHeight="1" x14ac:dyDescent="0.3">
      <c r="A60" s="472" t="s">
        <v>1286</v>
      </c>
      <c r="B60" s="473" t="s">
        <v>1124</v>
      </c>
      <c r="C60" s="473" t="s">
        <v>1125</v>
      </c>
      <c r="D60" s="473" t="s">
        <v>1188</v>
      </c>
      <c r="E60" s="473" t="s">
        <v>1189</v>
      </c>
      <c r="F60" s="477">
        <v>202</v>
      </c>
      <c r="G60" s="477">
        <v>98576</v>
      </c>
      <c r="H60" s="477">
        <v>1.7372056957563795</v>
      </c>
      <c r="I60" s="477">
        <v>488</v>
      </c>
      <c r="J60" s="477">
        <v>173</v>
      </c>
      <c r="K60" s="477">
        <v>56744</v>
      </c>
      <c r="L60" s="477">
        <v>1</v>
      </c>
      <c r="M60" s="477">
        <v>328</v>
      </c>
      <c r="N60" s="477">
        <v>108</v>
      </c>
      <c r="O60" s="477">
        <v>35424</v>
      </c>
      <c r="P60" s="552">
        <v>0.62427745664739887</v>
      </c>
      <c r="Q60" s="478">
        <v>328</v>
      </c>
    </row>
    <row r="61" spans="1:17" ht="14.4" customHeight="1" x14ac:dyDescent="0.3">
      <c r="A61" s="472" t="s">
        <v>1286</v>
      </c>
      <c r="B61" s="473" t="s">
        <v>1124</v>
      </c>
      <c r="C61" s="473" t="s">
        <v>1125</v>
      </c>
      <c r="D61" s="473" t="s">
        <v>1196</v>
      </c>
      <c r="E61" s="473" t="s">
        <v>1197</v>
      </c>
      <c r="F61" s="477">
        <v>57</v>
      </c>
      <c r="G61" s="477">
        <v>2337</v>
      </c>
      <c r="H61" s="477">
        <v>1.3885918003565063</v>
      </c>
      <c r="I61" s="477">
        <v>41</v>
      </c>
      <c r="J61" s="477">
        <v>33</v>
      </c>
      <c r="K61" s="477">
        <v>1683</v>
      </c>
      <c r="L61" s="477">
        <v>1</v>
      </c>
      <c r="M61" s="477">
        <v>51</v>
      </c>
      <c r="N61" s="477">
        <v>33</v>
      </c>
      <c r="O61" s="477">
        <v>1683</v>
      </c>
      <c r="P61" s="552">
        <v>1</v>
      </c>
      <c r="Q61" s="478">
        <v>51</v>
      </c>
    </row>
    <row r="62" spans="1:17" ht="14.4" customHeight="1" x14ac:dyDescent="0.3">
      <c r="A62" s="472" t="s">
        <v>1286</v>
      </c>
      <c r="B62" s="473" t="s">
        <v>1124</v>
      </c>
      <c r="C62" s="473" t="s">
        <v>1125</v>
      </c>
      <c r="D62" s="473" t="s">
        <v>1206</v>
      </c>
      <c r="E62" s="473" t="s">
        <v>1207</v>
      </c>
      <c r="F62" s="477">
        <v>27</v>
      </c>
      <c r="G62" s="477">
        <v>20601</v>
      </c>
      <c r="H62" s="477">
        <v>1.9285714285714286</v>
      </c>
      <c r="I62" s="477">
        <v>763</v>
      </c>
      <c r="J62" s="477">
        <v>14</v>
      </c>
      <c r="K62" s="477">
        <v>10682</v>
      </c>
      <c r="L62" s="477">
        <v>1</v>
      </c>
      <c r="M62" s="477">
        <v>763</v>
      </c>
      <c r="N62" s="477">
        <v>13</v>
      </c>
      <c r="O62" s="477">
        <v>9919</v>
      </c>
      <c r="P62" s="552">
        <v>0.9285714285714286</v>
      </c>
      <c r="Q62" s="478">
        <v>763</v>
      </c>
    </row>
    <row r="63" spans="1:17" ht="14.4" customHeight="1" x14ac:dyDescent="0.3">
      <c r="A63" s="472" t="s">
        <v>1286</v>
      </c>
      <c r="B63" s="473" t="s">
        <v>1124</v>
      </c>
      <c r="C63" s="473" t="s">
        <v>1125</v>
      </c>
      <c r="D63" s="473" t="s">
        <v>1208</v>
      </c>
      <c r="E63" s="473" t="s">
        <v>1209</v>
      </c>
      <c r="F63" s="477">
        <v>1</v>
      </c>
      <c r="G63" s="477">
        <v>2112</v>
      </c>
      <c r="H63" s="477"/>
      <c r="I63" s="477">
        <v>2112</v>
      </c>
      <c r="J63" s="477"/>
      <c r="K63" s="477"/>
      <c r="L63" s="477"/>
      <c r="M63" s="477"/>
      <c r="N63" s="477"/>
      <c r="O63" s="477"/>
      <c r="P63" s="552"/>
      <c r="Q63" s="478"/>
    </row>
    <row r="64" spans="1:17" ht="14.4" customHeight="1" x14ac:dyDescent="0.3">
      <c r="A64" s="472" t="s">
        <v>1286</v>
      </c>
      <c r="B64" s="473" t="s">
        <v>1124</v>
      </c>
      <c r="C64" s="473" t="s">
        <v>1125</v>
      </c>
      <c r="D64" s="473" t="s">
        <v>1210</v>
      </c>
      <c r="E64" s="473" t="s">
        <v>1211</v>
      </c>
      <c r="F64" s="477">
        <v>41</v>
      </c>
      <c r="G64" s="477">
        <v>25174</v>
      </c>
      <c r="H64" s="477">
        <v>0.76174049866860327</v>
      </c>
      <c r="I64" s="477">
        <v>614</v>
      </c>
      <c r="J64" s="477">
        <v>54</v>
      </c>
      <c r="K64" s="477">
        <v>33048</v>
      </c>
      <c r="L64" s="477">
        <v>1</v>
      </c>
      <c r="M64" s="477">
        <v>612</v>
      </c>
      <c r="N64" s="477">
        <v>56</v>
      </c>
      <c r="O64" s="477">
        <v>34272</v>
      </c>
      <c r="P64" s="552">
        <v>1.037037037037037</v>
      </c>
      <c r="Q64" s="478">
        <v>612</v>
      </c>
    </row>
    <row r="65" spans="1:17" ht="14.4" customHeight="1" x14ac:dyDescent="0.3">
      <c r="A65" s="472" t="s">
        <v>1286</v>
      </c>
      <c r="B65" s="473" t="s">
        <v>1124</v>
      </c>
      <c r="C65" s="473" t="s">
        <v>1125</v>
      </c>
      <c r="D65" s="473" t="s">
        <v>1214</v>
      </c>
      <c r="E65" s="473" t="s">
        <v>1215</v>
      </c>
      <c r="F65" s="477"/>
      <c r="G65" s="477"/>
      <c r="H65" s="477"/>
      <c r="I65" s="477"/>
      <c r="J65" s="477">
        <v>1</v>
      </c>
      <c r="K65" s="477">
        <v>431</v>
      </c>
      <c r="L65" s="477">
        <v>1</v>
      </c>
      <c r="M65" s="477">
        <v>431</v>
      </c>
      <c r="N65" s="477"/>
      <c r="O65" s="477"/>
      <c r="P65" s="552"/>
      <c r="Q65" s="478"/>
    </row>
    <row r="66" spans="1:17" ht="14.4" customHeight="1" x14ac:dyDescent="0.3">
      <c r="A66" s="472" t="s">
        <v>1286</v>
      </c>
      <c r="B66" s="473" t="s">
        <v>1124</v>
      </c>
      <c r="C66" s="473" t="s">
        <v>1125</v>
      </c>
      <c r="D66" s="473" t="s">
        <v>1222</v>
      </c>
      <c r="E66" s="473" t="s">
        <v>1223</v>
      </c>
      <c r="F66" s="477"/>
      <c r="G66" s="477"/>
      <c r="H66" s="477"/>
      <c r="I66" s="477"/>
      <c r="J66" s="477">
        <v>3</v>
      </c>
      <c r="K66" s="477">
        <v>813</v>
      </c>
      <c r="L66" s="477">
        <v>1</v>
      </c>
      <c r="M66" s="477">
        <v>271</v>
      </c>
      <c r="N66" s="477"/>
      <c r="O66" s="477"/>
      <c r="P66" s="552"/>
      <c r="Q66" s="478"/>
    </row>
    <row r="67" spans="1:17" ht="14.4" customHeight="1" x14ac:dyDescent="0.3">
      <c r="A67" s="472" t="s">
        <v>1286</v>
      </c>
      <c r="B67" s="473" t="s">
        <v>1124</v>
      </c>
      <c r="C67" s="473" t="s">
        <v>1125</v>
      </c>
      <c r="D67" s="473" t="s">
        <v>1238</v>
      </c>
      <c r="E67" s="473" t="s">
        <v>1239</v>
      </c>
      <c r="F67" s="477"/>
      <c r="G67" s="477"/>
      <c r="H67" s="477"/>
      <c r="I67" s="477"/>
      <c r="J67" s="477"/>
      <c r="K67" s="477"/>
      <c r="L67" s="477"/>
      <c r="M67" s="477"/>
      <c r="N67" s="477">
        <v>17</v>
      </c>
      <c r="O67" s="477">
        <v>25381</v>
      </c>
      <c r="P67" s="552"/>
      <c r="Q67" s="478">
        <v>1493</v>
      </c>
    </row>
    <row r="68" spans="1:17" ht="14.4" customHeight="1" x14ac:dyDescent="0.3">
      <c r="A68" s="472" t="s">
        <v>1286</v>
      </c>
      <c r="B68" s="473" t="s">
        <v>1124</v>
      </c>
      <c r="C68" s="473" t="s">
        <v>1125</v>
      </c>
      <c r="D68" s="473" t="s">
        <v>1240</v>
      </c>
      <c r="E68" s="473" t="s">
        <v>1241</v>
      </c>
      <c r="F68" s="477"/>
      <c r="G68" s="477"/>
      <c r="H68" s="477"/>
      <c r="I68" s="477"/>
      <c r="J68" s="477"/>
      <c r="K68" s="477"/>
      <c r="L68" s="477"/>
      <c r="M68" s="477"/>
      <c r="N68" s="477">
        <v>14</v>
      </c>
      <c r="O68" s="477">
        <v>4578</v>
      </c>
      <c r="P68" s="552"/>
      <c r="Q68" s="478">
        <v>327</v>
      </c>
    </row>
    <row r="69" spans="1:17" ht="14.4" customHeight="1" x14ac:dyDescent="0.3">
      <c r="A69" s="472" t="s">
        <v>1286</v>
      </c>
      <c r="B69" s="473" t="s">
        <v>1124</v>
      </c>
      <c r="C69" s="473" t="s">
        <v>1125</v>
      </c>
      <c r="D69" s="473" t="s">
        <v>1242</v>
      </c>
      <c r="E69" s="473" t="s">
        <v>1243</v>
      </c>
      <c r="F69" s="477"/>
      <c r="G69" s="477"/>
      <c r="H69" s="477"/>
      <c r="I69" s="477"/>
      <c r="J69" s="477"/>
      <c r="K69" s="477"/>
      <c r="L69" s="477"/>
      <c r="M69" s="477"/>
      <c r="N69" s="477">
        <v>7</v>
      </c>
      <c r="O69" s="477">
        <v>6216</v>
      </c>
      <c r="P69" s="552"/>
      <c r="Q69" s="478">
        <v>888</v>
      </c>
    </row>
    <row r="70" spans="1:17" ht="14.4" customHeight="1" x14ac:dyDescent="0.3">
      <c r="A70" s="472" t="s">
        <v>1286</v>
      </c>
      <c r="B70" s="473" t="s">
        <v>1124</v>
      </c>
      <c r="C70" s="473" t="s">
        <v>1125</v>
      </c>
      <c r="D70" s="473" t="s">
        <v>1246</v>
      </c>
      <c r="E70" s="473" t="s">
        <v>1247</v>
      </c>
      <c r="F70" s="477"/>
      <c r="G70" s="477"/>
      <c r="H70" s="477"/>
      <c r="I70" s="477"/>
      <c r="J70" s="477"/>
      <c r="K70" s="477"/>
      <c r="L70" s="477"/>
      <c r="M70" s="477"/>
      <c r="N70" s="477">
        <v>176</v>
      </c>
      <c r="O70" s="477">
        <v>45936</v>
      </c>
      <c r="P70" s="552"/>
      <c r="Q70" s="478">
        <v>261</v>
      </c>
    </row>
    <row r="71" spans="1:17" ht="14.4" customHeight="1" x14ac:dyDescent="0.3">
      <c r="A71" s="472" t="s">
        <v>1286</v>
      </c>
      <c r="B71" s="473" t="s">
        <v>1124</v>
      </c>
      <c r="C71" s="473" t="s">
        <v>1125</v>
      </c>
      <c r="D71" s="473" t="s">
        <v>1248</v>
      </c>
      <c r="E71" s="473" t="s">
        <v>1249</v>
      </c>
      <c r="F71" s="477"/>
      <c r="G71" s="477"/>
      <c r="H71" s="477"/>
      <c r="I71" s="477"/>
      <c r="J71" s="477"/>
      <c r="K71" s="477"/>
      <c r="L71" s="477"/>
      <c r="M71" s="477"/>
      <c r="N71" s="477">
        <v>23</v>
      </c>
      <c r="O71" s="477">
        <v>3795</v>
      </c>
      <c r="P71" s="552"/>
      <c r="Q71" s="478">
        <v>165</v>
      </c>
    </row>
    <row r="72" spans="1:17" ht="14.4" customHeight="1" x14ac:dyDescent="0.3">
      <c r="A72" s="472" t="s">
        <v>1286</v>
      </c>
      <c r="B72" s="473" t="s">
        <v>1124</v>
      </c>
      <c r="C72" s="473" t="s">
        <v>1125</v>
      </c>
      <c r="D72" s="473" t="s">
        <v>1252</v>
      </c>
      <c r="E72" s="473" t="s">
        <v>1253</v>
      </c>
      <c r="F72" s="477"/>
      <c r="G72" s="477"/>
      <c r="H72" s="477"/>
      <c r="I72" s="477"/>
      <c r="J72" s="477"/>
      <c r="K72" s="477"/>
      <c r="L72" s="477"/>
      <c r="M72" s="477"/>
      <c r="N72" s="477">
        <v>1</v>
      </c>
      <c r="O72" s="477">
        <v>152</v>
      </c>
      <c r="P72" s="552"/>
      <c r="Q72" s="478">
        <v>152</v>
      </c>
    </row>
    <row r="73" spans="1:17" ht="14.4" customHeight="1" x14ac:dyDescent="0.3">
      <c r="A73" s="472" t="s">
        <v>1287</v>
      </c>
      <c r="B73" s="473" t="s">
        <v>1124</v>
      </c>
      <c r="C73" s="473" t="s">
        <v>1125</v>
      </c>
      <c r="D73" s="473" t="s">
        <v>1126</v>
      </c>
      <c r="E73" s="473" t="s">
        <v>1127</v>
      </c>
      <c r="F73" s="477">
        <v>416</v>
      </c>
      <c r="G73" s="477">
        <v>71968</v>
      </c>
      <c r="H73" s="477">
        <v>1.0612244897959184</v>
      </c>
      <c r="I73" s="477">
        <v>173</v>
      </c>
      <c r="J73" s="477">
        <v>392</v>
      </c>
      <c r="K73" s="477">
        <v>67816</v>
      </c>
      <c r="L73" s="477">
        <v>1</v>
      </c>
      <c r="M73" s="477">
        <v>173</v>
      </c>
      <c r="N73" s="477">
        <v>441</v>
      </c>
      <c r="O73" s="477">
        <v>76734</v>
      </c>
      <c r="P73" s="552">
        <v>1.1315028901734103</v>
      </c>
      <c r="Q73" s="478">
        <v>174</v>
      </c>
    </row>
    <row r="74" spans="1:17" ht="14.4" customHeight="1" x14ac:dyDescent="0.3">
      <c r="A74" s="472" t="s">
        <v>1287</v>
      </c>
      <c r="B74" s="473" t="s">
        <v>1124</v>
      </c>
      <c r="C74" s="473" t="s">
        <v>1125</v>
      </c>
      <c r="D74" s="473" t="s">
        <v>1140</v>
      </c>
      <c r="E74" s="473" t="s">
        <v>1141</v>
      </c>
      <c r="F74" s="477">
        <v>28</v>
      </c>
      <c r="G74" s="477">
        <v>32844</v>
      </c>
      <c r="H74" s="477">
        <v>0.21616427537185731</v>
      </c>
      <c r="I74" s="477">
        <v>1173</v>
      </c>
      <c r="J74" s="477">
        <v>142</v>
      </c>
      <c r="K74" s="477">
        <v>151940</v>
      </c>
      <c r="L74" s="477">
        <v>1</v>
      </c>
      <c r="M74" s="477">
        <v>1070</v>
      </c>
      <c r="N74" s="477">
        <v>91</v>
      </c>
      <c r="O74" s="477">
        <v>97370</v>
      </c>
      <c r="P74" s="552">
        <v>0.64084507042253525</v>
      </c>
      <c r="Q74" s="478">
        <v>1070</v>
      </c>
    </row>
    <row r="75" spans="1:17" ht="14.4" customHeight="1" x14ac:dyDescent="0.3">
      <c r="A75" s="472" t="s">
        <v>1287</v>
      </c>
      <c r="B75" s="473" t="s">
        <v>1124</v>
      </c>
      <c r="C75" s="473" t="s">
        <v>1125</v>
      </c>
      <c r="D75" s="473" t="s">
        <v>1142</v>
      </c>
      <c r="E75" s="473" t="s">
        <v>1143</v>
      </c>
      <c r="F75" s="477">
        <v>643</v>
      </c>
      <c r="G75" s="477">
        <v>26363</v>
      </c>
      <c r="H75" s="477">
        <v>1.0958101255299693</v>
      </c>
      <c r="I75" s="477">
        <v>41</v>
      </c>
      <c r="J75" s="477">
        <v>523</v>
      </c>
      <c r="K75" s="477">
        <v>24058</v>
      </c>
      <c r="L75" s="477">
        <v>1</v>
      </c>
      <c r="M75" s="477">
        <v>46</v>
      </c>
      <c r="N75" s="477">
        <v>620</v>
      </c>
      <c r="O75" s="477">
        <v>28520</v>
      </c>
      <c r="P75" s="552">
        <v>1.1854684512428297</v>
      </c>
      <c r="Q75" s="478">
        <v>46</v>
      </c>
    </row>
    <row r="76" spans="1:17" ht="14.4" customHeight="1" x14ac:dyDescent="0.3">
      <c r="A76" s="472" t="s">
        <v>1287</v>
      </c>
      <c r="B76" s="473" t="s">
        <v>1124</v>
      </c>
      <c r="C76" s="473" t="s">
        <v>1125</v>
      </c>
      <c r="D76" s="473" t="s">
        <v>1144</v>
      </c>
      <c r="E76" s="473" t="s">
        <v>1145</v>
      </c>
      <c r="F76" s="477">
        <v>61</v>
      </c>
      <c r="G76" s="477">
        <v>23424</v>
      </c>
      <c r="H76" s="477">
        <v>0.67504322766570601</v>
      </c>
      <c r="I76" s="477">
        <v>384</v>
      </c>
      <c r="J76" s="477">
        <v>100</v>
      </c>
      <c r="K76" s="477">
        <v>34700</v>
      </c>
      <c r="L76" s="477">
        <v>1</v>
      </c>
      <c r="M76" s="477">
        <v>347</v>
      </c>
      <c r="N76" s="477">
        <v>159</v>
      </c>
      <c r="O76" s="477">
        <v>55173</v>
      </c>
      <c r="P76" s="552">
        <v>1.59</v>
      </c>
      <c r="Q76" s="478">
        <v>347</v>
      </c>
    </row>
    <row r="77" spans="1:17" ht="14.4" customHeight="1" x14ac:dyDescent="0.3">
      <c r="A77" s="472" t="s">
        <v>1287</v>
      </c>
      <c r="B77" s="473" t="s">
        <v>1124</v>
      </c>
      <c r="C77" s="473" t="s">
        <v>1125</v>
      </c>
      <c r="D77" s="473" t="s">
        <v>1146</v>
      </c>
      <c r="E77" s="473" t="s">
        <v>1147</v>
      </c>
      <c r="F77" s="477">
        <v>208</v>
      </c>
      <c r="G77" s="477">
        <v>7696</v>
      </c>
      <c r="H77" s="477">
        <v>2.1253797293565313</v>
      </c>
      <c r="I77" s="477">
        <v>37</v>
      </c>
      <c r="J77" s="477">
        <v>71</v>
      </c>
      <c r="K77" s="477">
        <v>3621</v>
      </c>
      <c r="L77" s="477">
        <v>1</v>
      </c>
      <c r="M77" s="477">
        <v>51</v>
      </c>
      <c r="N77" s="477">
        <v>93</v>
      </c>
      <c r="O77" s="477">
        <v>4743</v>
      </c>
      <c r="P77" s="552">
        <v>1.3098591549295775</v>
      </c>
      <c r="Q77" s="478">
        <v>51</v>
      </c>
    </row>
    <row r="78" spans="1:17" ht="14.4" customHeight="1" x14ac:dyDescent="0.3">
      <c r="A78" s="472" t="s">
        <v>1287</v>
      </c>
      <c r="B78" s="473" t="s">
        <v>1124</v>
      </c>
      <c r="C78" s="473" t="s">
        <v>1125</v>
      </c>
      <c r="D78" s="473" t="s">
        <v>1150</v>
      </c>
      <c r="E78" s="473" t="s">
        <v>1151</v>
      </c>
      <c r="F78" s="477">
        <v>87</v>
      </c>
      <c r="G78" s="477">
        <v>38802</v>
      </c>
      <c r="H78" s="477">
        <v>0.27817047817047819</v>
      </c>
      <c r="I78" s="477">
        <v>446</v>
      </c>
      <c r="J78" s="477">
        <v>370</v>
      </c>
      <c r="K78" s="477">
        <v>139490</v>
      </c>
      <c r="L78" s="477">
        <v>1</v>
      </c>
      <c r="M78" s="477">
        <v>377</v>
      </c>
      <c r="N78" s="477">
        <v>528</v>
      </c>
      <c r="O78" s="477">
        <v>199056</v>
      </c>
      <c r="P78" s="552">
        <v>1.4270270270270271</v>
      </c>
      <c r="Q78" s="478">
        <v>377</v>
      </c>
    </row>
    <row r="79" spans="1:17" ht="14.4" customHeight="1" x14ac:dyDescent="0.3">
      <c r="A79" s="472" t="s">
        <v>1287</v>
      </c>
      <c r="B79" s="473" t="s">
        <v>1124</v>
      </c>
      <c r="C79" s="473" t="s">
        <v>1125</v>
      </c>
      <c r="D79" s="473" t="s">
        <v>1152</v>
      </c>
      <c r="E79" s="473" t="s">
        <v>1153</v>
      </c>
      <c r="F79" s="477">
        <v>5</v>
      </c>
      <c r="G79" s="477">
        <v>210</v>
      </c>
      <c r="H79" s="477">
        <v>2.0588235294117645</v>
      </c>
      <c r="I79" s="477">
        <v>42</v>
      </c>
      <c r="J79" s="477">
        <v>3</v>
      </c>
      <c r="K79" s="477">
        <v>102</v>
      </c>
      <c r="L79" s="477">
        <v>1</v>
      </c>
      <c r="M79" s="477">
        <v>34</v>
      </c>
      <c r="N79" s="477">
        <v>4</v>
      </c>
      <c r="O79" s="477">
        <v>136</v>
      </c>
      <c r="P79" s="552">
        <v>1.3333333333333333</v>
      </c>
      <c r="Q79" s="478">
        <v>34</v>
      </c>
    </row>
    <row r="80" spans="1:17" ht="14.4" customHeight="1" x14ac:dyDescent="0.3">
      <c r="A80" s="472" t="s">
        <v>1287</v>
      </c>
      <c r="B80" s="473" t="s">
        <v>1124</v>
      </c>
      <c r="C80" s="473" t="s">
        <v>1125</v>
      </c>
      <c r="D80" s="473" t="s">
        <v>1154</v>
      </c>
      <c r="E80" s="473" t="s">
        <v>1155</v>
      </c>
      <c r="F80" s="477">
        <v>86</v>
      </c>
      <c r="G80" s="477">
        <v>42312</v>
      </c>
      <c r="H80" s="477">
        <v>0.96128680479825523</v>
      </c>
      <c r="I80" s="477">
        <v>492</v>
      </c>
      <c r="J80" s="477">
        <v>84</v>
      </c>
      <c r="K80" s="477">
        <v>44016</v>
      </c>
      <c r="L80" s="477">
        <v>1</v>
      </c>
      <c r="M80" s="477">
        <v>524</v>
      </c>
      <c r="N80" s="477">
        <v>109</v>
      </c>
      <c r="O80" s="477">
        <v>57116</v>
      </c>
      <c r="P80" s="552">
        <v>1.2976190476190477</v>
      </c>
      <c r="Q80" s="478">
        <v>524</v>
      </c>
    </row>
    <row r="81" spans="1:17" ht="14.4" customHeight="1" x14ac:dyDescent="0.3">
      <c r="A81" s="472" t="s">
        <v>1287</v>
      </c>
      <c r="B81" s="473" t="s">
        <v>1124</v>
      </c>
      <c r="C81" s="473" t="s">
        <v>1125</v>
      </c>
      <c r="D81" s="473" t="s">
        <v>1156</v>
      </c>
      <c r="E81" s="473" t="s">
        <v>1157</v>
      </c>
      <c r="F81" s="477">
        <v>23</v>
      </c>
      <c r="G81" s="477">
        <v>713</v>
      </c>
      <c r="H81" s="477">
        <v>0.83391812865497073</v>
      </c>
      <c r="I81" s="477">
        <v>31</v>
      </c>
      <c r="J81" s="477">
        <v>15</v>
      </c>
      <c r="K81" s="477">
        <v>855</v>
      </c>
      <c r="L81" s="477">
        <v>1</v>
      </c>
      <c r="M81" s="477">
        <v>57</v>
      </c>
      <c r="N81" s="477">
        <v>12</v>
      </c>
      <c r="O81" s="477">
        <v>684</v>
      </c>
      <c r="P81" s="552">
        <v>0.8</v>
      </c>
      <c r="Q81" s="478">
        <v>57</v>
      </c>
    </row>
    <row r="82" spans="1:17" ht="14.4" customHeight="1" x14ac:dyDescent="0.3">
      <c r="A82" s="472" t="s">
        <v>1287</v>
      </c>
      <c r="B82" s="473" t="s">
        <v>1124</v>
      </c>
      <c r="C82" s="473" t="s">
        <v>1125</v>
      </c>
      <c r="D82" s="473" t="s">
        <v>1158</v>
      </c>
      <c r="E82" s="473" t="s">
        <v>1159</v>
      </c>
      <c r="F82" s="477">
        <v>3</v>
      </c>
      <c r="G82" s="477">
        <v>624</v>
      </c>
      <c r="H82" s="477">
        <v>0.4642857142857143</v>
      </c>
      <c r="I82" s="477">
        <v>208</v>
      </c>
      <c r="J82" s="477">
        <v>6</v>
      </c>
      <c r="K82" s="477">
        <v>1344</v>
      </c>
      <c r="L82" s="477">
        <v>1</v>
      </c>
      <c r="M82" s="477">
        <v>224</v>
      </c>
      <c r="N82" s="477"/>
      <c r="O82" s="477"/>
      <c r="P82" s="552"/>
      <c r="Q82" s="478"/>
    </row>
    <row r="83" spans="1:17" ht="14.4" customHeight="1" x14ac:dyDescent="0.3">
      <c r="A83" s="472" t="s">
        <v>1287</v>
      </c>
      <c r="B83" s="473" t="s">
        <v>1124</v>
      </c>
      <c r="C83" s="473" t="s">
        <v>1125</v>
      </c>
      <c r="D83" s="473" t="s">
        <v>1160</v>
      </c>
      <c r="E83" s="473" t="s">
        <v>1161</v>
      </c>
      <c r="F83" s="477">
        <v>3</v>
      </c>
      <c r="G83" s="477">
        <v>1152</v>
      </c>
      <c r="H83" s="477">
        <v>0.34719710669077758</v>
      </c>
      <c r="I83" s="477">
        <v>384</v>
      </c>
      <c r="J83" s="477">
        <v>6</v>
      </c>
      <c r="K83" s="477">
        <v>3318</v>
      </c>
      <c r="L83" s="477">
        <v>1</v>
      </c>
      <c r="M83" s="477">
        <v>553</v>
      </c>
      <c r="N83" s="477">
        <v>1</v>
      </c>
      <c r="O83" s="477">
        <v>554</v>
      </c>
      <c r="P83" s="552">
        <v>0.16696805304400242</v>
      </c>
      <c r="Q83" s="478">
        <v>554</v>
      </c>
    </row>
    <row r="84" spans="1:17" ht="14.4" customHeight="1" x14ac:dyDescent="0.3">
      <c r="A84" s="472" t="s">
        <v>1287</v>
      </c>
      <c r="B84" s="473" t="s">
        <v>1124</v>
      </c>
      <c r="C84" s="473" t="s">
        <v>1125</v>
      </c>
      <c r="D84" s="473" t="s">
        <v>1162</v>
      </c>
      <c r="E84" s="473" t="s">
        <v>1163</v>
      </c>
      <c r="F84" s="477">
        <v>2</v>
      </c>
      <c r="G84" s="477">
        <v>472</v>
      </c>
      <c r="H84" s="477"/>
      <c r="I84" s="477">
        <v>236</v>
      </c>
      <c r="J84" s="477"/>
      <c r="K84" s="477"/>
      <c r="L84" s="477"/>
      <c r="M84" s="477"/>
      <c r="N84" s="477">
        <v>2</v>
      </c>
      <c r="O84" s="477">
        <v>428</v>
      </c>
      <c r="P84" s="552"/>
      <c r="Q84" s="478">
        <v>214</v>
      </c>
    </row>
    <row r="85" spans="1:17" ht="14.4" customHeight="1" x14ac:dyDescent="0.3">
      <c r="A85" s="472" t="s">
        <v>1287</v>
      </c>
      <c r="B85" s="473" t="s">
        <v>1124</v>
      </c>
      <c r="C85" s="473" t="s">
        <v>1125</v>
      </c>
      <c r="D85" s="473" t="s">
        <v>1164</v>
      </c>
      <c r="E85" s="473" t="s">
        <v>1165</v>
      </c>
      <c r="F85" s="477">
        <v>4</v>
      </c>
      <c r="G85" s="477">
        <v>548</v>
      </c>
      <c r="H85" s="477">
        <v>0.97163120567375882</v>
      </c>
      <c r="I85" s="477">
        <v>137</v>
      </c>
      <c r="J85" s="477">
        <v>4</v>
      </c>
      <c r="K85" s="477">
        <v>564</v>
      </c>
      <c r="L85" s="477">
        <v>1</v>
      </c>
      <c r="M85" s="477">
        <v>141</v>
      </c>
      <c r="N85" s="477">
        <v>18</v>
      </c>
      <c r="O85" s="477">
        <v>2556</v>
      </c>
      <c r="P85" s="552">
        <v>4.5319148936170217</v>
      </c>
      <c r="Q85" s="478">
        <v>142</v>
      </c>
    </row>
    <row r="86" spans="1:17" ht="14.4" customHeight="1" x14ac:dyDescent="0.3">
      <c r="A86" s="472" t="s">
        <v>1287</v>
      </c>
      <c r="B86" s="473" t="s">
        <v>1124</v>
      </c>
      <c r="C86" s="473" t="s">
        <v>1125</v>
      </c>
      <c r="D86" s="473" t="s">
        <v>1170</v>
      </c>
      <c r="E86" s="473" t="s">
        <v>1171</v>
      </c>
      <c r="F86" s="477">
        <v>593</v>
      </c>
      <c r="G86" s="477">
        <v>10081</v>
      </c>
      <c r="H86" s="477">
        <v>1.0458553791887126</v>
      </c>
      <c r="I86" s="477">
        <v>17</v>
      </c>
      <c r="J86" s="477">
        <v>567</v>
      </c>
      <c r="K86" s="477">
        <v>9639</v>
      </c>
      <c r="L86" s="477">
        <v>1</v>
      </c>
      <c r="M86" s="477">
        <v>17</v>
      </c>
      <c r="N86" s="477">
        <v>558</v>
      </c>
      <c r="O86" s="477">
        <v>9486</v>
      </c>
      <c r="P86" s="552">
        <v>0.98412698412698407</v>
      </c>
      <c r="Q86" s="478">
        <v>17</v>
      </c>
    </row>
    <row r="87" spans="1:17" ht="14.4" customHeight="1" x14ac:dyDescent="0.3">
      <c r="A87" s="472" t="s">
        <v>1287</v>
      </c>
      <c r="B87" s="473" t="s">
        <v>1124</v>
      </c>
      <c r="C87" s="473" t="s">
        <v>1125</v>
      </c>
      <c r="D87" s="473" t="s">
        <v>1172</v>
      </c>
      <c r="E87" s="473" t="s">
        <v>1173</v>
      </c>
      <c r="F87" s="477">
        <v>6</v>
      </c>
      <c r="G87" s="477">
        <v>834</v>
      </c>
      <c r="H87" s="477">
        <v>1.1664335664335663</v>
      </c>
      <c r="I87" s="477">
        <v>139</v>
      </c>
      <c r="J87" s="477">
        <v>5</v>
      </c>
      <c r="K87" s="477">
        <v>715</v>
      </c>
      <c r="L87" s="477">
        <v>1</v>
      </c>
      <c r="M87" s="477">
        <v>143</v>
      </c>
      <c r="N87" s="477">
        <v>6</v>
      </c>
      <c r="O87" s="477">
        <v>858</v>
      </c>
      <c r="P87" s="552">
        <v>1.2</v>
      </c>
      <c r="Q87" s="478">
        <v>143</v>
      </c>
    </row>
    <row r="88" spans="1:17" ht="14.4" customHeight="1" x14ac:dyDescent="0.3">
      <c r="A88" s="472" t="s">
        <v>1287</v>
      </c>
      <c r="B88" s="473" t="s">
        <v>1124</v>
      </c>
      <c r="C88" s="473" t="s">
        <v>1125</v>
      </c>
      <c r="D88" s="473" t="s">
        <v>1174</v>
      </c>
      <c r="E88" s="473" t="s">
        <v>1175</v>
      </c>
      <c r="F88" s="477">
        <v>15</v>
      </c>
      <c r="G88" s="477">
        <v>1545</v>
      </c>
      <c r="H88" s="477">
        <v>1.5846153846153845</v>
      </c>
      <c r="I88" s="477">
        <v>103</v>
      </c>
      <c r="J88" s="477">
        <v>15</v>
      </c>
      <c r="K88" s="477">
        <v>975</v>
      </c>
      <c r="L88" s="477">
        <v>1</v>
      </c>
      <c r="M88" s="477">
        <v>65</v>
      </c>
      <c r="N88" s="477">
        <v>9</v>
      </c>
      <c r="O88" s="477">
        <v>585</v>
      </c>
      <c r="P88" s="552">
        <v>0.6</v>
      </c>
      <c r="Q88" s="478">
        <v>65</v>
      </c>
    </row>
    <row r="89" spans="1:17" ht="14.4" customHeight="1" x14ac:dyDescent="0.3">
      <c r="A89" s="472" t="s">
        <v>1287</v>
      </c>
      <c r="B89" s="473" t="s">
        <v>1124</v>
      </c>
      <c r="C89" s="473" t="s">
        <v>1125</v>
      </c>
      <c r="D89" s="473" t="s">
        <v>1180</v>
      </c>
      <c r="E89" s="473" t="s">
        <v>1181</v>
      </c>
      <c r="F89" s="477">
        <v>654</v>
      </c>
      <c r="G89" s="477">
        <v>76518</v>
      </c>
      <c r="H89" s="477">
        <v>0.94401401500197391</v>
      </c>
      <c r="I89" s="477">
        <v>117</v>
      </c>
      <c r="J89" s="477">
        <v>596</v>
      </c>
      <c r="K89" s="477">
        <v>81056</v>
      </c>
      <c r="L89" s="477">
        <v>1</v>
      </c>
      <c r="M89" s="477">
        <v>136</v>
      </c>
      <c r="N89" s="477">
        <v>630</v>
      </c>
      <c r="O89" s="477">
        <v>86310</v>
      </c>
      <c r="P89" s="552">
        <v>1.0648193841294906</v>
      </c>
      <c r="Q89" s="478">
        <v>137</v>
      </c>
    </row>
    <row r="90" spans="1:17" ht="14.4" customHeight="1" x14ac:dyDescent="0.3">
      <c r="A90" s="472" t="s">
        <v>1287</v>
      </c>
      <c r="B90" s="473" t="s">
        <v>1124</v>
      </c>
      <c r="C90" s="473" t="s">
        <v>1125</v>
      </c>
      <c r="D90" s="473" t="s">
        <v>1182</v>
      </c>
      <c r="E90" s="473" t="s">
        <v>1183</v>
      </c>
      <c r="F90" s="477">
        <v>111</v>
      </c>
      <c r="G90" s="477">
        <v>10101</v>
      </c>
      <c r="H90" s="477">
        <v>1.15625</v>
      </c>
      <c r="I90" s="477">
        <v>91</v>
      </c>
      <c r="J90" s="477">
        <v>96</v>
      </c>
      <c r="K90" s="477">
        <v>8736</v>
      </c>
      <c r="L90" s="477">
        <v>1</v>
      </c>
      <c r="M90" s="477">
        <v>91</v>
      </c>
      <c r="N90" s="477">
        <v>146</v>
      </c>
      <c r="O90" s="477">
        <v>13286</v>
      </c>
      <c r="P90" s="552">
        <v>1.5208333333333333</v>
      </c>
      <c r="Q90" s="478">
        <v>91</v>
      </c>
    </row>
    <row r="91" spans="1:17" ht="14.4" customHeight="1" x14ac:dyDescent="0.3">
      <c r="A91" s="472" t="s">
        <v>1287</v>
      </c>
      <c r="B91" s="473" t="s">
        <v>1124</v>
      </c>
      <c r="C91" s="473" t="s">
        <v>1125</v>
      </c>
      <c r="D91" s="473" t="s">
        <v>1184</v>
      </c>
      <c r="E91" s="473" t="s">
        <v>1185</v>
      </c>
      <c r="F91" s="477">
        <v>4</v>
      </c>
      <c r="G91" s="477">
        <v>396</v>
      </c>
      <c r="H91" s="477"/>
      <c r="I91" s="477">
        <v>99</v>
      </c>
      <c r="J91" s="477"/>
      <c r="K91" s="477"/>
      <c r="L91" s="477"/>
      <c r="M91" s="477"/>
      <c r="N91" s="477">
        <v>4</v>
      </c>
      <c r="O91" s="477">
        <v>552</v>
      </c>
      <c r="P91" s="552"/>
      <c r="Q91" s="478">
        <v>138</v>
      </c>
    </row>
    <row r="92" spans="1:17" ht="14.4" customHeight="1" x14ac:dyDescent="0.3">
      <c r="A92" s="472" t="s">
        <v>1287</v>
      </c>
      <c r="B92" s="473" t="s">
        <v>1124</v>
      </c>
      <c r="C92" s="473" t="s">
        <v>1125</v>
      </c>
      <c r="D92" s="473" t="s">
        <v>1186</v>
      </c>
      <c r="E92" s="473" t="s">
        <v>1187</v>
      </c>
      <c r="F92" s="477">
        <v>44</v>
      </c>
      <c r="G92" s="477">
        <v>924</v>
      </c>
      <c r="H92" s="477">
        <v>0.41176470588235292</v>
      </c>
      <c r="I92" s="477">
        <v>21</v>
      </c>
      <c r="J92" s="477">
        <v>34</v>
      </c>
      <c r="K92" s="477">
        <v>2244</v>
      </c>
      <c r="L92" s="477">
        <v>1</v>
      </c>
      <c r="M92" s="477">
        <v>66</v>
      </c>
      <c r="N92" s="477">
        <v>28</v>
      </c>
      <c r="O92" s="477">
        <v>1848</v>
      </c>
      <c r="P92" s="552">
        <v>0.82352941176470584</v>
      </c>
      <c r="Q92" s="478">
        <v>66</v>
      </c>
    </row>
    <row r="93" spans="1:17" ht="14.4" customHeight="1" x14ac:dyDescent="0.3">
      <c r="A93" s="472" t="s">
        <v>1287</v>
      </c>
      <c r="B93" s="473" t="s">
        <v>1124</v>
      </c>
      <c r="C93" s="473" t="s">
        <v>1125</v>
      </c>
      <c r="D93" s="473" t="s">
        <v>1188</v>
      </c>
      <c r="E93" s="473" t="s">
        <v>1189</v>
      </c>
      <c r="F93" s="477">
        <v>873</v>
      </c>
      <c r="G93" s="477">
        <v>426024</v>
      </c>
      <c r="H93" s="477">
        <v>2.3701709097382944</v>
      </c>
      <c r="I93" s="477">
        <v>488</v>
      </c>
      <c r="J93" s="477">
        <v>548</v>
      </c>
      <c r="K93" s="477">
        <v>179744</v>
      </c>
      <c r="L93" s="477">
        <v>1</v>
      </c>
      <c r="M93" s="477">
        <v>328</v>
      </c>
      <c r="N93" s="477">
        <v>412</v>
      </c>
      <c r="O93" s="477">
        <v>135136</v>
      </c>
      <c r="P93" s="552">
        <v>0.75182481751824815</v>
      </c>
      <c r="Q93" s="478">
        <v>328</v>
      </c>
    </row>
    <row r="94" spans="1:17" ht="14.4" customHeight="1" x14ac:dyDescent="0.3">
      <c r="A94" s="472" t="s">
        <v>1287</v>
      </c>
      <c r="B94" s="473" t="s">
        <v>1124</v>
      </c>
      <c r="C94" s="473" t="s">
        <v>1125</v>
      </c>
      <c r="D94" s="473" t="s">
        <v>1196</v>
      </c>
      <c r="E94" s="473" t="s">
        <v>1197</v>
      </c>
      <c r="F94" s="477">
        <v>77</v>
      </c>
      <c r="G94" s="477">
        <v>3157</v>
      </c>
      <c r="H94" s="477">
        <v>1.1254901960784314</v>
      </c>
      <c r="I94" s="477">
        <v>41</v>
      </c>
      <c r="J94" s="477">
        <v>55</v>
      </c>
      <c r="K94" s="477">
        <v>2805</v>
      </c>
      <c r="L94" s="477">
        <v>1</v>
      </c>
      <c r="M94" s="477">
        <v>51</v>
      </c>
      <c r="N94" s="477">
        <v>79</v>
      </c>
      <c r="O94" s="477">
        <v>4029</v>
      </c>
      <c r="P94" s="552">
        <v>1.4363636363636363</v>
      </c>
      <c r="Q94" s="478">
        <v>51</v>
      </c>
    </row>
    <row r="95" spans="1:17" ht="14.4" customHeight="1" x14ac:dyDescent="0.3">
      <c r="A95" s="472" t="s">
        <v>1287</v>
      </c>
      <c r="B95" s="473" t="s">
        <v>1124</v>
      </c>
      <c r="C95" s="473" t="s">
        <v>1125</v>
      </c>
      <c r="D95" s="473" t="s">
        <v>1204</v>
      </c>
      <c r="E95" s="473" t="s">
        <v>1205</v>
      </c>
      <c r="F95" s="477">
        <v>2</v>
      </c>
      <c r="G95" s="477">
        <v>446</v>
      </c>
      <c r="H95" s="477">
        <v>2.1545893719806761</v>
      </c>
      <c r="I95" s="477">
        <v>223</v>
      </c>
      <c r="J95" s="477">
        <v>1</v>
      </c>
      <c r="K95" s="477">
        <v>207</v>
      </c>
      <c r="L95" s="477">
        <v>1</v>
      </c>
      <c r="M95" s="477">
        <v>207</v>
      </c>
      <c r="N95" s="477">
        <v>2</v>
      </c>
      <c r="O95" s="477">
        <v>414</v>
      </c>
      <c r="P95" s="552">
        <v>2</v>
      </c>
      <c r="Q95" s="478">
        <v>207</v>
      </c>
    </row>
    <row r="96" spans="1:17" ht="14.4" customHeight="1" x14ac:dyDescent="0.3">
      <c r="A96" s="472" t="s">
        <v>1287</v>
      </c>
      <c r="B96" s="473" t="s">
        <v>1124</v>
      </c>
      <c r="C96" s="473" t="s">
        <v>1125</v>
      </c>
      <c r="D96" s="473" t="s">
        <v>1206</v>
      </c>
      <c r="E96" s="473" t="s">
        <v>1207</v>
      </c>
      <c r="F96" s="477">
        <v>8</v>
      </c>
      <c r="G96" s="477">
        <v>6104</v>
      </c>
      <c r="H96" s="477">
        <v>1.6</v>
      </c>
      <c r="I96" s="477">
        <v>763</v>
      </c>
      <c r="J96" s="477">
        <v>5</v>
      </c>
      <c r="K96" s="477">
        <v>3815</v>
      </c>
      <c r="L96" s="477">
        <v>1</v>
      </c>
      <c r="M96" s="477">
        <v>763</v>
      </c>
      <c r="N96" s="477">
        <v>2</v>
      </c>
      <c r="O96" s="477">
        <v>1526</v>
      </c>
      <c r="P96" s="552">
        <v>0.4</v>
      </c>
      <c r="Q96" s="478">
        <v>763</v>
      </c>
    </row>
    <row r="97" spans="1:17" ht="14.4" customHeight="1" x14ac:dyDescent="0.3">
      <c r="A97" s="472" t="s">
        <v>1287</v>
      </c>
      <c r="B97" s="473" t="s">
        <v>1124</v>
      </c>
      <c r="C97" s="473" t="s">
        <v>1125</v>
      </c>
      <c r="D97" s="473" t="s">
        <v>1208</v>
      </c>
      <c r="E97" s="473" t="s">
        <v>1209</v>
      </c>
      <c r="F97" s="477">
        <v>3</v>
      </c>
      <c r="G97" s="477">
        <v>6336</v>
      </c>
      <c r="H97" s="477">
        <v>1.4971644612476371</v>
      </c>
      <c r="I97" s="477">
        <v>2112</v>
      </c>
      <c r="J97" s="477">
        <v>2</v>
      </c>
      <c r="K97" s="477">
        <v>4232</v>
      </c>
      <c r="L97" s="477">
        <v>1</v>
      </c>
      <c r="M97" s="477">
        <v>2116</v>
      </c>
      <c r="N97" s="477"/>
      <c r="O97" s="477"/>
      <c r="P97" s="552"/>
      <c r="Q97" s="478"/>
    </row>
    <row r="98" spans="1:17" ht="14.4" customHeight="1" x14ac:dyDescent="0.3">
      <c r="A98" s="472" t="s">
        <v>1287</v>
      </c>
      <c r="B98" s="473" t="s">
        <v>1124</v>
      </c>
      <c r="C98" s="473" t="s">
        <v>1125</v>
      </c>
      <c r="D98" s="473" t="s">
        <v>1210</v>
      </c>
      <c r="E98" s="473" t="s">
        <v>1211</v>
      </c>
      <c r="F98" s="477">
        <v>49</v>
      </c>
      <c r="G98" s="477">
        <v>30086</v>
      </c>
      <c r="H98" s="477">
        <v>1.1172756981580512</v>
      </c>
      <c r="I98" s="477">
        <v>614</v>
      </c>
      <c r="J98" s="477">
        <v>44</v>
      </c>
      <c r="K98" s="477">
        <v>26928</v>
      </c>
      <c r="L98" s="477">
        <v>1</v>
      </c>
      <c r="M98" s="477">
        <v>612</v>
      </c>
      <c r="N98" s="477">
        <v>54</v>
      </c>
      <c r="O98" s="477">
        <v>33048</v>
      </c>
      <c r="P98" s="552">
        <v>1.2272727272727273</v>
      </c>
      <c r="Q98" s="478">
        <v>612</v>
      </c>
    </row>
    <row r="99" spans="1:17" ht="14.4" customHeight="1" x14ac:dyDescent="0.3">
      <c r="A99" s="472" t="s">
        <v>1287</v>
      </c>
      <c r="B99" s="473" t="s">
        <v>1124</v>
      </c>
      <c r="C99" s="473" t="s">
        <v>1125</v>
      </c>
      <c r="D99" s="473" t="s">
        <v>1216</v>
      </c>
      <c r="E99" s="473" t="s">
        <v>1217</v>
      </c>
      <c r="F99" s="477"/>
      <c r="G99" s="477"/>
      <c r="H99" s="477"/>
      <c r="I99" s="477"/>
      <c r="J99" s="477"/>
      <c r="K99" s="477"/>
      <c r="L99" s="477"/>
      <c r="M99" s="477"/>
      <c r="N99" s="477">
        <v>2</v>
      </c>
      <c r="O99" s="477">
        <v>3536</v>
      </c>
      <c r="P99" s="552"/>
      <c r="Q99" s="478">
        <v>1768</v>
      </c>
    </row>
    <row r="100" spans="1:17" ht="14.4" customHeight="1" x14ac:dyDescent="0.3">
      <c r="A100" s="472" t="s">
        <v>1287</v>
      </c>
      <c r="B100" s="473" t="s">
        <v>1124</v>
      </c>
      <c r="C100" s="473" t="s">
        <v>1125</v>
      </c>
      <c r="D100" s="473" t="s">
        <v>1222</v>
      </c>
      <c r="E100" s="473" t="s">
        <v>1223</v>
      </c>
      <c r="F100" s="477">
        <v>2</v>
      </c>
      <c r="G100" s="477">
        <v>498</v>
      </c>
      <c r="H100" s="477"/>
      <c r="I100" s="477">
        <v>249</v>
      </c>
      <c r="J100" s="477"/>
      <c r="K100" s="477"/>
      <c r="L100" s="477"/>
      <c r="M100" s="477"/>
      <c r="N100" s="477">
        <v>2</v>
      </c>
      <c r="O100" s="477">
        <v>544</v>
      </c>
      <c r="P100" s="552"/>
      <c r="Q100" s="478">
        <v>272</v>
      </c>
    </row>
    <row r="101" spans="1:17" ht="14.4" customHeight="1" x14ac:dyDescent="0.3">
      <c r="A101" s="472" t="s">
        <v>1287</v>
      </c>
      <c r="B101" s="473" t="s">
        <v>1124</v>
      </c>
      <c r="C101" s="473" t="s">
        <v>1125</v>
      </c>
      <c r="D101" s="473" t="s">
        <v>1228</v>
      </c>
      <c r="E101" s="473" t="s">
        <v>1229</v>
      </c>
      <c r="F101" s="477"/>
      <c r="G101" s="477"/>
      <c r="H101" s="477"/>
      <c r="I101" s="477"/>
      <c r="J101" s="477">
        <v>4</v>
      </c>
      <c r="K101" s="477">
        <v>188</v>
      </c>
      <c r="L101" s="477">
        <v>1</v>
      </c>
      <c r="M101" s="477">
        <v>47</v>
      </c>
      <c r="N101" s="477"/>
      <c r="O101" s="477"/>
      <c r="P101" s="552"/>
      <c r="Q101" s="478"/>
    </row>
    <row r="102" spans="1:17" ht="14.4" customHeight="1" x14ac:dyDescent="0.3">
      <c r="A102" s="472" t="s">
        <v>1287</v>
      </c>
      <c r="B102" s="473" t="s">
        <v>1124</v>
      </c>
      <c r="C102" s="473" t="s">
        <v>1125</v>
      </c>
      <c r="D102" s="473" t="s">
        <v>1232</v>
      </c>
      <c r="E102" s="473" t="s">
        <v>1233</v>
      </c>
      <c r="F102" s="477"/>
      <c r="G102" s="477"/>
      <c r="H102" s="477"/>
      <c r="I102" s="477"/>
      <c r="J102" s="477">
        <v>1</v>
      </c>
      <c r="K102" s="477">
        <v>377</v>
      </c>
      <c r="L102" s="477">
        <v>1</v>
      </c>
      <c r="M102" s="477">
        <v>377</v>
      </c>
      <c r="N102" s="477">
        <v>2</v>
      </c>
      <c r="O102" s="477">
        <v>754</v>
      </c>
      <c r="P102" s="552">
        <v>2</v>
      </c>
      <c r="Q102" s="478">
        <v>377</v>
      </c>
    </row>
    <row r="103" spans="1:17" ht="14.4" customHeight="1" x14ac:dyDescent="0.3">
      <c r="A103" s="472" t="s">
        <v>1287</v>
      </c>
      <c r="B103" s="473" t="s">
        <v>1124</v>
      </c>
      <c r="C103" s="473" t="s">
        <v>1125</v>
      </c>
      <c r="D103" s="473" t="s">
        <v>1234</v>
      </c>
      <c r="E103" s="473" t="s">
        <v>1235</v>
      </c>
      <c r="F103" s="477"/>
      <c r="G103" s="477"/>
      <c r="H103" s="477"/>
      <c r="I103" s="477"/>
      <c r="J103" s="477">
        <v>1</v>
      </c>
      <c r="K103" s="477">
        <v>36</v>
      </c>
      <c r="L103" s="477">
        <v>1</v>
      </c>
      <c r="M103" s="477">
        <v>36</v>
      </c>
      <c r="N103" s="477"/>
      <c r="O103" s="477"/>
      <c r="P103" s="552"/>
      <c r="Q103" s="478"/>
    </row>
    <row r="104" spans="1:17" ht="14.4" customHeight="1" x14ac:dyDescent="0.3">
      <c r="A104" s="472" t="s">
        <v>1287</v>
      </c>
      <c r="B104" s="473" t="s">
        <v>1124</v>
      </c>
      <c r="C104" s="473" t="s">
        <v>1125</v>
      </c>
      <c r="D104" s="473" t="s">
        <v>1238</v>
      </c>
      <c r="E104" s="473" t="s">
        <v>1239</v>
      </c>
      <c r="F104" s="477"/>
      <c r="G104" s="477"/>
      <c r="H104" s="477"/>
      <c r="I104" s="477"/>
      <c r="J104" s="477">
        <v>81</v>
      </c>
      <c r="K104" s="477">
        <v>120933</v>
      </c>
      <c r="L104" s="477">
        <v>1</v>
      </c>
      <c r="M104" s="477">
        <v>1493</v>
      </c>
      <c r="N104" s="477">
        <v>44</v>
      </c>
      <c r="O104" s="477">
        <v>65692</v>
      </c>
      <c r="P104" s="552">
        <v>0.54320987654320985</v>
      </c>
      <c r="Q104" s="478">
        <v>1493</v>
      </c>
    </row>
    <row r="105" spans="1:17" ht="14.4" customHeight="1" x14ac:dyDescent="0.3">
      <c r="A105" s="472" t="s">
        <v>1287</v>
      </c>
      <c r="B105" s="473" t="s">
        <v>1124</v>
      </c>
      <c r="C105" s="473" t="s">
        <v>1125</v>
      </c>
      <c r="D105" s="473" t="s">
        <v>1240</v>
      </c>
      <c r="E105" s="473" t="s">
        <v>1241</v>
      </c>
      <c r="F105" s="477"/>
      <c r="G105" s="477"/>
      <c r="H105" s="477"/>
      <c r="I105" s="477"/>
      <c r="J105" s="477">
        <v>22</v>
      </c>
      <c r="K105" s="477">
        <v>7194</v>
      </c>
      <c r="L105" s="477">
        <v>1</v>
      </c>
      <c r="M105" s="477">
        <v>327</v>
      </c>
      <c r="N105" s="477">
        <v>98</v>
      </c>
      <c r="O105" s="477">
        <v>32046</v>
      </c>
      <c r="P105" s="552">
        <v>4.4545454545454541</v>
      </c>
      <c r="Q105" s="478">
        <v>327</v>
      </c>
    </row>
    <row r="106" spans="1:17" ht="14.4" customHeight="1" x14ac:dyDescent="0.3">
      <c r="A106" s="472" t="s">
        <v>1287</v>
      </c>
      <c r="B106" s="473" t="s">
        <v>1124</v>
      </c>
      <c r="C106" s="473" t="s">
        <v>1125</v>
      </c>
      <c r="D106" s="473" t="s">
        <v>1242</v>
      </c>
      <c r="E106" s="473" t="s">
        <v>1243</v>
      </c>
      <c r="F106" s="477"/>
      <c r="G106" s="477"/>
      <c r="H106" s="477"/>
      <c r="I106" s="477"/>
      <c r="J106" s="477">
        <v>24</v>
      </c>
      <c r="K106" s="477">
        <v>21288</v>
      </c>
      <c r="L106" s="477">
        <v>1</v>
      </c>
      <c r="M106" s="477">
        <v>887</v>
      </c>
      <c r="N106" s="477">
        <v>29</v>
      </c>
      <c r="O106" s="477">
        <v>25752</v>
      </c>
      <c r="P106" s="552">
        <v>1.2096956031567081</v>
      </c>
      <c r="Q106" s="478">
        <v>888</v>
      </c>
    </row>
    <row r="107" spans="1:17" ht="14.4" customHeight="1" x14ac:dyDescent="0.3">
      <c r="A107" s="472" t="s">
        <v>1287</v>
      </c>
      <c r="B107" s="473" t="s">
        <v>1124</v>
      </c>
      <c r="C107" s="473" t="s">
        <v>1125</v>
      </c>
      <c r="D107" s="473" t="s">
        <v>1246</v>
      </c>
      <c r="E107" s="473" t="s">
        <v>1247</v>
      </c>
      <c r="F107" s="477"/>
      <c r="G107" s="477"/>
      <c r="H107" s="477"/>
      <c r="I107" s="477"/>
      <c r="J107" s="477"/>
      <c r="K107" s="477"/>
      <c r="L107" s="477"/>
      <c r="M107" s="477"/>
      <c r="N107" s="477">
        <v>416</v>
      </c>
      <c r="O107" s="477">
        <v>108576</v>
      </c>
      <c r="P107" s="552"/>
      <c r="Q107" s="478">
        <v>261</v>
      </c>
    </row>
    <row r="108" spans="1:17" ht="14.4" customHeight="1" x14ac:dyDescent="0.3">
      <c r="A108" s="472" t="s">
        <v>1287</v>
      </c>
      <c r="B108" s="473" t="s">
        <v>1124</v>
      </c>
      <c r="C108" s="473" t="s">
        <v>1125</v>
      </c>
      <c r="D108" s="473" t="s">
        <v>1248</v>
      </c>
      <c r="E108" s="473" t="s">
        <v>1249</v>
      </c>
      <c r="F108" s="477"/>
      <c r="G108" s="477"/>
      <c r="H108" s="477"/>
      <c r="I108" s="477"/>
      <c r="J108" s="477"/>
      <c r="K108" s="477"/>
      <c r="L108" s="477"/>
      <c r="M108" s="477"/>
      <c r="N108" s="477">
        <v>13</v>
      </c>
      <c r="O108" s="477">
        <v>2145</v>
      </c>
      <c r="P108" s="552"/>
      <c r="Q108" s="478">
        <v>165</v>
      </c>
    </row>
    <row r="109" spans="1:17" ht="14.4" customHeight="1" x14ac:dyDescent="0.3">
      <c r="A109" s="472" t="s">
        <v>1287</v>
      </c>
      <c r="B109" s="473" t="s">
        <v>1124</v>
      </c>
      <c r="C109" s="473" t="s">
        <v>1125</v>
      </c>
      <c r="D109" s="473" t="s">
        <v>1252</v>
      </c>
      <c r="E109" s="473" t="s">
        <v>1253</v>
      </c>
      <c r="F109" s="477"/>
      <c r="G109" s="477"/>
      <c r="H109" s="477"/>
      <c r="I109" s="477"/>
      <c r="J109" s="477"/>
      <c r="K109" s="477"/>
      <c r="L109" s="477"/>
      <c r="M109" s="477"/>
      <c r="N109" s="477">
        <v>3</v>
      </c>
      <c r="O109" s="477">
        <v>456</v>
      </c>
      <c r="P109" s="552"/>
      <c r="Q109" s="478">
        <v>152</v>
      </c>
    </row>
    <row r="110" spans="1:17" ht="14.4" customHeight="1" x14ac:dyDescent="0.3">
      <c r="A110" s="472" t="s">
        <v>1288</v>
      </c>
      <c r="B110" s="473" t="s">
        <v>1124</v>
      </c>
      <c r="C110" s="473" t="s">
        <v>1125</v>
      </c>
      <c r="D110" s="473" t="s">
        <v>1126</v>
      </c>
      <c r="E110" s="473" t="s">
        <v>1127</v>
      </c>
      <c r="F110" s="477">
        <v>1004</v>
      </c>
      <c r="G110" s="477">
        <v>173692</v>
      </c>
      <c r="H110" s="477">
        <v>1.0141414141414142</v>
      </c>
      <c r="I110" s="477">
        <v>173</v>
      </c>
      <c r="J110" s="477">
        <v>990</v>
      </c>
      <c r="K110" s="477">
        <v>171270</v>
      </c>
      <c r="L110" s="477">
        <v>1</v>
      </c>
      <c r="M110" s="477">
        <v>173</v>
      </c>
      <c r="N110" s="477">
        <v>959</v>
      </c>
      <c r="O110" s="477">
        <v>166866</v>
      </c>
      <c r="P110" s="552">
        <v>0.97428621474864252</v>
      </c>
      <c r="Q110" s="478">
        <v>174</v>
      </c>
    </row>
    <row r="111" spans="1:17" ht="14.4" customHeight="1" x14ac:dyDescent="0.3">
      <c r="A111" s="472" t="s">
        <v>1288</v>
      </c>
      <c r="B111" s="473" t="s">
        <v>1124</v>
      </c>
      <c r="C111" s="473" t="s">
        <v>1125</v>
      </c>
      <c r="D111" s="473" t="s">
        <v>1140</v>
      </c>
      <c r="E111" s="473" t="s">
        <v>1141</v>
      </c>
      <c r="F111" s="477"/>
      <c r="G111" s="477"/>
      <c r="H111" s="477"/>
      <c r="I111" s="477"/>
      <c r="J111" s="477">
        <v>4</v>
      </c>
      <c r="K111" s="477">
        <v>4280</v>
      </c>
      <c r="L111" s="477">
        <v>1</v>
      </c>
      <c r="M111" s="477">
        <v>1070</v>
      </c>
      <c r="N111" s="477"/>
      <c r="O111" s="477"/>
      <c r="P111" s="552"/>
      <c r="Q111" s="478"/>
    </row>
    <row r="112" spans="1:17" ht="14.4" customHeight="1" x14ac:dyDescent="0.3">
      <c r="A112" s="472" t="s">
        <v>1288</v>
      </c>
      <c r="B112" s="473" t="s">
        <v>1124</v>
      </c>
      <c r="C112" s="473" t="s">
        <v>1125</v>
      </c>
      <c r="D112" s="473" t="s">
        <v>1142</v>
      </c>
      <c r="E112" s="473" t="s">
        <v>1143</v>
      </c>
      <c r="F112" s="477">
        <v>47</v>
      </c>
      <c r="G112" s="477">
        <v>1927</v>
      </c>
      <c r="H112" s="477">
        <v>1.2320971867007673</v>
      </c>
      <c r="I112" s="477">
        <v>41</v>
      </c>
      <c r="J112" s="477">
        <v>34</v>
      </c>
      <c r="K112" s="477">
        <v>1564</v>
      </c>
      <c r="L112" s="477">
        <v>1</v>
      </c>
      <c r="M112" s="477">
        <v>46</v>
      </c>
      <c r="N112" s="477">
        <v>19</v>
      </c>
      <c r="O112" s="477">
        <v>874</v>
      </c>
      <c r="P112" s="552">
        <v>0.55882352941176472</v>
      </c>
      <c r="Q112" s="478">
        <v>46</v>
      </c>
    </row>
    <row r="113" spans="1:17" ht="14.4" customHeight="1" x14ac:dyDescent="0.3">
      <c r="A113" s="472" t="s">
        <v>1288</v>
      </c>
      <c r="B113" s="473" t="s">
        <v>1124</v>
      </c>
      <c r="C113" s="473" t="s">
        <v>1125</v>
      </c>
      <c r="D113" s="473" t="s">
        <v>1144</v>
      </c>
      <c r="E113" s="473" t="s">
        <v>1145</v>
      </c>
      <c r="F113" s="477">
        <v>7</v>
      </c>
      <c r="G113" s="477">
        <v>2688</v>
      </c>
      <c r="H113" s="477">
        <v>0.38731988472622481</v>
      </c>
      <c r="I113" s="477">
        <v>384</v>
      </c>
      <c r="J113" s="477">
        <v>20</v>
      </c>
      <c r="K113" s="477">
        <v>6940</v>
      </c>
      <c r="L113" s="477">
        <v>1</v>
      </c>
      <c r="M113" s="477">
        <v>347</v>
      </c>
      <c r="N113" s="477">
        <v>2</v>
      </c>
      <c r="O113" s="477">
        <v>694</v>
      </c>
      <c r="P113" s="552">
        <v>0.1</v>
      </c>
      <c r="Q113" s="478">
        <v>347</v>
      </c>
    </row>
    <row r="114" spans="1:17" ht="14.4" customHeight="1" x14ac:dyDescent="0.3">
      <c r="A114" s="472" t="s">
        <v>1288</v>
      </c>
      <c r="B114" s="473" t="s">
        <v>1124</v>
      </c>
      <c r="C114" s="473" t="s">
        <v>1125</v>
      </c>
      <c r="D114" s="473" t="s">
        <v>1146</v>
      </c>
      <c r="E114" s="473" t="s">
        <v>1147</v>
      </c>
      <c r="F114" s="477">
        <v>11</v>
      </c>
      <c r="G114" s="477">
        <v>407</v>
      </c>
      <c r="H114" s="477">
        <v>1.9950980392156863</v>
      </c>
      <c r="I114" s="477">
        <v>37</v>
      </c>
      <c r="J114" s="477">
        <v>4</v>
      </c>
      <c r="K114" s="477">
        <v>204</v>
      </c>
      <c r="L114" s="477">
        <v>1</v>
      </c>
      <c r="M114" s="477">
        <v>51</v>
      </c>
      <c r="N114" s="477"/>
      <c r="O114" s="477"/>
      <c r="P114" s="552"/>
      <c r="Q114" s="478"/>
    </row>
    <row r="115" spans="1:17" ht="14.4" customHeight="1" x14ac:dyDescent="0.3">
      <c r="A115" s="472" t="s">
        <v>1288</v>
      </c>
      <c r="B115" s="473" t="s">
        <v>1124</v>
      </c>
      <c r="C115" s="473" t="s">
        <v>1125</v>
      </c>
      <c r="D115" s="473" t="s">
        <v>1150</v>
      </c>
      <c r="E115" s="473" t="s">
        <v>1151</v>
      </c>
      <c r="F115" s="477">
        <v>4</v>
      </c>
      <c r="G115" s="477">
        <v>1784</v>
      </c>
      <c r="H115" s="477">
        <v>0.43019049915601637</v>
      </c>
      <c r="I115" s="477">
        <v>446</v>
      </c>
      <c r="J115" s="477">
        <v>11</v>
      </c>
      <c r="K115" s="477">
        <v>4147</v>
      </c>
      <c r="L115" s="477">
        <v>1</v>
      </c>
      <c r="M115" s="477">
        <v>377</v>
      </c>
      <c r="N115" s="477">
        <v>8</v>
      </c>
      <c r="O115" s="477">
        <v>3016</v>
      </c>
      <c r="P115" s="552">
        <v>0.72727272727272729</v>
      </c>
      <c r="Q115" s="478">
        <v>377</v>
      </c>
    </row>
    <row r="116" spans="1:17" ht="14.4" customHeight="1" x14ac:dyDescent="0.3">
      <c r="A116" s="472" t="s">
        <v>1288</v>
      </c>
      <c r="B116" s="473" t="s">
        <v>1124</v>
      </c>
      <c r="C116" s="473" t="s">
        <v>1125</v>
      </c>
      <c r="D116" s="473" t="s">
        <v>1152</v>
      </c>
      <c r="E116" s="473" t="s">
        <v>1153</v>
      </c>
      <c r="F116" s="477">
        <v>1</v>
      </c>
      <c r="G116" s="477">
        <v>42</v>
      </c>
      <c r="H116" s="477">
        <v>1.2352941176470589</v>
      </c>
      <c r="I116" s="477">
        <v>42</v>
      </c>
      <c r="J116" s="477">
        <v>1</v>
      </c>
      <c r="K116" s="477">
        <v>34</v>
      </c>
      <c r="L116" s="477">
        <v>1</v>
      </c>
      <c r="M116" s="477">
        <v>34</v>
      </c>
      <c r="N116" s="477"/>
      <c r="O116" s="477"/>
      <c r="P116" s="552"/>
      <c r="Q116" s="478"/>
    </row>
    <row r="117" spans="1:17" ht="14.4" customHeight="1" x14ac:dyDescent="0.3">
      <c r="A117" s="472" t="s">
        <v>1288</v>
      </c>
      <c r="B117" s="473" t="s">
        <v>1124</v>
      </c>
      <c r="C117" s="473" t="s">
        <v>1125</v>
      </c>
      <c r="D117" s="473" t="s">
        <v>1154</v>
      </c>
      <c r="E117" s="473" t="s">
        <v>1155</v>
      </c>
      <c r="F117" s="477">
        <v>2</v>
      </c>
      <c r="G117" s="477">
        <v>984</v>
      </c>
      <c r="H117" s="477">
        <v>0.46946564885496184</v>
      </c>
      <c r="I117" s="477">
        <v>492</v>
      </c>
      <c r="J117" s="477">
        <v>4</v>
      </c>
      <c r="K117" s="477">
        <v>2096</v>
      </c>
      <c r="L117" s="477">
        <v>1</v>
      </c>
      <c r="M117" s="477">
        <v>524</v>
      </c>
      <c r="N117" s="477">
        <v>1</v>
      </c>
      <c r="O117" s="477">
        <v>524</v>
      </c>
      <c r="P117" s="552">
        <v>0.25</v>
      </c>
      <c r="Q117" s="478">
        <v>524</v>
      </c>
    </row>
    <row r="118" spans="1:17" ht="14.4" customHeight="1" x14ac:dyDescent="0.3">
      <c r="A118" s="472" t="s">
        <v>1288</v>
      </c>
      <c r="B118" s="473" t="s">
        <v>1124</v>
      </c>
      <c r="C118" s="473" t="s">
        <v>1125</v>
      </c>
      <c r="D118" s="473" t="s">
        <v>1156</v>
      </c>
      <c r="E118" s="473" t="s">
        <v>1157</v>
      </c>
      <c r="F118" s="477">
        <v>10</v>
      </c>
      <c r="G118" s="477">
        <v>310</v>
      </c>
      <c r="H118" s="477">
        <v>0.77694235588972427</v>
      </c>
      <c r="I118" s="477">
        <v>31</v>
      </c>
      <c r="J118" s="477">
        <v>7</v>
      </c>
      <c r="K118" s="477">
        <v>399</v>
      </c>
      <c r="L118" s="477">
        <v>1</v>
      </c>
      <c r="M118" s="477">
        <v>57</v>
      </c>
      <c r="N118" s="477"/>
      <c r="O118" s="477"/>
      <c r="P118" s="552"/>
      <c r="Q118" s="478"/>
    </row>
    <row r="119" spans="1:17" ht="14.4" customHeight="1" x14ac:dyDescent="0.3">
      <c r="A119" s="472" t="s">
        <v>1288</v>
      </c>
      <c r="B119" s="473" t="s">
        <v>1124</v>
      </c>
      <c r="C119" s="473" t="s">
        <v>1125</v>
      </c>
      <c r="D119" s="473" t="s">
        <v>1158</v>
      </c>
      <c r="E119" s="473" t="s">
        <v>1159</v>
      </c>
      <c r="F119" s="477">
        <v>1</v>
      </c>
      <c r="G119" s="477">
        <v>208</v>
      </c>
      <c r="H119" s="477">
        <v>0.9285714285714286</v>
      </c>
      <c r="I119" s="477">
        <v>208</v>
      </c>
      <c r="J119" s="477">
        <v>1</v>
      </c>
      <c r="K119" s="477">
        <v>224</v>
      </c>
      <c r="L119" s="477">
        <v>1</v>
      </c>
      <c r="M119" s="477">
        <v>224</v>
      </c>
      <c r="N119" s="477"/>
      <c r="O119" s="477"/>
      <c r="P119" s="552"/>
      <c r="Q119" s="478"/>
    </row>
    <row r="120" spans="1:17" ht="14.4" customHeight="1" x14ac:dyDescent="0.3">
      <c r="A120" s="472" t="s">
        <v>1288</v>
      </c>
      <c r="B120" s="473" t="s">
        <v>1124</v>
      </c>
      <c r="C120" s="473" t="s">
        <v>1125</v>
      </c>
      <c r="D120" s="473" t="s">
        <v>1160</v>
      </c>
      <c r="E120" s="473" t="s">
        <v>1161</v>
      </c>
      <c r="F120" s="477">
        <v>1</v>
      </c>
      <c r="G120" s="477">
        <v>384</v>
      </c>
      <c r="H120" s="477">
        <v>0.69439421338155516</v>
      </c>
      <c r="I120" s="477">
        <v>384</v>
      </c>
      <c r="J120" s="477">
        <v>1</v>
      </c>
      <c r="K120" s="477">
        <v>553</v>
      </c>
      <c r="L120" s="477">
        <v>1</v>
      </c>
      <c r="M120" s="477">
        <v>553</v>
      </c>
      <c r="N120" s="477"/>
      <c r="O120" s="477"/>
      <c r="P120" s="552"/>
      <c r="Q120" s="478"/>
    </row>
    <row r="121" spans="1:17" ht="14.4" customHeight="1" x14ac:dyDescent="0.3">
      <c r="A121" s="472" t="s">
        <v>1288</v>
      </c>
      <c r="B121" s="473" t="s">
        <v>1124</v>
      </c>
      <c r="C121" s="473" t="s">
        <v>1125</v>
      </c>
      <c r="D121" s="473" t="s">
        <v>1162</v>
      </c>
      <c r="E121" s="473" t="s">
        <v>1163</v>
      </c>
      <c r="F121" s="477"/>
      <c r="G121" s="477"/>
      <c r="H121" s="477"/>
      <c r="I121" s="477"/>
      <c r="J121" s="477"/>
      <c r="K121" s="477"/>
      <c r="L121" s="477"/>
      <c r="M121" s="477"/>
      <c r="N121" s="477">
        <v>1</v>
      </c>
      <c r="O121" s="477">
        <v>214</v>
      </c>
      <c r="P121" s="552"/>
      <c r="Q121" s="478">
        <v>214</v>
      </c>
    </row>
    <row r="122" spans="1:17" ht="14.4" customHeight="1" x14ac:dyDescent="0.3">
      <c r="A122" s="472" t="s">
        <v>1288</v>
      </c>
      <c r="B122" s="473" t="s">
        <v>1124</v>
      </c>
      <c r="C122" s="473" t="s">
        <v>1125</v>
      </c>
      <c r="D122" s="473" t="s">
        <v>1164</v>
      </c>
      <c r="E122" s="473" t="s">
        <v>1165</v>
      </c>
      <c r="F122" s="477">
        <v>1</v>
      </c>
      <c r="G122" s="477">
        <v>137</v>
      </c>
      <c r="H122" s="477">
        <v>0.16193853427895982</v>
      </c>
      <c r="I122" s="477">
        <v>137</v>
      </c>
      <c r="J122" s="477">
        <v>6</v>
      </c>
      <c r="K122" s="477">
        <v>846</v>
      </c>
      <c r="L122" s="477">
        <v>1</v>
      </c>
      <c r="M122" s="477">
        <v>141</v>
      </c>
      <c r="N122" s="477"/>
      <c r="O122" s="477"/>
      <c r="P122" s="552"/>
      <c r="Q122" s="478"/>
    </row>
    <row r="123" spans="1:17" ht="14.4" customHeight="1" x14ac:dyDescent="0.3">
      <c r="A123" s="472" t="s">
        <v>1288</v>
      </c>
      <c r="B123" s="473" t="s">
        <v>1124</v>
      </c>
      <c r="C123" s="473" t="s">
        <v>1125</v>
      </c>
      <c r="D123" s="473" t="s">
        <v>1170</v>
      </c>
      <c r="E123" s="473" t="s">
        <v>1171</v>
      </c>
      <c r="F123" s="477">
        <v>19</v>
      </c>
      <c r="G123" s="477">
        <v>323</v>
      </c>
      <c r="H123" s="477">
        <v>0.51351351351351349</v>
      </c>
      <c r="I123" s="477">
        <v>17</v>
      </c>
      <c r="J123" s="477">
        <v>37</v>
      </c>
      <c r="K123" s="477">
        <v>629</v>
      </c>
      <c r="L123" s="477">
        <v>1</v>
      </c>
      <c r="M123" s="477">
        <v>17</v>
      </c>
      <c r="N123" s="477">
        <v>6</v>
      </c>
      <c r="O123" s="477">
        <v>102</v>
      </c>
      <c r="P123" s="552">
        <v>0.16216216216216217</v>
      </c>
      <c r="Q123" s="478">
        <v>17</v>
      </c>
    </row>
    <row r="124" spans="1:17" ht="14.4" customHeight="1" x14ac:dyDescent="0.3">
      <c r="A124" s="472" t="s">
        <v>1288</v>
      </c>
      <c r="B124" s="473" t="s">
        <v>1124</v>
      </c>
      <c r="C124" s="473" t="s">
        <v>1125</v>
      </c>
      <c r="D124" s="473" t="s">
        <v>1172</v>
      </c>
      <c r="E124" s="473" t="s">
        <v>1173</v>
      </c>
      <c r="F124" s="477">
        <v>1</v>
      </c>
      <c r="G124" s="477">
        <v>139</v>
      </c>
      <c r="H124" s="477"/>
      <c r="I124" s="477">
        <v>139</v>
      </c>
      <c r="J124" s="477"/>
      <c r="K124" s="477"/>
      <c r="L124" s="477"/>
      <c r="M124" s="477"/>
      <c r="N124" s="477"/>
      <c r="O124" s="477"/>
      <c r="P124" s="552"/>
      <c r="Q124" s="478"/>
    </row>
    <row r="125" spans="1:17" ht="14.4" customHeight="1" x14ac:dyDescent="0.3">
      <c r="A125" s="472" t="s">
        <v>1288</v>
      </c>
      <c r="B125" s="473" t="s">
        <v>1124</v>
      </c>
      <c r="C125" s="473" t="s">
        <v>1125</v>
      </c>
      <c r="D125" s="473" t="s">
        <v>1174</v>
      </c>
      <c r="E125" s="473" t="s">
        <v>1175</v>
      </c>
      <c r="F125" s="477">
        <v>6</v>
      </c>
      <c r="G125" s="477">
        <v>618</v>
      </c>
      <c r="H125" s="477">
        <v>3.1692307692307691</v>
      </c>
      <c r="I125" s="477">
        <v>103</v>
      </c>
      <c r="J125" s="477">
        <v>3</v>
      </c>
      <c r="K125" s="477">
        <v>195</v>
      </c>
      <c r="L125" s="477">
        <v>1</v>
      </c>
      <c r="M125" s="477">
        <v>65</v>
      </c>
      <c r="N125" s="477">
        <v>4</v>
      </c>
      <c r="O125" s="477">
        <v>260</v>
      </c>
      <c r="P125" s="552">
        <v>1.3333333333333333</v>
      </c>
      <c r="Q125" s="478">
        <v>65</v>
      </c>
    </row>
    <row r="126" spans="1:17" ht="14.4" customHeight="1" x14ac:dyDescent="0.3">
      <c r="A126" s="472" t="s">
        <v>1288</v>
      </c>
      <c r="B126" s="473" t="s">
        <v>1124</v>
      </c>
      <c r="C126" s="473" t="s">
        <v>1125</v>
      </c>
      <c r="D126" s="473" t="s">
        <v>1180</v>
      </c>
      <c r="E126" s="473" t="s">
        <v>1181</v>
      </c>
      <c r="F126" s="477">
        <v>473</v>
      </c>
      <c r="G126" s="477">
        <v>55341</v>
      </c>
      <c r="H126" s="477">
        <v>0.81710666194188519</v>
      </c>
      <c r="I126" s="477">
        <v>117</v>
      </c>
      <c r="J126" s="477">
        <v>498</v>
      </c>
      <c r="K126" s="477">
        <v>67728</v>
      </c>
      <c r="L126" s="477">
        <v>1</v>
      </c>
      <c r="M126" s="477">
        <v>136</v>
      </c>
      <c r="N126" s="477">
        <v>394</v>
      </c>
      <c r="O126" s="477">
        <v>53978</v>
      </c>
      <c r="P126" s="552">
        <v>0.79698204583038035</v>
      </c>
      <c r="Q126" s="478">
        <v>137</v>
      </c>
    </row>
    <row r="127" spans="1:17" ht="14.4" customHeight="1" x14ac:dyDescent="0.3">
      <c r="A127" s="472" t="s">
        <v>1288</v>
      </c>
      <c r="B127" s="473" t="s">
        <v>1124</v>
      </c>
      <c r="C127" s="473" t="s">
        <v>1125</v>
      </c>
      <c r="D127" s="473" t="s">
        <v>1182</v>
      </c>
      <c r="E127" s="473" t="s">
        <v>1183</v>
      </c>
      <c r="F127" s="477">
        <v>129</v>
      </c>
      <c r="G127" s="477">
        <v>11739</v>
      </c>
      <c r="H127" s="477">
        <v>1.0932203389830508</v>
      </c>
      <c r="I127" s="477">
        <v>91</v>
      </c>
      <c r="J127" s="477">
        <v>118</v>
      </c>
      <c r="K127" s="477">
        <v>10738</v>
      </c>
      <c r="L127" s="477">
        <v>1</v>
      </c>
      <c r="M127" s="477">
        <v>91</v>
      </c>
      <c r="N127" s="477">
        <v>91</v>
      </c>
      <c r="O127" s="477">
        <v>8281</v>
      </c>
      <c r="P127" s="552">
        <v>0.77118644067796616</v>
      </c>
      <c r="Q127" s="478">
        <v>91</v>
      </c>
    </row>
    <row r="128" spans="1:17" ht="14.4" customHeight="1" x14ac:dyDescent="0.3">
      <c r="A128" s="472" t="s">
        <v>1288</v>
      </c>
      <c r="B128" s="473" t="s">
        <v>1124</v>
      </c>
      <c r="C128" s="473" t="s">
        <v>1125</v>
      </c>
      <c r="D128" s="473" t="s">
        <v>1184</v>
      </c>
      <c r="E128" s="473" t="s">
        <v>1185</v>
      </c>
      <c r="F128" s="477">
        <v>1</v>
      </c>
      <c r="G128" s="477">
        <v>99</v>
      </c>
      <c r="H128" s="477">
        <v>0.36131386861313869</v>
      </c>
      <c r="I128" s="477">
        <v>99</v>
      </c>
      <c r="J128" s="477">
        <v>2</v>
      </c>
      <c r="K128" s="477">
        <v>274</v>
      </c>
      <c r="L128" s="477">
        <v>1</v>
      </c>
      <c r="M128" s="477">
        <v>137</v>
      </c>
      <c r="N128" s="477">
        <v>1</v>
      </c>
      <c r="O128" s="477">
        <v>138</v>
      </c>
      <c r="P128" s="552">
        <v>0.5036496350364964</v>
      </c>
      <c r="Q128" s="478">
        <v>138</v>
      </c>
    </row>
    <row r="129" spans="1:17" ht="14.4" customHeight="1" x14ac:dyDescent="0.3">
      <c r="A129" s="472" t="s">
        <v>1288</v>
      </c>
      <c r="B129" s="473" t="s">
        <v>1124</v>
      </c>
      <c r="C129" s="473" t="s">
        <v>1125</v>
      </c>
      <c r="D129" s="473" t="s">
        <v>1186</v>
      </c>
      <c r="E129" s="473" t="s">
        <v>1187</v>
      </c>
      <c r="F129" s="477">
        <v>57</v>
      </c>
      <c r="G129" s="477">
        <v>1197</v>
      </c>
      <c r="H129" s="477">
        <v>0.58504398826979476</v>
      </c>
      <c r="I129" s="477">
        <v>21</v>
      </c>
      <c r="J129" s="477">
        <v>31</v>
      </c>
      <c r="K129" s="477">
        <v>2046</v>
      </c>
      <c r="L129" s="477">
        <v>1</v>
      </c>
      <c r="M129" s="477">
        <v>66</v>
      </c>
      <c r="N129" s="477">
        <v>27</v>
      </c>
      <c r="O129" s="477">
        <v>1782</v>
      </c>
      <c r="P129" s="552">
        <v>0.87096774193548387</v>
      </c>
      <c r="Q129" s="478">
        <v>66</v>
      </c>
    </row>
    <row r="130" spans="1:17" ht="14.4" customHeight="1" x14ac:dyDescent="0.3">
      <c r="A130" s="472" t="s">
        <v>1288</v>
      </c>
      <c r="B130" s="473" t="s">
        <v>1124</v>
      </c>
      <c r="C130" s="473" t="s">
        <v>1125</v>
      </c>
      <c r="D130" s="473" t="s">
        <v>1188</v>
      </c>
      <c r="E130" s="473" t="s">
        <v>1189</v>
      </c>
      <c r="F130" s="477">
        <v>11</v>
      </c>
      <c r="G130" s="477">
        <v>5368</v>
      </c>
      <c r="H130" s="477">
        <v>1.8184281842818428</v>
      </c>
      <c r="I130" s="477">
        <v>488</v>
      </c>
      <c r="J130" s="477">
        <v>9</v>
      </c>
      <c r="K130" s="477">
        <v>2952</v>
      </c>
      <c r="L130" s="477">
        <v>1</v>
      </c>
      <c r="M130" s="477">
        <v>328</v>
      </c>
      <c r="N130" s="477">
        <v>6</v>
      </c>
      <c r="O130" s="477">
        <v>1968</v>
      </c>
      <c r="P130" s="552">
        <v>0.66666666666666663</v>
      </c>
      <c r="Q130" s="478">
        <v>328</v>
      </c>
    </row>
    <row r="131" spans="1:17" ht="14.4" customHeight="1" x14ac:dyDescent="0.3">
      <c r="A131" s="472" t="s">
        <v>1288</v>
      </c>
      <c r="B131" s="473" t="s">
        <v>1124</v>
      </c>
      <c r="C131" s="473" t="s">
        <v>1125</v>
      </c>
      <c r="D131" s="473" t="s">
        <v>1196</v>
      </c>
      <c r="E131" s="473" t="s">
        <v>1197</v>
      </c>
      <c r="F131" s="477">
        <v>44</v>
      </c>
      <c r="G131" s="477">
        <v>1804</v>
      </c>
      <c r="H131" s="477">
        <v>0.75260742594910301</v>
      </c>
      <c r="I131" s="477">
        <v>41</v>
      </c>
      <c r="J131" s="477">
        <v>47</v>
      </c>
      <c r="K131" s="477">
        <v>2397</v>
      </c>
      <c r="L131" s="477">
        <v>1</v>
      </c>
      <c r="M131" s="477">
        <v>51</v>
      </c>
      <c r="N131" s="477">
        <v>44</v>
      </c>
      <c r="O131" s="477">
        <v>2244</v>
      </c>
      <c r="P131" s="552">
        <v>0.93617021276595747</v>
      </c>
      <c r="Q131" s="478">
        <v>51</v>
      </c>
    </row>
    <row r="132" spans="1:17" ht="14.4" customHeight="1" x14ac:dyDescent="0.3">
      <c r="A132" s="472" t="s">
        <v>1288</v>
      </c>
      <c r="B132" s="473" t="s">
        <v>1124</v>
      </c>
      <c r="C132" s="473" t="s">
        <v>1125</v>
      </c>
      <c r="D132" s="473" t="s">
        <v>1204</v>
      </c>
      <c r="E132" s="473" t="s">
        <v>1205</v>
      </c>
      <c r="F132" s="477">
        <v>2</v>
      </c>
      <c r="G132" s="477">
        <v>446</v>
      </c>
      <c r="H132" s="477">
        <v>1.0772946859903381</v>
      </c>
      <c r="I132" s="477">
        <v>223</v>
      </c>
      <c r="J132" s="477">
        <v>2</v>
      </c>
      <c r="K132" s="477">
        <v>414</v>
      </c>
      <c r="L132" s="477">
        <v>1</v>
      </c>
      <c r="M132" s="477">
        <v>207</v>
      </c>
      <c r="N132" s="477">
        <v>1</v>
      </c>
      <c r="O132" s="477">
        <v>207</v>
      </c>
      <c r="P132" s="552">
        <v>0.5</v>
      </c>
      <c r="Q132" s="478">
        <v>207</v>
      </c>
    </row>
    <row r="133" spans="1:17" ht="14.4" customHeight="1" x14ac:dyDescent="0.3">
      <c r="A133" s="472" t="s">
        <v>1288</v>
      </c>
      <c r="B133" s="473" t="s">
        <v>1124</v>
      </c>
      <c r="C133" s="473" t="s">
        <v>1125</v>
      </c>
      <c r="D133" s="473" t="s">
        <v>1206</v>
      </c>
      <c r="E133" s="473" t="s">
        <v>1207</v>
      </c>
      <c r="F133" s="477">
        <v>1</v>
      </c>
      <c r="G133" s="477">
        <v>763</v>
      </c>
      <c r="H133" s="477"/>
      <c r="I133" s="477">
        <v>763</v>
      </c>
      <c r="J133" s="477"/>
      <c r="K133" s="477"/>
      <c r="L133" s="477"/>
      <c r="M133" s="477"/>
      <c r="N133" s="477"/>
      <c r="O133" s="477"/>
      <c r="P133" s="552"/>
      <c r="Q133" s="478"/>
    </row>
    <row r="134" spans="1:17" ht="14.4" customHeight="1" x14ac:dyDescent="0.3">
      <c r="A134" s="472" t="s">
        <v>1288</v>
      </c>
      <c r="B134" s="473" t="s">
        <v>1124</v>
      </c>
      <c r="C134" s="473" t="s">
        <v>1125</v>
      </c>
      <c r="D134" s="473" t="s">
        <v>1210</v>
      </c>
      <c r="E134" s="473" t="s">
        <v>1211</v>
      </c>
      <c r="F134" s="477">
        <v>1</v>
      </c>
      <c r="G134" s="477">
        <v>614</v>
      </c>
      <c r="H134" s="477">
        <v>0.33442265795206971</v>
      </c>
      <c r="I134" s="477">
        <v>614</v>
      </c>
      <c r="J134" s="477">
        <v>3</v>
      </c>
      <c r="K134" s="477">
        <v>1836</v>
      </c>
      <c r="L134" s="477">
        <v>1</v>
      </c>
      <c r="M134" s="477">
        <v>612</v>
      </c>
      <c r="N134" s="477">
        <v>3</v>
      </c>
      <c r="O134" s="477">
        <v>1836</v>
      </c>
      <c r="P134" s="552">
        <v>1</v>
      </c>
      <c r="Q134" s="478">
        <v>612</v>
      </c>
    </row>
    <row r="135" spans="1:17" ht="14.4" customHeight="1" x14ac:dyDescent="0.3">
      <c r="A135" s="472" t="s">
        <v>1288</v>
      </c>
      <c r="B135" s="473" t="s">
        <v>1124</v>
      </c>
      <c r="C135" s="473" t="s">
        <v>1125</v>
      </c>
      <c r="D135" s="473" t="s">
        <v>1216</v>
      </c>
      <c r="E135" s="473" t="s">
        <v>1217</v>
      </c>
      <c r="F135" s="477">
        <v>2</v>
      </c>
      <c r="G135" s="477">
        <v>3520</v>
      </c>
      <c r="H135" s="477"/>
      <c r="I135" s="477">
        <v>1760</v>
      </c>
      <c r="J135" s="477"/>
      <c r="K135" s="477"/>
      <c r="L135" s="477"/>
      <c r="M135" s="477"/>
      <c r="N135" s="477"/>
      <c r="O135" s="477"/>
      <c r="P135" s="552"/>
      <c r="Q135" s="478"/>
    </row>
    <row r="136" spans="1:17" ht="14.4" customHeight="1" x14ac:dyDescent="0.3">
      <c r="A136" s="472" t="s">
        <v>1288</v>
      </c>
      <c r="B136" s="473" t="s">
        <v>1124</v>
      </c>
      <c r="C136" s="473" t="s">
        <v>1125</v>
      </c>
      <c r="D136" s="473" t="s">
        <v>1222</v>
      </c>
      <c r="E136" s="473" t="s">
        <v>1223</v>
      </c>
      <c r="F136" s="477"/>
      <c r="G136" s="477"/>
      <c r="H136" s="477"/>
      <c r="I136" s="477"/>
      <c r="J136" s="477"/>
      <c r="K136" s="477"/>
      <c r="L136" s="477"/>
      <c r="M136" s="477"/>
      <c r="N136" s="477">
        <v>1</v>
      </c>
      <c r="O136" s="477">
        <v>272</v>
      </c>
      <c r="P136" s="552"/>
      <c r="Q136" s="478">
        <v>272</v>
      </c>
    </row>
    <row r="137" spans="1:17" ht="14.4" customHeight="1" x14ac:dyDescent="0.3">
      <c r="A137" s="472" t="s">
        <v>1288</v>
      </c>
      <c r="B137" s="473" t="s">
        <v>1124</v>
      </c>
      <c r="C137" s="473" t="s">
        <v>1125</v>
      </c>
      <c r="D137" s="473" t="s">
        <v>1228</v>
      </c>
      <c r="E137" s="473" t="s">
        <v>1229</v>
      </c>
      <c r="F137" s="477">
        <v>1</v>
      </c>
      <c r="G137" s="477">
        <v>27</v>
      </c>
      <c r="H137" s="477"/>
      <c r="I137" s="477">
        <v>27</v>
      </c>
      <c r="J137" s="477"/>
      <c r="K137" s="477"/>
      <c r="L137" s="477"/>
      <c r="M137" s="477"/>
      <c r="N137" s="477"/>
      <c r="O137" s="477"/>
      <c r="P137" s="552"/>
      <c r="Q137" s="478"/>
    </row>
    <row r="138" spans="1:17" ht="14.4" customHeight="1" x14ac:dyDescent="0.3">
      <c r="A138" s="472" t="s">
        <v>1288</v>
      </c>
      <c r="B138" s="473" t="s">
        <v>1124</v>
      </c>
      <c r="C138" s="473" t="s">
        <v>1125</v>
      </c>
      <c r="D138" s="473" t="s">
        <v>1246</v>
      </c>
      <c r="E138" s="473" t="s">
        <v>1247</v>
      </c>
      <c r="F138" s="477"/>
      <c r="G138" s="477"/>
      <c r="H138" s="477"/>
      <c r="I138" s="477"/>
      <c r="J138" s="477"/>
      <c r="K138" s="477"/>
      <c r="L138" s="477"/>
      <c r="M138" s="477"/>
      <c r="N138" s="477">
        <v>260</v>
      </c>
      <c r="O138" s="477">
        <v>67860</v>
      </c>
      <c r="P138" s="552"/>
      <c r="Q138" s="478">
        <v>261</v>
      </c>
    </row>
    <row r="139" spans="1:17" ht="14.4" customHeight="1" x14ac:dyDescent="0.3">
      <c r="A139" s="472" t="s">
        <v>1288</v>
      </c>
      <c r="B139" s="473" t="s">
        <v>1124</v>
      </c>
      <c r="C139" s="473" t="s">
        <v>1125</v>
      </c>
      <c r="D139" s="473" t="s">
        <v>1248</v>
      </c>
      <c r="E139" s="473" t="s">
        <v>1249</v>
      </c>
      <c r="F139" s="477"/>
      <c r="G139" s="477"/>
      <c r="H139" s="477"/>
      <c r="I139" s="477"/>
      <c r="J139" s="477"/>
      <c r="K139" s="477"/>
      <c r="L139" s="477"/>
      <c r="M139" s="477"/>
      <c r="N139" s="477">
        <v>4</v>
      </c>
      <c r="O139" s="477">
        <v>660</v>
      </c>
      <c r="P139" s="552"/>
      <c r="Q139" s="478">
        <v>165</v>
      </c>
    </row>
    <row r="140" spans="1:17" ht="14.4" customHeight="1" x14ac:dyDescent="0.3">
      <c r="A140" s="472" t="s">
        <v>1289</v>
      </c>
      <c r="B140" s="473" t="s">
        <v>1124</v>
      </c>
      <c r="C140" s="473" t="s">
        <v>1125</v>
      </c>
      <c r="D140" s="473" t="s">
        <v>1126</v>
      </c>
      <c r="E140" s="473" t="s">
        <v>1127</v>
      </c>
      <c r="F140" s="477">
        <v>145</v>
      </c>
      <c r="G140" s="477">
        <v>25085</v>
      </c>
      <c r="H140" s="477">
        <v>0.97315436241610742</v>
      </c>
      <c r="I140" s="477">
        <v>173</v>
      </c>
      <c r="J140" s="477">
        <v>149</v>
      </c>
      <c r="K140" s="477">
        <v>25777</v>
      </c>
      <c r="L140" s="477">
        <v>1</v>
      </c>
      <c r="M140" s="477">
        <v>173</v>
      </c>
      <c r="N140" s="477">
        <v>179</v>
      </c>
      <c r="O140" s="477">
        <v>31146</v>
      </c>
      <c r="P140" s="552">
        <v>1.2082864569189589</v>
      </c>
      <c r="Q140" s="478">
        <v>174</v>
      </c>
    </row>
    <row r="141" spans="1:17" ht="14.4" customHeight="1" x14ac:dyDescent="0.3">
      <c r="A141" s="472" t="s">
        <v>1289</v>
      </c>
      <c r="B141" s="473" t="s">
        <v>1124</v>
      </c>
      <c r="C141" s="473" t="s">
        <v>1125</v>
      </c>
      <c r="D141" s="473" t="s">
        <v>1140</v>
      </c>
      <c r="E141" s="473" t="s">
        <v>1141</v>
      </c>
      <c r="F141" s="477"/>
      <c r="G141" s="477"/>
      <c r="H141" s="477"/>
      <c r="I141" s="477"/>
      <c r="J141" s="477"/>
      <c r="K141" s="477"/>
      <c r="L141" s="477"/>
      <c r="M141" s="477"/>
      <c r="N141" s="477">
        <v>4</v>
      </c>
      <c r="O141" s="477">
        <v>4280</v>
      </c>
      <c r="P141" s="552"/>
      <c r="Q141" s="478">
        <v>1070</v>
      </c>
    </row>
    <row r="142" spans="1:17" ht="14.4" customHeight="1" x14ac:dyDescent="0.3">
      <c r="A142" s="472" t="s">
        <v>1289</v>
      </c>
      <c r="B142" s="473" t="s">
        <v>1124</v>
      </c>
      <c r="C142" s="473" t="s">
        <v>1125</v>
      </c>
      <c r="D142" s="473" t="s">
        <v>1142</v>
      </c>
      <c r="E142" s="473" t="s">
        <v>1143</v>
      </c>
      <c r="F142" s="477">
        <v>51</v>
      </c>
      <c r="G142" s="477">
        <v>2091</v>
      </c>
      <c r="H142" s="477">
        <v>1.0822981366459627</v>
      </c>
      <c r="I142" s="477">
        <v>41</v>
      </c>
      <c r="J142" s="477">
        <v>42</v>
      </c>
      <c r="K142" s="477">
        <v>1932</v>
      </c>
      <c r="L142" s="477">
        <v>1</v>
      </c>
      <c r="M142" s="477">
        <v>46</v>
      </c>
      <c r="N142" s="477">
        <v>78</v>
      </c>
      <c r="O142" s="477">
        <v>3588</v>
      </c>
      <c r="P142" s="552">
        <v>1.8571428571428572</v>
      </c>
      <c r="Q142" s="478">
        <v>46</v>
      </c>
    </row>
    <row r="143" spans="1:17" ht="14.4" customHeight="1" x14ac:dyDescent="0.3">
      <c r="A143" s="472" t="s">
        <v>1289</v>
      </c>
      <c r="B143" s="473" t="s">
        <v>1124</v>
      </c>
      <c r="C143" s="473" t="s">
        <v>1125</v>
      </c>
      <c r="D143" s="473" t="s">
        <v>1144</v>
      </c>
      <c r="E143" s="473" t="s">
        <v>1145</v>
      </c>
      <c r="F143" s="477">
        <v>1</v>
      </c>
      <c r="G143" s="477">
        <v>384</v>
      </c>
      <c r="H143" s="477">
        <v>0.36887608069164263</v>
      </c>
      <c r="I143" s="477">
        <v>384</v>
      </c>
      <c r="J143" s="477">
        <v>3</v>
      </c>
      <c r="K143" s="477">
        <v>1041</v>
      </c>
      <c r="L143" s="477">
        <v>1</v>
      </c>
      <c r="M143" s="477">
        <v>347</v>
      </c>
      <c r="N143" s="477">
        <v>10</v>
      </c>
      <c r="O143" s="477">
        <v>3470</v>
      </c>
      <c r="P143" s="552">
        <v>3.3333333333333335</v>
      </c>
      <c r="Q143" s="478">
        <v>347</v>
      </c>
    </row>
    <row r="144" spans="1:17" ht="14.4" customHeight="1" x14ac:dyDescent="0.3">
      <c r="A144" s="472" t="s">
        <v>1289</v>
      </c>
      <c r="B144" s="473" t="s">
        <v>1124</v>
      </c>
      <c r="C144" s="473" t="s">
        <v>1125</v>
      </c>
      <c r="D144" s="473" t="s">
        <v>1150</v>
      </c>
      <c r="E144" s="473" t="s">
        <v>1151</v>
      </c>
      <c r="F144" s="477">
        <v>3</v>
      </c>
      <c r="G144" s="477">
        <v>1338</v>
      </c>
      <c r="H144" s="477">
        <v>0.23660477453580903</v>
      </c>
      <c r="I144" s="477">
        <v>446</v>
      </c>
      <c r="J144" s="477">
        <v>15</v>
      </c>
      <c r="K144" s="477">
        <v>5655</v>
      </c>
      <c r="L144" s="477">
        <v>1</v>
      </c>
      <c r="M144" s="477">
        <v>377</v>
      </c>
      <c r="N144" s="477">
        <v>9</v>
      </c>
      <c r="O144" s="477">
        <v>3393</v>
      </c>
      <c r="P144" s="552">
        <v>0.6</v>
      </c>
      <c r="Q144" s="478">
        <v>377</v>
      </c>
    </row>
    <row r="145" spans="1:17" ht="14.4" customHeight="1" x14ac:dyDescent="0.3">
      <c r="A145" s="472" t="s">
        <v>1289</v>
      </c>
      <c r="B145" s="473" t="s">
        <v>1124</v>
      </c>
      <c r="C145" s="473" t="s">
        <v>1125</v>
      </c>
      <c r="D145" s="473" t="s">
        <v>1152</v>
      </c>
      <c r="E145" s="473" t="s">
        <v>1153</v>
      </c>
      <c r="F145" s="477">
        <v>1</v>
      </c>
      <c r="G145" s="477">
        <v>42</v>
      </c>
      <c r="H145" s="477">
        <v>0.61764705882352944</v>
      </c>
      <c r="I145" s="477">
        <v>42</v>
      </c>
      <c r="J145" s="477">
        <v>2</v>
      </c>
      <c r="K145" s="477">
        <v>68</v>
      </c>
      <c r="L145" s="477">
        <v>1</v>
      </c>
      <c r="M145" s="477">
        <v>34</v>
      </c>
      <c r="N145" s="477">
        <v>2</v>
      </c>
      <c r="O145" s="477">
        <v>68</v>
      </c>
      <c r="P145" s="552">
        <v>1</v>
      </c>
      <c r="Q145" s="478">
        <v>34</v>
      </c>
    </row>
    <row r="146" spans="1:17" ht="14.4" customHeight="1" x14ac:dyDescent="0.3">
      <c r="A146" s="472" t="s">
        <v>1289</v>
      </c>
      <c r="B146" s="473" t="s">
        <v>1124</v>
      </c>
      <c r="C146" s="473" t="s">
        <v>1125</v>
      </c>
      <c r="D146" s="473" t="s">
        <v>1170</v>
      </c>
      <c r="E146" s="473" t="s">
        <v>1171</v>
      </c>
      <c r="F146" s="477">
        <v>11</v>
      </c>
      <c r="G146" s="477">
        <v>187</v>
      </c>
      <c r="H146" s="477">
        <v>0.6875</v>
      </c>
      <c r="I146" s="477">
        <v>17</v>
      </c>
      <c r="J146" s="477">
        <v>16</v>
      </c>
      <c r="K146" s="477">
        <v>272</v>
      </c>
      <c r="L146" s="477">
        <v>1</v>
      </c>
      <c r="M146" s="477">
        <v>17</v>
      </c>
      <c r="N146" s="477">
        <v>8</v>
      </c>
      <c r="O146" s="477">
        <v>136</v>
      </c>
      <c r="P146" s="552">
        <v>0.5</v>
      </c>
      <c r="Q146" s="478">
        <v>17</v>
      </c>
    </row>
    <row r="147" spans="1:17" ht="14.4" customHeight="1" x14ac:dyDescent="0.3">
      <c r="A147" s="472" t="s">
        <v>1289</v>
      </c>
      <c r="B147" s="473" t="s">
        <v>1124</v>
      </c>
      <c r="C147" s="473" t="s">
        <v>1125</v>
      </c>
      <c r="D147" s="473" t="s">
        <v>1174</v>
      </c>
      <c r="E147" s="473" t="s">
        <v>1175</v>
      </c>
      <c r="F147" s="477">
        <v>1</v>
      </c>
      <c r="G147" s="477">
        <v>103</v>
      </c>
      <c r="H147" s="477"/>
      <c r="I147" s="477">
        <v>103</v>
      </c>
      <c r="J147" s="477"/>
      <c r="K147" s="477"/>
      <c r="L147" s="477"/>
      <c r="M147" s="477"/>
      <c r="N147" s="477"/>
      <c r="O147" s="477"/>
      <c r="P147" s="552"/>
      <c r="Q147" s="478"/>
    </row>
    <row r="148" spans="1:17" ht="14.4" customHeight="1" x14ac:dyDescent="0.3">
      <c r="A148" s="472" t="s">
        <v>1289</v>
      </c>
      <c r="B148" s="473" t="s">
        <v>1124</v>
      </c>
      <c r="C148" s="473" t="s">
        <v>1125</v>
      </c>
      <c r="D148" s="473" t="s">
        <v>1180</v>
      </c>
      <c r="E148" s="473" t="s">
        <v>1181</v>
      </c>
      <c r="F148" s="477">
        <v>20</v>
      </c>
      <c r="G148" s="477">
        <v>2340</v>
      </c>
      <c r="H148" s="477">
        <v>0.66176470588235292</v>
      </c>
      <c r="I148" s="477">
        <v>117</v>
      </c>
      <c r="J148" s="477">
        <v>26</v>
      </c>
      <c r="K148" s="477">
        <v>3536</v>
      </c>
      <c r="L148" s="477">
        <v>1</v>
      </c>
      <c r="M148" s="477">
        <v>136</v>
      </c>
      <c r="N148" s="477">
        <v>43</v>
      </c>
      <c r="O148" s="477">
        <v>5891</v>
      </c>
      <c r="P148" s="552">
        <v>1.6660067873303168</v>
      </c>
      <c r="Q148" s="478">
        <v>137</v>
      </c>
    </row>
    <row r="149" spans="1:17" ht="14.4" customHeight="1" x14ac:dyDescent="0.3">
      <c r="A149" s="472" t="s">
        <v>1289</v>
      </c>
      <c r="B149" s="473" t="s">
        <v>1124</v>
      </c>
      <c r="C149" s="473" t="s">
        <v>1125</v>
      </c>
      <c r="D149" s="473" t="s">
        <v>1182</v>
      </c>
      <c r="E149" s="473" t="s">
        <v>1183</v>
      </c>
      <c r="F149" s="477">
        <v>4</v>
      </c>
      <c r="G149" s="477">
        <v>364</v>
      </c>
      <c r="H149" s="477">
        <v>1.3333333333333333</v>
      </c>
      <c r="I149" s="477">
        <v>91</v>
      </c>
      <c r="J149" s="477">
        <v>3</v>
      </c>
      <c r="K149" s="477">
        <v>273</v>
      </c>
      <c r="L149" s="477">
        <v>1</v>
      </c>
      <c r="M149" s="477">
        <v>91</v>
      </c>
      <c r="N149" s="477">
        <v>3</v>
      </c>
      <c r="O149" s="477">
        <v>273</v>
      </c>
      <c r="P149" s="552">
        <v>1</v>
      </c>
      <c r="Q149" s="478">
        <v>91</v>
      </c>
    </row>
    <row r="150" spans="1:17" ht="14.4" customHeight="1" x14ac:dyDescent="0.3">
      <c r="A150" s="472" t="s">
        <v>1289</v>
      </c>
      <c r="B150" s="473" t="s">
        <v>1124</v>
      </c>
      <c r="C150" s="473" t="s">
        <v>1125</v>
      </c>
      <c r="D150" s="473" t="s">
        <v>1186</v>
      </c>
      <c r="E150" s="473" t="s">
        <v>1187</v>
      </c>
      <c r="F150" s="477">
        <v>1</v>
      </c>
      <c r="G150" s="477">
        <v>21</v>
      </c>
      <c r="H150" s="477">
        <v>0.10606060606060606</v>
      </c>
      <c r="I150" s="477">
        <v>21</v>
      </c>
      <c r="J150" s="477">
        <v>3</v>
      </c>
      <c r="K150" s="477">
        <v>198</v>
      </c>
      <c r="L150" s="477">
        <v>1</v>
      </c>
      <c r="M150" s="477">
        <v>66</v>
      </c>
      <c r="N150" s="477">
        <v>1</v>
      </c>
      <c r="O150" s="477">
        <v>66</v>
      </c>
      <c r="P150" s="552">
        <v>0.33333333333333331</v>
      </c>
      <c r="Q150" s="478">
        <v>66</v>
      </c>
    </row>
    <row r="151" spans="1:17" ht="14.4" customHeight="1" x14ac:dyDescent="0.3">
      <c r="A151" s="472" t="s">
        <v>1289</v>
      </c>
      <c r="B151" s="473" t="s">
        <v>1124</v>
      </c>
      <c r="C151" s="473" t="s">
        <v>1125</v>
      </c>
      <c r="D151" s="473" t="s">
        <v>1188</v>
      </c>
      <c r="E151" s="473" t="s">
        <v>1189</v>
      </c>
      <c r="F151" s="477">
        <v>4</v>
      </c>
      <c r="G151" s="477">
        <v>1952</v>
      </c>
      <c r="H151" s="477">
        <v>1.4878048780487805</v>
      </c>
      <c r="I151" s="477">
        <v>488</v>
      </c>
      <c r="J151" s="477">
        <v>4</v>
      </c>
      <c r="K151" s="477">
        <v>1312</v>
      </c>
      <c r="L151" s="477">
        <v>1</v>
      </c>
      <c r="M151" s="477">
        <v>328</v>
      </c>
      <c r="N151" s="477"/>
      <c r="O151" s="477"/>
      <c r="P151" s="552"/>
      <c r="Q151" s="478"/>
    </row>
    <row r="152" spans="1:17" ht="14.4" customHeight="1" x14ac:dyDescent="0.3">
      <c r="A152" s="472" t="s">
        <v>1289</v>
      </c>
      <c r="B152" s="473" t="s">
        <v>1124</v>
      </c>
      <c r="C152" s="473" t="s">
        <v>1125</v>
      </c>
      <c r="D152" s="473" t="s">
        <v>1196</v>
      </c>
      <c r="E152" s="473" t="s">
        <v>1197</v>
      </c>
      <c r="F152" s="477">
        <v>6</v>
      </c>
      <c r="G152" s="477">
        <v>246</v>
      </c>
      <c r="H152" s="477">
        <v>1.2058823529411764</v>
      </c>
      <c r="I152" s="477">
        <v>41</v>
      </c>
      <c r="J152" s="477">
        <v>4</v>
      </c>
      <c r="K152" s="477">
        <v>204</v>
      </c>
      <c r="L152" s="477">
        <v>1</v>
      </c>
      <c r="M152" s="477">
        <v>51</v>
      </c>
      <c r="N152" s="477">
        <v>7</v>
      </c>
      <c r="O152" s="477">
        <v>357</v>
      </c>
      <c r="P152" s="552">
        <v>1.75</v>
      </c>
      <c r="Q152" s="478">
        <v>51</v>
      </c>
    </row>
    <row r="153" spans="1:17" ht="14.4" customHeight="1" x14ac:dyDescent="0.3">
      <c r="A153" s="472" t="s">
        <v>1289</v>
      </c>
      <c r="B153" s="473" t="s">
        <v>1124</v>
      </c>
      <c r="C153" s="473" t="s">
        <v>1125</v>
      </c>
      <c r="D153" s="473" t="s">
        <v>1204</v>
      </c>
      <c r="E153" s="473" t="s">
        <v>1205</v>
      </c>
      <c r="F153" s="477">
        <v>1</v>
      </c>
      <c r="G153" s="477">
        <v>223</v>
      </c>
      <c r="H153" s="477"/>
      <c r="I153" s="477">
        <v>223</v>
      </c>
      <c r="J153" s="477"/>
      <c r="K153" s="477"/>
      <c r="L153" s="477"/>
      <c r="M153" s="477"/>
      <c r="N153" s="477"/>
      <c r="O153" s="477"/>
      <c r="P153" s="552"/>
      <c r="Q153" s="478"/>
    </row>
    <row r="154" spans="1:17" ht="14.4" customHeight="1" x14ac:dyDescent="0.3">
      <c r="A154" s="472" t="s">
        <v>1289</v>
      </c>
      <c r="B154" s="473" t="s">
        <v>1124</v>
      </c>
      <c r="C154" s="473" t="s">
        <v>1125</v>
      </c>
      <c r="D154" s="473" t="s">
        <v>1240</v>
      </c>
      <c r="E154" s="473" t="s">
        <v>1241</v>
      </c>
      <c r="F154" s="477"/>
      <c r="G154" s="477"/>
      <c r="H154" s="477"/>
      <c r="I154" s="477"/>
      <c r="J154" s="477"/>
      <c r="K154" s="477"/>
      <c r="L154" s="477"/>
      <c r="M154" s="477"/>
      <c r="N154" s="477">
        <v>4</v>
      </c>
      <c r="O154" s="477">
        <v>1308</v>
      </c>
      <c r="P154" s="552"/>
      <c r="Q154" s="478">
        <v>327</v>
      </c>
    </row>
    <row r="155" spans="1:17" ht="14.4" customHeight="1" x14ac:dyDescent="0.3">
      <c r="A155" s="472" t="s">
        <v>1289</v>
      </c>
      <c r="B155" s="473" t="s">
        <v>1124</v>
      </c>
      <c r="C155" s="473" t="s">
        <v>1125</v>
      </c>
      <c r="D155" s="473" t="s">
        <v>1246</v>
      </c>
      <c r="E155" s="473" t="s">
        <v>1247</v>
      </c>
      <c r="F155" s="477"/>
      <c r="G155" s="477"/>
      <c r="H155" s="477"/>
      <c r="I155" s="477"/>
      <c r="J155" s="477"/>
      <c r="K155" s="477"/>
      <c r="L155" s="477"/>
      <c r="M155" s="477"/>
      <c r="N155" s="477">
        <v>24</v>
      </c>
      <c r="O155" s="477">
        <v>6264</v>
      </c>
      <c r="P155" s="552"/>
      <c r="Q155" s="478">
        <v>261</v>
      </c>
    </row>
    <row r="156" spans="1:17" ht="14.4" customHeight="1" x14ac:dyDescent="0.3">
      <c r="A156" s="472" t="s">
        <v>1290</v>
      </c>
      <c r="B156" s="473" t="s">
        <v>1124</v>
      </c>
      <c r="C156" s="473" t="s">
        <v>1125</v>
      </c>
      <c r="D156" s="473" t="s">
        <v>1126</v>
      </c>
      <c r="E156" s="473" t="s">
        <v>1127</v>
      </c>
      <c r="F156" s="477">
        <v>463</v>
      </c>
      <c r="G156" s="477">
        <v>80099</v>
      </c>
      <c r="H156" s="477">
        <v>0.99356223175965663</v>
      </c>
      <c r="I156" s="477">
        <v>173</v>
      </c>
      <c r="J156" s="477">
        <v>466</v>
      </c>
      <c r="K156" s="477">
        <v>80618</v>
      </c>
      <c r="L156" s="477">
        <v>1</v>
      </c>
      <c r="M156" s="477">
        <v>173</v>
      </c>
      <c r="N156" s="477">
        <v>453</v>
      </c>
      <c r="O156" s="477">
        <v>78822</v>
      </c>
      <c r="P156" s="552">
        <v>0.97772209680220301</v>
      </c>
      <c r="Q156" s="478">
        <v>174</v>
      </c>
    </row>
    <row r="157" spans="1:17" ht="14.4" customHeight="1" x14ac:dyDescent="0.3">
      <c r="A157" s="472" t="s">
        <v>1290</v>
      </c>
      <c r="B157" s="473" t="s">
        <v>1124</v>
      </c>
      <c r="C157" s="473" t="s">
        <v>1125</v>
      </c>
      <c r="D157" s="473" t="s">
        <v>1142</v>
      </c>
      <c r="E157" s="473" t="s">
        <v>1143</v>
      </c>
      <c r="F157" s="477">
        <v>34</v>
      </c>
      <c r="G157" s="477">
        <v>1394</v>
      </c>
      <c r="H157" s="477">
        <v>0.89130434782608692</v>
      </c>
      <c r="I157" s="477">
        <v>41</v>
      </c>
      <c r="J157" s="477">
        <v>34</v>
      </c>
      <c r="K157" s="477">
        <v>1564</v>
      </c>
      <c r="L157" s="477">
        <v>1</v>
      </c>
      <c r="M157" s="477">
        <v>46</v>
      </c>
      <c r="N157" s="477">
        <v>16</v>
      </c>
      <c r="O157" s="477">
        <v>736</v>
      </c>
      <c r="P157" s="552">
        <v>0.47058823529411764</v>
      </c>
      <c r="Q157" s="478">
        <v>46</v>
      </c>
    </row>
    <row r="158" spans="1:17" ht="14.4" customHeight="1" x14ac:dyDescent="0.3">
      <c r="A158" s="472" t="s">
        <v>1290</v>
      </c>
      <c r="B158" s="473" t="s">
        <v>1124</v>
      </c>
      <c r="C158" s="473" t="s">
        <v>1125</v>
      </c>
      <c r="D158" s="473" t="s">
        <v>1144</v>
      </c>
      <c r="E158" s="473" t="s">
        <v>1145</v>
      </c>
      <c r="F158" s="477">
        <v>5</v>
      </c>
      <c r="G158" s="477">
        <v>1920</v>
      </c>
      <c r="H158" s="477">
        <v>1.38328530259366</v>
      </c>
      <c r="I158" s="477">
        <v>384</v>
      </c>
      <c r="J158" s="477">
        <v>4</v>
      </c>
      <c r="K158" s="477">
        <v>1388</v>
      </c>
      <c r="L158" s="477">
        <v>1</v>
      </c>
      <c r="M158" s="477">
        <v>347</v>
      </c>
      <c r="N158" s="477">
        <v>2</v>
      </c>
      <c r="O158" s="477">
        <v>694</v>
      </c>
      <c r="P158" s="552">
        <v>0.5</v>
      </c>
      <c r="Q158" s="478">
        <v>347</v>
      </c>
    </row>
    <row r="159" spans="1:17" ht="14.4" customHeight="1" x14ac:dyDescent="0.3">
      <c r="A159" s="472" t="s">
        <v>1290</v>
      </c>
      <c r="B159" s="473" t="s">
        <v>1124</v>
      </c>
      <c r="C159" s="473" t="s">
        <v>1125</v>
      </c>
      <c r="D159" s="473" t="s">
        <v>1146</v>
      </c>
      <c r="E159" s="473" t="s">
        <v>1147</v>
      </c>
      <c r="F159" s="477"/>
      <c r="G159" s="477"/>
      <c r="H159" s="477"/>
      <c r="I159" s="477"/>
      <c r="J159" s="477">
        <v>8</v>
      </c>
      <c r="K159" s="477">
        <v>408</v>
      </c>
      <c r="L159" s="477">
        <v>1</v>
      </c>
      <c r="M159" s="477">
        <v>51</v>
      </c>
      <c r="N159" s="477">
        <v>1</v>
      </c>
      <c r="O159" s="477">
        <v>51</v>
      </c>
      <c r="P159" s="552">
        <v>0.125</v>
      </c>
      <c r="Q159" s="478">
        <v>51</v>
      </c>
    </row>
    <row r="160" spans="1:17" ht="14.4" customHeight="1" x14ac:dyDescent="0.3">
      <c r="A160" s="472" t="s">
        <v>1290</v>
      </c>
      <c r="B160" s="473" t="s">
        <v>1124</v>
      </c>
      <c r="C160" s="473" t="s">
        <v>1125</v>
      </c>
      <c r="D160" s="473" t="s">
        <v>1150</v>
      </c>
      <c r="E160" s="473" t="s">
        <v>1151</v>
      </c>
      <c r="F160" s="477"/>
      <c r="G160" s="477"/>
      <c r="H160" s="477"/>
      <c r="I160" s="477"/>
      <c r="J160" s="477">
        <v>8</v>
      </c>
      <c r="K160" s="477">
        <v>3016</v>
      </c>
      <c r="L160" s="477">
        <v>1</v>
      </c>
      <c r="M160" s="477">
        <v>377</v>
      </c>
      <c r="N160" s="477">
        <v>18</v>
      </c>
      <c r="O160" s="477">
        <v>6786</v>
      </c>
      <c r="P160" s="552">
        <v>2.25</v>
      </c>
      <c r="Q160" s="478">
        <v>377</v>
      </c>
    </row>
    <row r="161" spans="1:17" ht="14.4" customHeight="1" x14ac:dyDescent="0.3">
      <c r="A161" s="472" t="s">
        <v>1290</v>
      </c>
      <c r="B161" s="473" t="s">
        <v>1124</v>
      </c>
      <c r="C161" s="473" t="s">
        <v>1125</v>
      </c>
      <c r="D161" s="473" t="s">
        <v>1152</v>
      </c>
      <c r="E161" s="473" t="s">
        <v>1153</v>
      </c>
      <c r="F161" s="477">
        <v>21</v>
      </c>
      <c r="G161" s="477">
        <v>882</v>
      </c>
      <c r="H161" s="477">
        <v>2.358288770053476</v>
      </c>
      <c r="I161" s="477">
        <v>42</v>
      </c>
      <c r="J161" s="477">
        <v>11</v>
      </c>
      <c r="K161" s="477">
        <v>374</v>
      </c>
      <c r="L161" s="477">
        <v>1</v>
      </c>
      <c r="M161" s="477">
        <v>34</v>
      </c>
      <c r="N161" s="477">
        <v>14</v>
      </c>
      <c r="O161" s="477">
        <v>476</v>
      </c>
      <c r="P161" s="552">
        <v>1.2727272727272727</v>
      </c>
      <c r="Q161" s="478">
        <v>34</v>
      </c>
    </row>
    <row r="162" spans="1:17" ht="14.4" customHeight="1" x14ac:dyDescent="0.3">
      <c r="A162" s="472" t="s">
        <v>1290</v>
      </c>
      <c r="B162" s="473" t="s">
        <v>1124</v>
      </c>
      <c r="C162" s="473" t="s">
        <v>1125</v>
      </c>
      <c r="D162" s="473" t="s">
        <v>1154</v>
      </c>
      <c r="E162" s="473" t="s">
        <v>1155</v>
      </c>
      <c r="F162" s="477">
        <v>3</v>
      </c>
      <c r="G162" s="477">
        <v>1476</v>
      </c>
      <c r="H162" s="477">
        <v>2.8167938931297711</v>
      </c>
      <c r="I162" s="477">
        <v>492</v>
      </c>
      <c r="J162" s="477">
        <v>1</v>
      </c>
      <c r="K162" s="477">
        <v>524</v>
      </c>
      <c r="L162" s="477">
        <v>1</v>
      </c>
      <c r="M162" s="477">
        <v>524</v>
      </c>
      <c r="N162" s="477"/>
      <c r="O162" s="477"/>
      <c r="P162" s="552"/>
      <c r="Q162" s="478"/>
    </row>
    <row r="163" spans="1:17" ht="14.4" customHeight="1" x14ac:dyDescent="0.3">
      <c r="A163" s="472" t="s">
        <v>1290</v>
      </c>
      <c r="B163" s="473" t="s">
        <v>1124</v>
      </c>
      <c r="C163" s="473" t="s">
        <v>1125</v>
      </c>
      <c r="D163" s="473" t="s">
        <v>1156</v>
      </c>
      <c r="E163" s="473" t="s">
        <v>1157</v>
      </c>
      <c r="F163" s="477">
        <v>2</v>
      </c>
      <c r="G163" s="477">
        <v>62</v>
      </c>
      <c r="H163" s="477">
        <v>0.27192982456140352</v>
      </c>
      <c r="I163" s="477">
        <v>31</v>
      </c>
      <c r="J163" s="477">
        <v>4</v>
      </c>
      <c r="K163" s="477">
        <v>228</v>
      </c>
      <c r="L163" s="477">
        <v>1</v>
      </c>
      <c r="M163" s="477">
        <v>57</v>
      </c>
      <c r="N163" s="477"/>
      <c r="O163" s="477"/>
      <c r="P163" s="552"/>
      <c r="Q163" s="478"/>
    </row>
    <row r="164" spans="1:17" ht="14.4" customHeight="1" x14ac:dyDescent="0.3">
      <c r="A164" s="472" t="s">
        <v>1290</v>
      </c>
      <c r="B164" s="473" t="s">
        <v>1124</v>
      </c>
      <c r="C164" s="473" t="s">
        <v>1125</v>
      </c>
      <c r="D164" s="473" t="s">
        <v>1170</v>
      </c>
      <c r="E164" s="473" t="s">
        <v>1171</v>
      </c>
      <c r="F164" s="477">
        <v>80</v>
      </c>
      <c r="G164" s="477">
        <v>1360</v>
      </c>
      <c r="H164" s="477">
        <v>1.6326530612244898</v>
      </c>
      <c r="I164" s="477">
        <v>17</v>
      </c>
      <c r="J164" s="477">
        <v>49</v>
      </c>
      <c r="K164" s="477">
        <v>833</v>
      </c>
      <c r="L164" s="477">
        <v>1</v>
      </c>
      <c r="M164" s="477">
        <v>17</v>
      </c>
      <c r="N164" s="477">
        <v>28</v>
      </c>
      <c r="O164" s="477">
        <v>476</v>
      </c>
      <c r="P164" s="552">
        <v>0.5714285714285714</v>
      </c>
      <c r="Q164" s="478">
        <v>17</v>
      </c>
    </row>
    <row r="165" spans="1:17" ht="14.4" customHeight="1" x14ac:dyDescent="0.3">
      <c r="A165" s="472" t="s">
        <v>1290</v>
      </c>
      <c r="B165" s="473" t="s">
        <v>1124</v>
      </c>
      <c r="C165" s="473" t="s">
        <v>1125</v>
      </c>
      <c r="D165" s="473" t="s">
        <v>1172</v>
      </c>
      <c r="E165" s="473" t="s">
        <v>1173</v>
      </c>
      <c r="F165" s="477"/>
      <c r="G165" s="477"/>
      <c r="H165" s="477"/>
      <c r="I165" s="477"/>
      <c r="J165" s="477">
        <v>1</v>
      </c>
      <c r="K165" s="477">
        <v>143</v>
      </c>
      <c r="L165" s="477">
        <v>1</v>
      </c>
      <c r="M165" s="477">
        <v>143</v>
      </c>
      <c r="N165" s="477"/>
      <c r="O165" s="477"/>
      <c r="P165" s="552"/>
      <c r="Q165" s="478"/>
    </row>
    <row r="166" spans="1:17" ht="14.4" customHeight="1" x14ac:dyDescent="0.3">
      <c r="A166" s="472" t="s">
        <v>1290</v>
      </c>
      <c r="B166" s="473" t="s">
        <v>1124</v>
      </c>
      <c r="C166" s="473" t="s">
        <v>1125</v>
      </c>
      <c r="D166" s="473" t="s">
        <v>1174</v>
      </c>
      <c r="E166" s="473" t="s">
        <v>1175</v>
      </c>
      <c r="F166" s="477">
        <v>1</v>
      </c>
      <c r="G166" s="477">
        <v>103</v>
      </c>
      <c r="H166" s="477">
        <v>1.5846153846153845</v>
      </c>
      <c r="I166" s="477">
        <v>103</v>
      </c>
      <c r="J166" s="477">
        <v>1</v>
      </c>
      <c r="K166" s="477">
        <v>65</v>
      </c>
      <c r="L166" s="477">
        <v>1</v>
      </c>
      <c r="M166" s="477">
        <v>65</v>
      </c>
      <c r="N166" s="477"/>
      <c r="O166" s="477"/>
      <c r="P166" s="552"/>
      <c r="Q166" s="478"/>
    </row>
    <row r="167" spans="1:17" ht="14.4" customHeight="1" x14ac:dyDescent="0.3">
      <c r="A167" s="472" t="s">
        <v>1290</v>
      </c>
      <c r="B167" s="473" t="s">
        <v>1124</v>
      </c>
      <c r="C167" s="473" t="s">
        <v>1125</v>
      </c>
      <c r="D167" s="473" t="s">
        <v>1180</v>
      </c>
      <c r="E167" s="473" t="s">
        <v>1181</v>
      </c>
      <c r="F167" s="477">
        <v>163</v>
      </c>
      <c r="G167" s="477">
        <v>19071</v>
      </c>
      <c r="H167" s="477">
        <v>0.74194677871148462</v>
      </c>
      <c r="I167" s="477">
        <v>117</v>
      </c>
      <c r="J167" s="477">
        <v>189</v>
      </c>
      <c r="K167" s="477">
        <v>25704</v>
      </c>
      <c r="L167" s="477">
        <v>1</v>
      </c>
      <c r="M167" s="477">
        <v>136</v>
      </c>
      <c r="N167" s="477">
        <v>134</v>
      </c>
      <c r="O167" s="477">
        <v>18358</v>
      </c>
      <c r="P167" s="552">
        <v>0.71420790538437595</v>
      </c>
      <c r="Q167" s="478">
        <v>137</v>
      </c>
    </row>
    <row r="168" spans="1:17" ht="14.4" customHeight="1" x14ac:dyDescent="0.3">
      <c r="A168" s="472" t="s">
        <v>1290</v>
      </c>
      <c r="B168" s="473" t="s">
        <v>1124</v>
      </c>
      <c r="C168" s="473" t="s">
        <v>1125</v>
      </c>
      <c r="D168" s="473" t="s">
        <v>1182</v>
      </c>
      <c r="E168" s="473" t="s">
        <v>1183</v>
      </c>
      <c r="F168" s="477">
        <v>88</v>
      </c>
      <c r="G168" s="477">
        <v>8008</v>
      </c>
      <c r="H168" s="477">
        <v>0.94623655913978499</v>
      </c>
      <c r="I168" s="477">
        <v>91</v>
      </c>
      <c r="J168" s="477">
        <v>93</v>
      </c>
      <c r="K168" s="477">
        <v>8463</v>
      </c>
      <c r="L168" s="477">
        <v>1</v>
      </c>
      <c r="M168" s="477">
        <v>91</v>
      </c>
      <c r="N168" s="477">
        <v>78</v>
      </c>
      <c r="O168" s="477">
        <v>7098</v>
      </c>
      <c r="P168" s="552">
        <v>0.83870967741935487</v>
      </c>
      <c r="Q168" s="478">
        <v>91</v>
      </c>
    </row>
    <row r="169" spans="1:17" ht="14.4" customHeight="1" x14ac:dyDescent="0.3">
      <c r="A169" s="472" t="s">
        <v>1290</v>
      </c>
      <c r="B169" s="473" t="s">
        <v>1124</v>
      </c>
      <c r="C169" s="473" t="s">
        <v>1125</v>
      </c>
      <c r="D169" s="473" t="s">
        <v>1184</v>
      </c>
      <c r="E169" s="473" t="s">
        <v>1185</v>
      </c>
      <c r="F169" s="477">
        <v>1</v>
      </c>
      <c r="G169" s="477">
        <v>99</v>
      </c>
      <c r="H169" s="477">
        <v>0.24087591240875914</v>
      </c>
      <c r="I169" s="477">
        <v>99</v>
      </c>
      <c r="J169" s="477">
        <v>3</v>
      </c>
      <c r="K169" s="477">
        <v>411</v>
      </c>
      <c r="L169" s="477">
        <v>1</v>
      </c>
      <c r="M169" s="477">
        <v>137</v>
      </c>
      <c r="N169" s="477"/>
      <c r="O169" s="477"/>
      <c r="P169" s="552"/>
      <c r="Q169" s="478"/>
    </row>
    <row r="170" spans="1:17" ht="14.4" customHeight="1" x14ac:dyDescent="0.3">
      <c r="A170" s="472" t="s">
        <v>1290</v>
      </c>
      <c r="B170" s="473" t="s">
        <v>1124</v>
      </c>
      <c r="C170" s="473" t="s">
        <v>1125</v>
      </c>
      <c r="D170" s="473" t="s">
        <v>1186</v>
      </c>
      <c r="E170" s="473" t="s">
        <v>1187</v>
      </c>
      <c r="F170" s="477">
        <v>22</v>
      </c>
      <c r="G170" s="477">
        <v>462</v>
      </c>
      <c r="H170" s="477">
        <v>0.46666666666666667</v>
      </c>
      <c r="I170" s="477">
        <v>21</v>
      </c>
      <c r="J170" s="477">
        <v>15</v>
      </c>
      <c r="K170" s="477">
        <v>990</v>
      </c>
      <c r="L170" s="477">
        <v>1</v>
      </c>
      <c r="M170" s="477">
        <v>66</v>
      </c>
      <c r="N170" s="477">
        <v>13</v>
      </c>
      <c r="O170" s="477">
        <v>858</v>
      </c>
      <c r="P170" s="552">
        <v>0.8666666666666667</v>
      </c>
      <c r="Q170" s="478">
        <v>66</v>
      </c>
    </row>
    <row r="171" spans="1:17" ht="14.4" customHeight="1" x14ac:dyDescent="0.3">
      <c r="A171" s="472" t="s">
        <v>1290</v>
      </c>
      <c r="B171" s="473" t="s">
        <v>1124</v>
      </c>
      <c r="C171" s="473" t="s">
        <v>1125</v>
      </c>
      <c r="D171" s="473" t="s">
        <v>1188</v>
      </c>
      <c r="E171" s="473" t="s">
        <v>1189</v>
      </c>
      <c r="F171" s="477">
        <v>13</v>
      </c>
      <c r="G171" s="477">
        <v>6344</v>
      </c>
      <c r="H171" s="477">
        <v>6.4471544715447155</v>
      </c>
      <c r="I171" s="477">
        <v>488</v>
      </c>
      <c r="J171" s="477">
        <v>3</v>
      </c>
      <c r="K171" s="477">
        <v>984</v>
      </c>
      <c r="L171" s="477">
        <v>1</v>
      </c>
      <c r="M171" s="477">
        <v>328</v>
      </c>
      <c r="N171" s="477">
        <v>11</v>
      </c>
      <c r="O171" s="477">
        <v>3608</v>
      </c>
      <c r="P171" s="552">
        <v>3.6666666666666665</v>
      </c>
      <c r="Q171" s="478">
        <v>328</v>
      </c>
    </row>
    <row r="172" spans="1:17" ht="14.4" customHeight="1" x14ac:dyDescent="0.3">
      <c r="A172" s="472" t="s">
        <v>1290</v>
      </c>
      <c r="B172" s="473" t="s">
        <v>1124</v>
      </c>
      <c r="C172" s="473" t="s">
        <v>1125</v>
      </c>
      <c r="D172" s="473" t="s">
        <v>1196</v>
      </c>
      <c r="E172" s="473" t="s">
        <v>1197</v>
      </c>
      <c r="F172" s="477">
        <v>11</v>
      </c>
      <c r="G172" s="477">
        <v>451</v>
      </c>
      <c r="H172" s="477">
        <v>1.1053921568627452</v>
      </c>
      <c r="I172" s="477">
        <v>41</v>
      </c>
      <c r="J172" s="477">
        <v>8</v>
      </c>
      <c r="K172" s="477">
        <v>408</v>
      </c>
      <c r="L172" s="477">
        <v>1</v>
      </c>
      <c r="M172" s="477">
        <v>51</v>
      </c>
      <c r="N172" s="477">
        <v>19</v>
      </c>
      <c r="O172" s="477">
        <v>969</v>
      </c>
      <c r="P172" s="552">
        <v>2.375</v>
      </c>
      <c r="Q172" s="478">
        <v>51</v>
      </c>
    </row>
    <row r="173" spans="1:17" ht="14.4" customHeight="1" x14ac:dyDescent="0.3">
      <c r="A173" s="472" t="s">
        <v>1290</v>
      </c>
      <c r="B173" s="473" t="s">
        <v>1124</v>
      </c>
      <c r="C173" s="473" t="s">
        <v>1125</v>
      </c>
      <c r="D173" s="473" t="s">
        <v>1204</v>
      </c>
      <c r="E173" s="473" t="s">
        <v>1205</v>
      </c>
      <c r="F173" s="477"/>
      <c r="G173" s="477"/>
      <c r="H173" s="477"/>
      <c r="I173" s="477"/>
      <c r="J173" s="477"/>
      <c r="K173" s="477"/>
      <c r="L173" s="477"/>
      <c r="M173" s="477"/>
      <c r="N173" s="477">
        <v>1</v>
      </c>
      <c r="O173" s="477">
        <v>207</v>
      </c>
      <c r="P173" s="552"/>
      <c r="Q173" s="478">
        <v>207</v>
      </c>
    </row>
    <row r="174" spans="1:17" ht="14.4" customHeight="1" x14ac:dyDescent="0.3">
      <c r="A174" s="472" t="s">
        <v>1290</v>
      </c>
      <c r="B174" s="473" t="s">
        <v>1124</v>
      </c>
      <c r="C174" s="473" t="s">
        <v>1125</v>
      </c>
      <c r="D174" s="473" t="s">
        <v>1210</v>
      </c>
      <c r="E174" s="473" t="s">
        <v>1211</v>
      </c>
      <c r="F174" s="477">
        <v>2</v>
      </c>
      <c r="G174" s="477">
        <v>1228</v>
      </c>
      <c r="H174" s="477">
        <v>1.0032679738562091</v>
      </c>
      <c r="I174" s="477">
        <v>614</v>
      </c>
      <c r="J174" s="477">
        <v>2</v>
      </c>
      <c r="K174" s="477">
        <v>1224</v>
      </c>
      <c r="L174" s="477">
        <v>1</v>
      </c>
      <c r="M174" s="477">
        <v>612</v>
      </c>
      <c r="N174" s="477"/>
      <c r="O174" s="477"/>
      <c r="P174" s="552"/>
      <c r="Q174" s="478"/>
    </row>
    <row r="175" spans="1:17" ht="14.4" customHeight="1" x14ac:dyDescent="0.3">
      <c r="A175" s="472" t="s">
        <v>1290</v>
      </c>
      <c r="B175" s="473" t="s">
        <v>1124</v>
      </c>
      <c r="C175" s="473" t="s">
        <v>1125</v>
      </c>
      <c r="D175" s="473" t="s">
        <v>1246</v>
      </c>
      <c r="E175" s="473" t="s">
        <v>1247</v>
      </c>
      <c r="F175" s="477"/>
      <c r="G175" s="477"/>
      <c r="H175" s="477"/>
      <c r="I175" s="477"/>
      <c r="J175" s="477"/>
      <c r="K175" s="477"/>
      <c r="L175" s="477"/>
      <c r="M175" s="477"/>
      <c r="N175" s="477">
        <v>76</v>
      </c>
      <c r="O175" s="477">
        <v>19836</v>
      </c>
      <c r="P175" s="552"/>
      <c r="Q175" s="478">
        <v>261</v>
      </c>
    </row>
    <row r="176" spans="1:17" ht="14.4" customHeight="1" x14ac:dyDescent="0.3">
      <c r="A176" s="472" t="s">
        <v>1290</v>
      </c>
      <c r="B176" s="473" t="s">
        <v>1124</v>
      </c>
      <c r="C176" s="473" t="s">
        <v>1125</v>
      </c>
      <c r="D176" s="473" t="s">
        <v>1248</v>
      </c>
      <c r="E176" s="473" t="s">
        <v>1249</v>
      </c>
      <c r="F176" s="477"/>
      <c r="G176" s="477"/>
      <c r="H176" s="477"/>
      <c r="I176" s="477"/>
      <c r="J176" s="477"/>
      <c r="K176" s="477"/>
      <c r="L176" s="477"/>
      <c r="M176" s="477"/>
      <c r="N176" s="477">
        <v>2</v>
      </c>
      <c r="O176" s="477">
        <v>330</v>
      </c>
      <c r="P176" s="552"/>
      <c r="Q176" s="478">
        <v>165</v>
      </c>
    </row>
    <row r="177" spans="1:17" ht="14.4" customHeight="1" x14ac:dyDescent="0.3">
      <c r="A177" s="472" t="s">
        <v>1290</v>
      </c>
      <c r="B177" s="473" t="s">
        <v>1124</v>
      </c>
      <c r="C177" s="473" t="s">
        <v>1125</v>
      </c>
      <c r="D177" s="473" t="s">
        <v>1252</v>
      </c>
      <c r="E177" s="473" t="s">
        <v>1253</v>
      </c>
      <c r="F177" s="477"/>
      <c r="G177" s="477"/>
      <c r="H177" s="477"/>
      <c r="I177" s="477"/>
      <c r="J177" s="477"/>
      <c r="K177" s="477"/>
      <c r="L177" s="477"/>
      <c r="M177" s="477"/>
      <c r="N177" s="477">
        <v>1</v>
      </c>
      <c r="O177" s="477">
        <v>152</v>
      </c>
      <c r="P177" s="552"/>
      <c r="Q177" s="478">
        <v>152</v>
      </c>
    </row>
    <row r="178" spans="1:17" ht="14.4" customHeight="1" x14ac:dyDescent="0.3">
      <c r="A178" s="472" t="s">
        <v>1291</v>
      </c>
      <c r="B178" s="473" t="s">
        <v>1124</v>
      </c>
      <c r="C178" s="473" t="s">
        <v>1125</v>
      </c>
      <c r="D178" s="473" t="s">
        <v>1126</v>
      </c>
      <c r="E178" s="473" t="s">
        <v>1127</v>
      </c>
      <c r="F178" s="477">
        <v>442</v>
      </c>
      <c r="G178" s="477">
        <v>76466</v>
      </c>
      <c r="H178" s="477">
        <v>1.0913580246913581</v>
      </c>
      <c r="I178" s="477">
        <v>173</v>
      </c>
      <c r="J178" s="477">
        <v>405</v>
      </c>
      <c r="K178" s="477">
        <v>70065</v>
      </c>
      <c r="L178" s="477">
        <v>1</v>
      </c>
      <c r="M178" s="477">
        <v>173</v>
      </c>
      <c r="N178" s="477">
        <v>349</v>
      </c>
      <c r="O178" s="477">
        <v>60726</v>
      </c>
      <c r="P178" s="552">
        <v>0.8667094840505245</v>
      </c>
      <c r="Q178" s="478">
        <v>174</v>
      </c>
    </row>
    <row r="179" spans="1:17" ht="14.4" customHeight="1" x14ac:dyDescent="0.3">
      <c r="A179" s="472" t="s">
        <v>1291</v>
      </c>
      <c r="B179" s="473" t="s">
        <v>1124</v>
      </c>
      <c r="C179" s="473" t="s">
        <v>1125</v>
      </c>
      <c r="D179" s="473" t="s">
        <v>1140</v>
      </c>
      <c r="E179" s="473" t="s">
        <v>1141</v>
      </c>
      <c r="F179" s="477">
        <v>52</v>
      </c>
      <c r="G179" s="477">
        <v>60996</v>
      </c>
      <c r="H179" s="477">
        <v>2.7145527369826437</v>
      </c>
      <c r="I179" s="477">
        <v>1173</v>
      </c>
      <c r="J179" s="477">
        <v>21</v>
      </c>
      <c r="K179" s="477">
        <v>22470</v>
      </c>
      <c r="L179" s="477">
        <v>1</v>
      </c>
      <c r="M179" s="477">
        <v>1070</v>
      </c>
      <c r="N179" s="477">
        <v>10</v>
      </c>
      <c r="O179" s="477">
        <v>10700</v>
      </c>
      <c r="P179" s="552">
        <v>0.47619047619047616</v>
      </c>
      <c r="Q179" s="478">
        <v>1070</v>
      </c>
    </row>
    <row r="180" spans="1:17" ht="14.4" customHeight="1" x14ac:dyDescent="0.3">
      <c r="A180" s="472" t="s">
        <v>1291</v>
      </c>
      <c r="B180" s="473" t="s">
        <v>1124</v>
      </c>
      <c r="C180" s="473" t="s">
        <v>1125</v>
      </c>
      <c r="D180" s="473" t="s">
        <v>1142</v>
      </c>
      <c r="E180" s="473" t="s">
        <v>1143</v>
      </c>
      <c r="F180" s="477">
        <v>74</v>
      </c>
      <c r="G180" s="477">
        <v>3034</v>
      </c>
      <c r="H180" s="477">
        <v>1.8844720496894409</v>
      </c>
      <c r="I180" s="477">
        <v>41</v>
      </c>
      <c r="J180" s="477">
        <v>35</v>
      </c>
      <c r="K180" s="477">
        <v>1610</v>
      </c>
      <c r="L180" s="477">
        <v>1</v>
      </c>
      <c r="M180" s="477">
        <v>46</v>
      </c>
      <c r="N180" s="477">
        <v>179</v>
      </c>
      <c r="O180" s="477">
        <v>8234</v>
      </c>
      <c r="P180" s="552">
        <v>5.1142857142857139</v>
      </c>
      <c r="Q180" s="478">
        <v>46</v>
      </c>
    </row>
    <row r="181" spans="1:17" ht="14.4" customHeight="1" x14ac:dyDescent="0.3">
      <c r="A181" s="472" t="s">
        <v>1291</v>
      </c>
      <c r="B181" s="473" t="s">
        <v>1124</v>
      </c>
      <c r="C181" s="473" t="s">
        <v>1125</v>
      </c>
      <c r="D181" s="473" t="s">
        <v>1144</v>
      </c>
      <c r="E181" s="473" t="s">
        <v>1145</v>
      </c>
      <c r="F181" s="477">
        <v>7</v>
      </c>
      <c r="G181" s="477">
        <v>2688</v>
      </c>
      <c r="H181" s="477">
        <v>0.86071085494716615</v>
      </c>
      <c r="I181" s="477">
        <v>384</v>
      </c>
      <c r="J181" s="477">
        <v>9</v>
      </c>
      <c r="K181" s="477">
        <v>3123</v>
      </c>
      <c r="L181" s="477">
        <v>1</v>
      </c>
      <c r="M181" s="477">
        <v>347</v>
      </c>
      <c r="N181" s="477">
        <v>22</v>
      </c>
      <c r="O181" s="477">
        <v>7634</v>
      </c>
      <c r="P181" s="552">
        <v>2.4444444444444446</v>
      </c>
      <c r="Q181" s="478">
        <v>347</v>
      </c>
    </row>
    <row r="182" spans="1:17" ht="14.4" customHeight="1" x14ac:dyDescent="0.3">
      <c r="A182" s="472" t="s">
        <v>1291</v>
      </c>
      <c r="B182" s="473" t="s">
        <v>1124</v>
      </c>
      <c r="C182" s="473" t="s">
        <v>1125</v>
      </c>
      <c r="D182" s="473" t="s">
        <v>1146</v>
      </c>
      <c r="E182" s="473" t="s">
        <v>1147</v>
      </c>
      <c r="F182" s="477">
        <v>26</v>
      </c>
      <c r="G182" s="477">
        <v>962</v>
      </c>
      <c r="H182" s="477"/>
      <c r="I182" s="477">
        <v>37</v>
      </c>
      <c r="J182" s="477"/>
      <c r="K182" s="477"/>
      <c r="L182" s="477"/>
      <c r="M182" s="477"/>
      <c r="N182" s="477">
        <v>6</v>
      </c>
      <c r="O182" s="477">
        <v>306</v>
      </c>
      <c r="P182" s="552"/>
      <c r="Q182" s="478">
        <v>51</v>
      </c>
    </row>
    <row r="183" spans="1:17" ht="14.4" customHeight="1" x14ac:dyDescent="0.3">
      <c r="A183" s="472" t="s">
        <v>1291</v>
      </c>
      <c r="B183" s="473" t="s">
        <v>1124</v>
      </c>
      <c r="C183" s="473" t="s">
        <v>1125</v>
      </c>
      <c r="D183" s="473" t="s">
        <v>1150</v>
      </c>
      <c r="E183" s="473" t="s">
        <v>1151</v>
      </c>
      <c r="F183" s="477">
        <v>18</v>
      </c>
      <c r="G183" s="477">
        <v>8028</v>
      </c>
      <c r="H183" s="477">
        <v>0.53236074270557032</v>
      </c>
      <c r="I183" s="477">
        <v>446</v>
      </c>
      <c r="J183" s="477">
        <v>40</v>
      </c>
      <c r="K183" s="477">
        <v>15080</v>
      </c>
      <c r="L183" s="477">
        <v>1</v>
      </c>
      <c r="M183" s="477">
        <v>377</v>
      </c>
      <c r="N183" s="477">
        <v>70</v>
      </c>
      <c r="O183" s="477">
        <v>26390</v>
      </c>
      <c r="P183" s="552">
        <v>1.75</v>
      </c>
      <c r="Q183" s="478">
        <v>377</v>
      </c>
    </row>
    <row r="184" spans="1:17" ht="14.4" customHeight="1" x14ac:dyDescent="0.3">
      <c r="A184" s="472" t="s">
        <v>1291</v>
      </c>
      <c r="B184" s="473" t="s">
        <v>1124</v>
      </c>
      <c r="C184" s="473" t="s">
        <v>1125</v>
      </c>
      <c r="D184" s="473" t="s">
        <v>1152</v>
      </c>
      <c r="E184" s="473" t="s">
        <v>1153</v>
      </c>
      <c r="F184" s="477">
        <v>41</v>
      </c>
      <c r="G184" s="477">
        <v>1722</v>
      </c>
      <c r="H184" s="477">
        <v>1.0551470588235294</v>
      </c>
      <c r="I184" s="477">
        <v>42</v>
      </c>
      <c r="J184" s="477">
        <v>48</v>
      </c>
      <c r="K184" s="477">
        <v>1632</v>
      </c>
      <c r="L184" s="477">
        <v>1</v>
      </c>
      <c r="M184" s="477">
        <v>34</v>
      </c>
      <c r="N184" s="477">
        <v>42</v>
      </c>
      <c r="O184" s="477">
        <v>1428</v>
      </c>
      <c r="P184" s="552">
        <v>0.875</v>
      </c>
      <c r="Q184" s="478">
        <v>34</v>
      </c>
    </row>
    <row r="185" spans="1:17" ht="14.4" customHeight="1" x14ac:dyDescent="0.3">
      <c r="A185" s="472" t="s">
        <v>1291</v>
      </c>
      <c r="B185" s="473" t="s">
        <v>1124</v>
      </c>
      <c r="C185" s="473" t="s">
        <v>1125</v>
      </c>
      <c r="D185" s="473" t="s">
        <v>1154</v>
      </c>
      <c r="E185" s="473" t="s">
        <v>1155</v>
      </c>
      <c r="F185" s="477">
        <v>19</v>
      </c>
      <c r="G185" s="477">
        <v>9348</v>
      </c>
      <c r="H185" s="477">
        <v>0.6607294317217981</v>
      </c>
      <c r="I185" s="477">
        <v>492</v>
      </c>
      <c r="J185" s="477">
        <v>27</v>
      </c>
      <c r="K185" s="477">
        <v>14148</v>
      </c>
      <c r="L185" s="477">
        <v>1</v>
      </c>
      <c r="M185" s="477">
        <v>524</v>
      </c>
      <c r="N185" s="477">
        <v>26</v>
      </c>
      <c r="O185" s="477">
        <v>13624</v>
      </c>
      <c r="P185" s="552">
        <v>0.96296296296296291</v>
      </c>
      <c r="Q185" s="478">
        <v>524</v>
      </c>
    </row>
    <row r="186" spans="1:17" ht="14.4" customHeight="1" x14ac:dyDescent="0.3">
      <c r="A186" s="472" t="s">
        <v>1291</v>
      </c>
      <c r="B186" s="473" t="s">
        <v>1124</v>
      </c>
      <c r="C186" s="473" t="s">
        <v>1125</v>
      </c>
      <c r="D186" s="473" t="s">
        <v>1156</v>
      </c>
      <c r="E186" s="473" t="s">
        <v>1157</v>
      </c>
      <c r="F186" s="477">
        <v>24</v>
      </c>
      <c r="G186" s="477">
        <v>744</v>
      </c>
      <c r="H186" s="477">
        <v>0.7678018575851393</v>
      </c>
      <c r="I186" s="477">
        <v>31</v>
      </c>
      <c r="J186" s="477">
        <v>17</v>
      </c>
      <c r="K186" s="477">
        <v>969</v>
      </c>
      <c r="L186" s="477">
        <v>1</v>
      </c>
      <c r="M186" s="477">
        <v>57</v>
      </c>
      <c r="N186" s="477">
        <v>43</v>
      </c>
      <c r="O186" s="477">
        <v>2451</v>
      </c>
      <c r="P186" s="552">
        <v>2.5294117647058822</v>
      </c>
      <c r="Q186" s="478">
        <v>57</v>
      </c>
    </row>
    <row r="187" spans="1:17" ht="14.4" customHeight="1" x14ac:dyDescent="0.3">
      <c r="A187" s="472" t="s">
        <v>1291</v>
      </c>
      <c r="B187" s="473" t="s">
        <v>1124</v>
      </c>
      <c r="C187" s="473" t="s">
        <v>1125</v>
      </c>
      <c r="D187" s="473" t="s">
        <v>1158</v>
      </c>
      <c r="E187" s="473" t="s">
        <v>1159</v>
      </c>
      <c r="F187" s="477">
        <v>4</v>
      </c>
      <c r="G187" s="477">
        <v>832</v>
      </c>
      <c r="H187" s="477">
        <v>3.7142857142857144</v>
      </c>
      <c r="I187" s="477">
        <v>208</v>
      </c>
      <c r="J187" s="477">
        <v>1</v>
      </c>
      <c r="K187" s="477">
        <v>224</v>
      </c>
      <c r="L187" s="477">
        <v>1</v>
      </c>
      <c r="M187" s="477">
        <v>224</v>
      </c>
      <c r="N187" s="477"/>
      <c r="O187" s="477"/>
      <c r="P187" s="552"/>
      <c r="Q187" s="478"/>
    </row>
    <row r="188" spans="1:17" ht="14.4" customHeight="1" x14ac:dyDescent="0.3">
      <c r="A188" s="472" t="s">
        <v>1291</v>
      </c>
      <c r="B188" s="473" t="s">
        <v>1124</v>
      </c>
      <c r="C188" s="473" t="s">
        <v>1125</v>
      </c>
      <c r="D188" s="473" t="s">
        <v>1160</v>
      </c>
      <c r="E188" s="473" t="s">
        <v>1161</v>
      </c>
      <c r="F188" s="477">
        <v>5</v>
      </c>
      <c r="G188" s="477">
        <v>1920</v>
      </c>
      <c r="H188" s="477">
        <v>3.4719710669077757</v>
      </c>
      <c r="I188" s="477">
        <v>384</v>
      </c>
      <c r="J188" s="477">
        <v>1</v>
      </c>
      <c r="K188" s="477">
        <v>553</v>
      </c>
      <c r="L188" s="477">
        <v>1</v>
      </c>
      <c r="M188" s="477">
        <v>553</v>
      </c>
      <c r="N188" s="477"/>
      <c r="O188" s="477"/>
      <c r="P188" s="552"/>
      <c r="Q188" s="478"/>
    </row>
    <row r="189" spans="1:17" ht="14.4" customHeight="1" x14ac:dyDescent="0.3">
      <c r="A189" s="472" t="s">
        <v>1291</v>
      </c>
      <c r="B189" s="473" t="s">
        <v>1124</v>
      </c>
      <c r="C189" s="473" t="s">
        <v>1125</v>
      </c>
      <c r="D189" s="473" t="s">
        <v>1170</v>
      </c>
      <c r="E189" s="473" t="s">
        <v>1171</v>
      </c>
      <c r="F189" s="477">
        <v>144</v>
      </c>
      <c r="G189" s="477">
        <v>2448</v>
      </c>
      <c r="H189" s="477">
        <v>0.92903225806451617</v>
      </c>
      <c r="I189" s="477">
        <v>17</v>
      </c>
      <c r="J189" s="477">
        <v>155</v>
      </c>
      <c r="K189" s="477">
        <v>2635</v>
      </c>
      <c r="L189" s="477">
        <v>1</v>
      </c>
      <c r="M189" s="477">
        <v>17</v>
      </c>
      <c r="N189" s="477">
        <v>108</v>
      </c>
      <c r="O189" s="477">
        <v>1836</v>
      </c>
      <c r="P189" s="552">
        <v>0.6967741935483871</v>
      </c>
      <c r="Q189" s="478">
        <v>17</v>
      </c>
    </row>
    <row r="190" spans="1:17" ht="14.4" customHeight="1" x14ac:dyDescent="0.3">
      <c r="A190" s="472" t="s">
        <v>1291</v>
      </c>
      <c r="B190" s="473" t="s">
        <v>1124</v>
      </c>
      <c r="C190" s="473" t="s">
        <v>1125</v>
      </c>
      <c r="D190" s="473" t="s">
        <v>1172</v>
      </c>
      <c r="E190" s="473" t="s">
        <v>1173</v>
      </c>
      <c r="F190" s="477">
        <v>62</v>
      </c>
      <c r="G190" s="477">
        <v>8618</v>
      </c>
      <c r="H190" s="477">
        <v>0.94165209790209792</v>
      </c>
      <c r="I190" s="477">
        <v>139</v>
      </c>
      <c r="J190" s="477">
        <v>64</v>
      </c>
      <c r="K190" s="477">
        <v>9152</v>
      </c>
      <c r="L190" s="477">
        <v>1</v>
      </c>
      <c r="M190" s="477">
        <v>143</v>
      </c>
      <c r="N190" s="477">
        <v>37</v>
      </c>
      <c r="O190" s="477">
        <v>5291</v>
      </c>
      <c r="P190" s="552">
        <v>0.578125</v>
      </c>
      <c r="Q190" s="478">
        <v>143</v>
      </c>
    </row>
    <row r="191" spans="1:17" ht="14.4" customHeight="1" x14ac:dyDescent="0.3">
      <c r="A191" s="472" t="s">
        <v>1291</v>
      </c>
      <c r="B191" s="473" t="s">
        <v>1124</v>
      </c>
      <c r="C191" s="473" t="s">
        <v>1125</v>
      </c>
      <c r="D191" s="473" t="s">
        <v>1174</v>
      </c>
      <c r="E191" s="473" t="s">
        <v>1175</v>
      </c>
      <c r="F191" s="477">
        <v>41</v>
      </c>
      <c r="G191" s="477">
        <v>4223</v>
      </c>
      <c r="H191" s="477">
        <v>1.4123745819397993</v>
      </c>
      <c r="I191" s="477">
        <v>103</v>
      </c>
      <c r="J191" s="477">
        <v>46</v>
      </c>
      <c r="K191" s="477">
        <v>2990</v>
      </c>
      <c r="L191" s="477">
        <v>1</v>
      </c>
      <c r="M191" s="477">
        <v>65</v>
      </c>
      <c r="N191" s="477">
        <v>36</v>
      </c>
      <c r="O191" s="477">
        <v>2340</v>
      </c>
      <c r="P191" s="552">
        <v>0.78260869565217395</v>
      </c>
      <c r="Q191" s="478">
        <v>65</v>
      </c>
    </row>
    <row r="192" spans="1:17" ht="14.4" customHeight="1" x14ac:dyDescent="0.3">
      <c r="A192" s="472" t="s">
        <v>1291</v>
      </c>
      <c r="B192" s="473" t="s">
        <v>1124</v>
      </c>
      <c r="C192" s="473" t="s">
        <v>1125</v>
      </c>
      <c r="D192" s="473" t="s">
        <v>1180</v>
      </c>
      <c r="E192" s="473" t="s">
        <v>1181</v>
      </c>
      <c r="F192" s="477">
        <v>540</v>
      </c>
      <c r="G192" s="477">
        <v>63180</v>
      </c>
      <c r="H192" s="477">
        <v>0.8251488872636088</v>
      </c>
      <c r="I192" s="477">
        <v>117</v>
      </c>
      <c r="J192" s="477">
        <v>563</v>
      </c>
      <c r="K192" s="477">
        <v>76568</v>
      </c>
      <c r="L192" s="477">
        <v>1</v>
      </c>
      <c r="M192" s="477">
        <v>136</v>
      </c>
      <c r="N192" s="477">
        <v>501</v>
      </c>
      <c r="O192" s="477">
        <v>68637</v>
      </c>
      <c r="P192" s="552">
        <v>0.89641886950161953</v>
      </c>
      <c r="Q192" s="478">
        <v>137</v>
      </c>
    </row>
    <row r="193" spans="1:17" ht="14.4" customHeight="1" x14ac:dyDescent="0.3">
      <c r="A193" s="472" t="s">
        <v>1291</v>
      </c>
      <c r="B193" s="473" t="s">
        <v>1124</v>
      </c>
      <c r="C193" s="473" t="s">
        <v>1125</v>
      </c>
      <c r="D193" s="473" t="s">
        <v>1182</v>
      </c>
      <c r="E193" s="473" t="s">
        <v>1183</v>
      </c>
      <c r="F193" s="477">
        <v>266</v>
      </c>
      <c r="G193" s="477">
        <v>24206</v>
      </c>
      <c r="H193" s="477">
        <v>1.0857142857142856</v>
      </c>
      <c r="I193" s="477">
        <v>91</v>
      </c>
      <c r="J193" s="477">
        <v>245</v>
      </c>
      <c r="K193" s="477">
        <v>22295</v>
      </c>
      <c r="L193" s="477">
        <v>1</v>
      </c>
      <c r="M193" s="477">
        <v>91</v>
      </c>
      <c r="N193" s="477">
        <v>195</v>
      </c>
      <c r="O193" s="477">
        <v>17745</v>
      </c>
      <c r="P193" s="552">
        <v>0.79591836734693877</v>
      </c>
      <c r="Q193" s="478">
        <v>91</v>
      </c>
    </row>
    <row r="194" spans="1:17" ht="14.4" customHeight="1" x14ac:dyDescent="0.3">
      <c r="A194" s="472" t="s">
        <v>1291</v>
      </c>
      <c r="B194" s="473" t="s">
        <v>1124</v>
      </c>
      <c r="C194" s="473" t="s">
        <v>1125</v>
      </c>
      <c r="D194" s="473" t="s">
        <v>1184</v>
      </c>
      <c r="E194" s="473" t="s">
        <v>1185</v>
      </c>
      <c r="F194" s="477">
        <v>3</v>
      </c>
      <c r="G194" s="477">
        <v>297</v>
      </c>
      <c r="H194" s="477">
        <v>0.72262773722627738</v>
      </c>
      <c r="I194" s="477">
        <v>99</v>
      </c>
      <c r="J194" s="477">
        <v>3</v>
      </c>
      <c r="K194" s="477">
        <v>411</v>
      </c>
      <c r="L194" s="477">
        <v>1</v>
      </c>
      <c r="M194" s="477">
        <v>137</v>
      </c>
      <c r="N194" s="477">
        <v>4</v>
      </c>
      <c r="O194" s="477">
        <v>552</v>
      </c>
      <c r="P194" s="552">
        <v>1.3430656934306568</v>
      </c>
      <c r="Q194" s="478">
        <v>138</v>
      </c>
    </row>
    <row r="195" spans="1:17" ht="14.4" customHeight="1" x14ac:dyDescent="0.3">
      <c r="A195" s="472" t="s">
        <v>1291</v>
      </c>
      <c r="B195" s="473" t="s">
        <v>1124</v>
      </c>
      <c r="C195" s="473" t="s">
        <v>1125</v>
      </c>
      <c r="D195" s="473" t="s">
        <v>1186</v>
      </c>
      <c r="E195" s="473" t="s">
        <v>1187</v>
      </c>
      <c r="F195" s="477">
        <v>38</v>
      </c>
      <c r="G195" s="477">
        <v>798</v>
      </c>
      <c r="H195" s="477">
        <v>0.31002331002331002</v>
      </c>
      <c r="I195" s="477">
        <v>21</v>
      </c>
      <c r="J195" s="477">
        <v>39</v>
      </c>
      <c r="K195" s="477">
        <v>2574</v>
      </c>
      <c r="L195" s="477">
        <v>1</v>
      </c>
      <c r="M195" s="477">
        <v>66</v>
      </c>
      <c r="N195" s="477">
        <v>44</v>
      </c>
      <c r="O195" s="477">
        <v>2904</v>
      </c>
      <c r="P195" s="552">
        <v>1.1282051282051282</v>
      </c>
      <c r="Q195" s="478">
        <v>66</v>
      </c>
    </row>
    <row r="196" spans="1:17" ht="14.4" customHeight="1" x14ac:dyDescent="0.3">
      <c r="A196" s="472" t="s">
        <v>1291</v>
      </c>
      <c r="B196" s="473" t="s">
        <v>1124</v>
      </c>
      <c r="C196" s="473" t="s">
        <v>1125</v>
      </c>
      <c r="D196" s="473" t="s">
        <v>1188</v>
      </c>
      <c r="E196" s="473" t="s">
        <v>1189</v>
      </c>
      <c r="F196" s="477">
        <v>104</v>
      </c>
      <c r="G196" s="477">
        <v>50752</v>
      </c>
      <c r="H196" s="477">
        <v>2.0630894308943089</v>
      </c>
      <c r="I196" s="477">
        <v>488</v>
      </c>
      <c r="J196" s="477">
        <v>75</v>
      </c>
      <c r="K196" s="477">
        <v>24600</v>
      </c>
      <c r="L196" s="477">
        <v>1</v>
      </c>
      <c r="M196" s="477">
        <v>328</v>
      </c>
      <c r="N196" s="477">
        <v>54</v>
      </c>
      <c r="O196" s="477">
        <v>17712</v>
      </c>
      <c r="P196" s="552">
        <v>0.72</v>
      </c>
      <c r="Q196" s="478">
        <v>328</v>
      </c>
    </row>
    <row r="197" spans="1:17" ht="14.4" customHeight="1" x14ac:dyDescent="0.3">
      <c r="A197" s="472" t="s">
        <v>1291</v>
      </c>
      <c r="B197" s="473" t="s">
        <v>1124</v>
      </c>
      <c r="C197" s="473" t="s">
        <v>1125</v>
      </c>
      <c r="D197" s="473" t="s">
        <v>1196</v>
      </c>
      <c r="E197" s="473" t="s">
        <v>1197</v>
      </c>
      <c r="F197" s="477">
        <v>36</v>
      </c>
      <c r="G197" s="477">
        <v>1476</v>
      </c>
      <c r="H197" s="477">
        <v>0.57882352941176474</v>
      </c>
      <c r="I197" s="477">
        <v>41</v>
      </c>
      <c r="J197" s="477">
        <v>50</v>
      </c>
      <c r="K197" s="477">
        <v>2550</v>
      </c>
      <c r="L197" s="477">
        <v>1</v>
      </c>
      <c r="M197" s="477">
        <v>51</v>
      </c>
      <c r="N197" s="477">
        <v>51</v>
      </c>
      <c r="O197" s="477">
        <v>2601</v>
      </c>
      <c r="P197" s="552">
        <v>1.02</v>
      </c>
      <c r="Q197" s="478">
        <v>51</v>
      </c>
    </row>
    <row r="198" spans="1:17" ht="14.4" customHeight="1" x14ac:dyDescent="0.3">
      <c r="A198" s="472" t="s">
        <v>1291</v>
      </c>
      <c r="B198" s="473" t="s">
        <v>1124</v>
      </c>
      <c r="C198" s="473" t="s">
        <v>1125</v>
      </c>
      <c r="D198" s="473" t="s">
        <v>1204</v>
      </c>
      <c r="E198" s="473" t="s">
        <v>1205</v>
      </c>
      <c r="F198" s="477">
        <v>4</v>
      </c>
      <c r="G198" s="477">
        <v>892</v>
      </c>
      <c r="H198" s="477">
        <v>0.35909822866344604</v>
      </c>
      <c r="I198" s="477">
        <v>223</v>
      </c>
      <c r="J198" s="477">
        <v>12</v>
      </c>
      <c r="K198" s="477">
        <v>2484</v>
      </c>
      <c r="L198" s="477">
        <v>1</v>
      </c>
      <c r="M198" s="477">
        <v>207</v>
      </c>
      <c r="N198" s="477">
        <v>5</v>
      </c>
      <c r="O198" s="477">
        <v>1035</v>
      </c>
      <c r="P198" s="552">
        <v>0.41666666666666669</v>
      </c>
      <c r="Q198" s="478">
        <v>207</v>
      </c>
    </row>
    <row r="199" spans="1:17" ht="14.4" customHeight="1" x14ac:dyDescent="0.3">
      <c r="A199" s="472" t="s">
        <v>1291</v>
      </c>
      <c r="B199" s="473" t="s">
        <v>1124</v>
      </c>
      <c r="C199" s="473" t="s">
        <v>1125</v>
      </c>
      <c r="D199" s="473" t="s">
        <v>1206</v>
      </c>
      <c r="E199" s="473" t="s">
        <v>1207</v>
      </c>
      <c r="F199" s="477"/>
      <c r="G199" s="477"/>
      <c r="H199" s="477"/>
      <c r="I199" s="477"/>
      <c r="J199" s="477"/>
      <c r="K199" s="477"/>
      <c r="L199" s="477"/>
      <c r="M199" s="477"/>
      <c r="N199" s="477">
        <v>1</v>
      </c>
      <c r="O199" s="477">
        <v>763</v>
      </c>
      <c r="P199" s="552"/>
      <c r="Q199" s="478">
        <v>763</v>
      </c>
    </row>
    <row r="200" spans="1:17" ht="14.4" customHeight="1" x14ac:dyDescent="0.3">
      <c r="A200" s="472" t="s">
        <v>1291</v>
      </c>
      <c r="B200" s="473" t="s">
        <v>1124</v>
      </c>
      <c r="C200" s="473" t="s">
        <v>1125</v>
      </c>
      <c r="D200" s="473" t="s">
        <v>1210</v>
      </c>
      <c r="E200" s="473" t="s">
        <v>1211</v>
      </c>
      <c r="F200" s="477">
        <v>13</v>
      </c>
      <c r="G200" s="477">
        <v>7982</v>
      </c>
      <c r="H200" s="477">
        <v>0.81515522875816993</v>
      </c>
      <c r="I200" s="477">
        <v>614</v>
      </c>
      <c r="J200" s="477">
        <v>16</v>
      </c>
      <c r="K200" s="477">
        <v>9792</v>
      </c>
      <c r="L200" s="477">
        <v>1</v>
      </c>
      <c r="M200" s="477">
        <v>612</v>
      </c>
      <c r="N200" s="477">
        <v>9</v>
      </c>
      <c r="O200" s="477">
        <v>5508</v>
      </c>
      <c r="P200" s="552">
        <v>0.5625</v>
      </c>
      <c r="Q200" s="478">
        <v>612</v>
      </c>
    </row>
    <row r="201" spans="1:17" ht="14.4" customHeight="1" x14ac:dyDescent="0.3">
      <c r="A201" s="472" t="s">
        <v>1291</v>
      </c>
      <c r="B201" s="473" t="s">
        <v>1124</v>
      </c>
      <c r="C201" s="473" t="s">
        <v>1125</v>
      </c>
      <c r="D201" s="473" t="s">
        <v>1232</v>
      </c>
      <c r="E201" s="473" t="s">
        <v>1233</v>
      </c>
      <c r="F201" s="477">
        <v>7</v>
      </c>
      <c r="G201" s="477">
        <v>2303</v>
      </c>
      <c r="H201" s="477">
        <v>1.0181255526083113</v>
      </c>
      <c r="I201" s="477">
        <v>329</v>
      </c>
      <c r="J201" s="477">
        <v>6</v>
      </c>
      <c r="K201" s="477">
        <v>2262</v>
      </c>
      <c r="L201" s="477">
        <v>1</v>
      </c>
      <c r="M201" s="477">
        <v>377</v>
      </c>
      <c r="N201" s="477">
        <v>4</v>
      </c>
      <c r="O201" s="477">
        <v>1508</v>
      </c>
      <c r="P201" s="552">
        <v>0.66666666666666663</v>
      </c>
      <c r="Q201" s="478">
        <v>377</v>
      </c>
    </row>
    <row r="202" spans="1:17" ht="14.4" customHeight="1" x14ac:dyDescent="0.3">
      <c r="A202" s="472" t="s">
        <v>1291</v>
      </c>
      <c r="B202" s="473" t="s">
        <v>1124</v>
      </c>
      <c r="C202" s="473" t="s">
        <v>1125</v>
      </c>
      <c r="D202" s="473" t="s">
        <v>1236</v>
      </c>
      <c r="E202" s="473" t="s">
        <v>1237</v>
      </c>
      <c r="F202" s="477"/>
      <c r="G202" s="477"/>
      <c r="H202" s="477"/>
      <c r="I202" s="477"/>
      <c r="J202" s="477">
        <v>2</v>
      </c>
      <c r="K202" s="477">
        <v>484</v>
      </c>
      <c r="L202" s="477">
        <v>1</v>
      </c>
      <c r="M202" s="477">
        <v>242</v>
      </c>
      <c r="N202" s="477">
        <v>1</v>
      </c>
      <c r="O202" s="477">
        <v>242</v>
      </c>
      <c r="P202" s="552">
        <v>0.5</v>
      </c>
      <c r="Q202" s="478">
        <v>242</v>
      </c>
    </row>
    <row r="203" spans="1:17" ht="14.4" customHeight="1" x14ac:dyDescent="0.3">
      <c r="A203" s="472" t="s">
        <v>1291</v>
      </c>
      <c r="B203" s="473" t="s">
        <v>1124</v>
      </c>
      <c r="C203" s="473" t="s">
        <v>1125</v>
      </c>
      <c r="D203" s="473" t="s">
        <v>1238</v>
      </c>
      <c r="E203" s="473" t="s">
        <v>1239</v>
      </c>
      <c r="F203" s="477"/>
      <c r="G203" s="477"/>
      <c r="H203" s="477"/>
      <c r="I203" s="477"/>
      <c r="J203" s="477">
        <v>19</v>
      </c>
      <c r="K203" s="477">
        <v>28367</v>
      </c>
      <c r="L203" s="477">
        <v>1</v>
      </c>
      <c r="M203" s="477">
        <v>1493</v>
      </c>
      <c r="N203" s="477">
        <v>22</v>
      </c>
      <c r="O203" s="477">
        <v>32846</v>
      </c>
      <c r="P203" s="552">
        <v>1.1578947368421053</v>
      </c>
      <c r="Q203" s="478">
        <v>1493</v>
      </c>
    </row>
    <row r="204" spans="1:17" ht="14.4" customHeight="1" x14ac:dyDescent="0.3">
      <c r="A204" s="472" t="s">
        <v>1291</v>
      </c>
      <c r="B204" s="473" t="s">
        <v>1124</v>
      </c>
      <c r="C204" s="473" t="s">
        <v>1125</v>
      </c>
      <c r="D204" s="473" t="s">
        <v>1240</v>
      </c>
      <c r="E204" s="473" t="s">
        <v>1241</v>
      </c>
      <c r="F204" s="477"/>
      <c r="G204" s="477"/>
      <c r="H204" s="477"/>
      <c r="I204" s="477"/>
      <c r="J204" s="477">
        <v>10</v>
      </c>
      <c r="K204" s="477">
        <v>3270</v>
      </c>
      <c r="L204" s="477">
        <v>1</v>
      </c>
      <c r="M204" s="477">
        <v>327</v>
      </c>
      <c r="N204" s="477">
        <v>21</v>
      </c>
      <c r="O204" s="477">
        <v>6867</v>
      </c>
      <c r="P204" s="552">
        <v>2.1</v>
      </c>
      <c r="Q204" s="478">
        <v>327</v>
      </c>
    </row>
    <row r="205" spans="1:17" ht="14.4" customHeight="1" x14ac:dyDescent="0.3">
      <c r="A205" s="472" t="s">
        <v>1291</v>
      </c>
      <c r="B205" s="473" t="s">
        <v>1124</v>
      </c>
      <c r="C205" s="473" t="s">
        <v>1125</v>
      </c>
      <c r="D205" s="473" t="s">
        <v>1242</v>
      </c>
      <c r="E205" s="473" t="s">
        <v>1243</v>
      </c>
      <c r="F205" s="477"/>
      <c r="G205" s="477"/>
      <c r="H205" s="477"/>
      <c r="I205" s="477"/>
      <c r="J205" s="477">
        <v>5</v>
      </c>
      <c r="K205" s="477">
        <v>4435</v>
      </c>
      <c r="L205" s="477">
        <v>1</v>
      </c>
      <c r="M205" s="477">
        <v>887</v>
      </c>
      <c r="N205" s="477">
        <v>8</v>
      </c>
      <c r="O205" s="477">
        <v>7104</v>
      </c>
      <c r="P205" s="552">
        <v>1.6018038331454341</v>
      </c>
      <c r="Q205" s="478">
        <v>888</v>
      </c>
    </row>
    <row r="206" spans="1:17" ht="14.4" customHeight="1" x14ac:dyDescent="0.3">
      <c r="A206" s="472" t="s">
        <v>1291</v>
      </c>
      <c r="B206" s="473" t="s">
        <v>1124</v>
      </c>
      <c r="C206" s="473" t="s">
        <v>1125</v>
      </c>
      <c r="D206" s="473" t="s">
        <v>1246</v>
      </c>
      <c r="E206" s="473" t="s">
        <v>1247</v>
      </c>
      <c r="F206" s="477"/>
      <c r="G206" s="477"/>
      <c r="H206" s="477"/>
      <c r="I206" s="477"/>
      <c r="J206" s="477"/>
      <c r="K206" s="477"/>
      <c r="L206" s="477"/>
      <c r="M206" s="477"/>
      <c r="N206" s="477">
        <v>366</v>
      </c>
      <c r="O206" s="477">
        <v>95526</v>
      </c>
      <c r="P206" s="552"/>
      <c r="Q206" s="478">
        <v>261</v>
      </c>
    </row>
    <row r="207" spans="1:17" ht="14.4" customHeight="1" x14ac:dyDescent="0.3">
      <c r="A207" s="472" t="s">
        <v>1291</v>
      </c>
      <c r="B207" s="473" t="s">
        <v>1124</v>
      </c>
      <c r="C207" s="473" t="s">
        <v>1125</v>
      </c>
      <c r="D207" s="473" t="s">
        <v>1248</v>
      </c>
      <c r="E207" s="473" t="s">
        <v>1249</v>
      </c>
      <c r="F207" s="477"/>
      <c r="G207" s="477"/>
      <c r="H207" s="477"/>
      <c r="I207" s="477"/>
      <c r="J207" s="477"/>
      <c r="K207" s="477"/>
      <c r="L207" s="477"/>
      <c r="M207" s="477"/>
      <c r="N207" s="477">
        <v>34</v>
      </c>
      <c r="O207" s="477">
        <v>5610</v>
      </c>
      <c r="P207" s="552"/>
      <c r="Q207" s="478">
        <v>165</v>
      </c>
    </row>
    <row r="208" spans="1:17" ht="14.4" customHeight="1" x14ac:dyDescent="0.3">
      <c r="A208" s="472" t="s">
        <v>1292</v>
      </c>
      <c r="B208" s="473" t="s">
        <v>1124</v>
      </c>
      <c r="C208" s="473" t="s">
        <v>1125</v>
      </c>
      <c r="D208" s="473" t="s">
        <v>1126</v>
      </c>
      <c r="E208" s="473" t="s">
        <v>1127</v>
      </c>
      <c r="F208" s="477">
        <v>73</v>
      </c>
      <c r="G208" s="477">
        <v>12629</v>
      </c>
      <c r="H208" s="477">
        <v>0.94805194805194803</v>
      </c>
      <c r="I208" s="477">
        <v>173</v>
      </c>
      <c r="J208" s="477">
        <v>77</v>
      </c>
      <c r="K208" s="477">
        <v>13321</v>
      </c>
      <c r="L208" s="477">
        <v>1</v>
      </c>
      <c r="M208" s="477">
        <v>173</v>
      </c>
      <c r="N208" s="477">
        <v>86</v>
      </c>
      <c r="O208" s="477">
        <v>14964</v>
      </c>
      <c r="P208" s="552">
        <v>1.1233390886570078</v>
      </c>
      <c r="Q208" s="478">
        <v>174</v>
      </c>
    </row>
    <row r="209" spans="1:17" ht="14.4" customHeight="1" x14ac:dyDescent="0.3">
      <c r="A209" s="472" t="s">
        <v>1292</v>
      </c>
      <c r="B209" s="473" t="s">
        <v>1124</v>
      </c>
      <c r="C209" s="473" t="s">
        <v>1125</v>
      </c>
      <c r="D209" s="473" t="s">
        <v>1140</v>
      </c>
      <c r="E209" s="473" t="s">
        <v>1141</v>
      </c>
      <c r="F209" s="477">
        <v>1</v>
      </c>
      <c r="G209" s="477">
        <v>1173</v>
      </c>
      <c r="H209" s="477">
        <v>2.2372687392714096E-2</v>
      </c>
      <c r="I209" s="477">
        <v>1173</v>
      </c>
      <c r="J209" s="477">
        <v>49</v>
      </c>
      <c r="K209" s="477">
        <v>52430</v>
      </c>
      <c r="L209" s="477">
        <v>1</v>
      </c>
      <c r="M209" s="477">
        <v>1070</v>
      </c>
      <c r="N209" s="477">
        <v>37</v>
      </c>
      <c r="O209" s="477">
        <v>39590</v>
      </c>
      <c r="P209" s="552">
        <v>0.75510204081632648</v>
      </c>
      <c r="Q209" s="478">
        <v>1070</v>
      </c>
    </row>
    <row r="210" spans="1:17" ht="14.4" customHeight="1" x14ac:dyDescent="0.3">
      <c r="A210" s="472" t="s">
        <v>1292</v>
      </c>
      <c r="B210" s="473" t="s">
        <v>1124</v>
      </c>
      <c r="C210" s="473" t="s">
        <v>1125</v>
      </c>
      <c r="D210" s="473" t="s">
        <v>1142</v>
      </c>
      <c r="E210" s="473" t="s">
        <v>1143</v>
      </c>
      <c r="F210" s="477">
        <v>20</v>
      </c>
      <c r="G210" s="477">
        <v>820</v>
      </c>
      <c r="H210" s="477">
        <v>1.1141304347826086</v>
      </c>
      <c r="I210" s="477">
        <v>41</v>
      </c>
      <c r="J210" s="477">
        <v>16</v>
      </c>
      <c r="K210" s="477">
        <v>736</v>
      </c>
      <c r="L210" s="477">
        <v>1</v>
      </c>
      <c r="M210" s="477">
        <v>46</v>
      </c>
      <c r="N210" s="477">
        <v>18</v>
      </c>
      <c r="O210" s="477">
        <v>828</v>
      </c>
      <c r="P210" s="552">
        <v>1.125</v>
      </c>
      <c r="Q210" s="478">
        <v>46</v>
      </c>
    </row>
    <row r="211" spans="1:17" ht="14.4" customHeight="1" x14ac:dyDescent="0.3">
      <c r="A211" s="472" t="s">
        <v>1292</v>
      </c>
      <c r="B211" s="473" t="s">
        <v>1124</v>
      </c>
      <c r="C211" s="473" t="s">
        <v>1125</v>
      </c>
      <c r="D211" s="473" t="s">
        <v>1144</v>
      </c>
      <c r="E211" s="473" t="s">
        <v>1145</v>
      </c>
      <c r="F211" s="477">
        <v>16</v>
      </c>
      <c r="G211" s="477">
        <v>6144</v>
      </c>
      <c r="H211" s="477">
        <v>1.7706051873198847</v>
      </c>
      <c r="I211" s="477">
        <v>384</v>
      </c>
      <c r="J211" s="477">
        <v>10</v>
      </c>
      <c r="K211" s="477">
        <v>3470</v>
      </c>
      <c r="L211" s="477">
        <v>1</v>
      </c>
      <c r="M211" s="477">
        <v>347</v>
      </c>
      <c r="N211" s="477">
        <v>20</v>
      </c>
      <c r="O211" s="477">
        <v>6940</v>
      </c>
      <c r="P211" s="552">
        <v>2</v>
      </c>
      <c r="Q211" s="478">
        <v>347</v>
      </c>
    </row>
    <row r="212" spans="1:17" ht="14.4" customHeight="1" x14ac:dyDescent="0.3">
      <c r="A212" s="472" t="s">
        <v>1292</v>
      </c>
      <c r="B212" s="473" t="s">
        <v>1124</v>
      </c>
      <c r="C212" s="473" t="s">
        <v>1125</v>
      </c>
      <c r="D212" s="473" t="s">
        <v>1146</v>
      </c>
      <c r="E212" s="473" t="s">
        <v>1147</v>
      </c>
      <c r="F212" s="477"/>
      <c r="G212" s="477"/>
      <c r="H212" s="477"/>
      <c r="I212" s="477"/>
      <c r="J212" s="477">
        <v>6</v>
      </c>
      <c r="K212" s="477">
        <v>306</v>
      </c>
      <c r="L212" s="477">
        <v>1</v>
      </c>
      <c r="M212" s="477">
        <v>51</v>
      </c>
      <c r="N212" s="477"/>
      <c r="O212" s="477"/>
      <c r="P212" s="552"/>
      <c r="Q212" s="478"/>
    </row>
    <row r="213" spans="1:17" ht="14.4" customHeight="1" x14ac:dyDescent="0.3">
      <c r="A213" s="472" t="s">
        <v>1292</v>
      </c>
      <c r="B213" s="473" t="s">
        <v>1124</v>
      </c>
      <c r="C213" s="473" t="s">
        <v>1125</v>
      </c>
      <c r="D213" s="473" t="s">
        <v>1150</v>
      </c>
      <c r="E213" s="473" t="s">
        <v>1151</v>
      </c>
      <c r="F213" s="477">
        <v>15</v>
      </c>
      <c r="G213" s="477">
        <v>6690</v>
      </c>
      <c r="H213" s="477">
        <v>0.73938992042440321</v>
      </c>
      <c r="I213" s="477">
        <v>446</v>
      </c>
      <c r="J213" s="477">
        <v>24</v>
      </c>
      <c r="K213" s="477">
        <v>9048</v>
      </c>
      <c r="L213" s="477">
        <v>1</v>
      </c>
      <c r="M213" s="477">
        <v>377</v>
      </c>
      <c r="N213" s="477">
        <v>33</v>
      </c>
      <c r="O213" s="477">
        <v>12441</v>
      </c>
      <c r="P213" s="552">
        <v>1.375</v>
      </c>
      <c r="Q213" s="478">
        <v>377</v>
      </c>
    </row>
    <row r="214" spans="1:17" ht="14.4" customHeight="1" x14ac:dyDescent="0.3">
      <c r="A214" s="472" t="s">
        <v>1292</v>
      </c>
      <c r="B214" s="473" t="s">
        <v>1124</v>
      </c>
      <c r="C214" s="473" t="s">
        <v>1125</v>
      </c>
      <c r="D214" s="473" t="s">
        <v>1152</v>
      </c>
      <c r="E214" s="473" t="s">
        <v>1153</v>
      </c>
      <c r="F214" s="477">
        <v>2</v>
      </c>
      <c r="G214" s="477">
        <v>84</v>
      </c>
      <c r="H214" s="477">
        <v>0.49411764705882355</v>
      </c>
      <c r="I214" s="477">
        <v>42</v>
      </c>
      <c r="J214" s="477">
        <v>5</v>
      </c>
      <c r="K214" s="477">
        <v>170</v>
      </c>
      <c r="L214" s="477">
        <v>1</v>
      </c>
      <c r="M214" s="477">
        <v>34</v>
      </c>
      <c r="N214" s="477">
        <v>1</v>
      </c>
      <c r="O214" s="477">
        <v>34</v>
      </c>
      <c r="P214" s="552">
        <v>0.2</v>
      </c>
      <c r="Q214" s="478">
        <v>34</v>
      </c>
    </row>
    <row r="215" spans="1:17" ht="14.4" customHeight="1" x14ac:dyDescent="0.3">
      <c r="A215" s="472" t="s">
        <v>1292</v>
      </c>
      <c r="B215" s="473" t="s">
        <v>1124</v>
      </c>
      <c r="C215" s="473" t="s">
        <v>1125</v>
      </c>
      <c r="D215" s="473" t="s">
        <v>1154</v>
      </c>
      <c r="E215" s="473" t="s">
        <v>1155</v>
      </c>
      <c r="F215" s="477">
        <v>31</v>
      </c>
      <c r="G215" s="477">
        <v>15252</v>
      </c>
      <c r="H215" s="477">
        <v>29.106870229007633</v>
      </c>
      <c r="I215" s="477">
        <v>492</v>
      </c>
      <c r="J215" s="477">
        <v>1</v>
      </c>
      <c r="K215" s="477">
        <v>524</v>
      </c>
      <c r="L215" s="477">
        <v>1</v>
      </c>
      <c r="M215" s="477">
        <v>524</v>
      </c>
      <c r="N215" s="477"/>
      <c r="O215" s="477"/>
      <c r="P215" s="552"/>
      <c r="Q215" s="478"/>
    </row>
    <row r="216" spans="1:17" ht="14.4" customHeight="1" x14ac:dyDescent="0.3">
      <c r="A216" s="472" t="s">
        <v>1292</v>
      </c>
      <c r="B216" s="473" t="s">
        <v>1124</v>
      </c>
      <c r="C216" s="473" t="s">
        <v>1125</v>
      </c>
      <c r="D216" s="473" t="s">
        <v>1156</v>
      </c>
      <c r="E216" s="473" t="s">
        <v>1157</v>
      </c>
      <c r="F216" s="477"/>
      <c r="G216" s="477"/>
      <c r="H216" s="477"/>
      <c r="I216" s="477"/>
      <c r="J216" s="477">
        <v>1</v>
      </c>
      <c r="K216" s="477">
        <v>57</v>
      </c>
      <c r="L216" s="477">
        <v>1</v>
      </c>
      <c r="M216" s="477">
        <v>57</v>
      </c>
      <c r="N216" s="477">
        <v>2</v>
      </c>
      <c r="O216" s="477">
        <v>114</v>
      </c>
      <c r="P216" s="552">
        <v>2</v>
      </c>
      <c r="Q216" s="478">
        <v>57</v>
      </c>
    </row>
    <row r="217" spans="1:17" ht="14.4" customHeight="1" x14ac:dyDescent="0.3">
      <c r="A217" s="472" t="s">
        <v>1292</v>
      </c>
      <c r="B217" s="473" t="s">
        <v>1124</v>
      </c>
      <c r="C217" s="473" t="s">
        <v>1125</v>
      </c>
      <c r="D217" s="473" t="s">
        <v>1158</v>
      </c>
      <c r="E217" s="473" t="s">
        <v>1159</v>
      </c>
      <c r="F217" s="477"/>
      <c r="G217" s="477"/>
      <c r="H217" s="477"/>
      <c r="I217" s="477"/>
      <c r="J217" s="477">
        <v>1</v>
      </c>
      <c r="K217" s="477">
        <v>224</v>
      </c>
      <c r="L217" s="477">
        <v>1</v>
      </c>
      <c r="M217" s="477">
        <v>224</v>
      </c>
      <c r="N217" s="477"/>
      <c r="O217" s="477"/>
      <c r="P217" s="552"/>
      <c r="Q217" s="478"/>
    </row>
    <row r="218" spans="1:17" ht="14.4" customHeight="1" x14ac:dyDescent="0.3">
      <c r="A218" s="472" t="s">
        <v>1292</v>
      </c>
      <c r="B218" s="473" t="s">
        <v>1124</v>
      </c>
      <c r="C218" s="473" t="s">
        <v>1125</v>
      </c>
      <c r="D218" s="473" t="s">
        <v>1160</v>
      </c>
      <c r="E218" s="473" t="s">
        <v>1161</v>
      </c>
      <c r="F218" s="477"/>
      <c r="G218" s="477"/>
      <c r="H218" s="477"/>
      <c r="I218" s="477"/>
      <c r="J218" s="477">
        <v>1</v>
      </c>
      <c r="K218" s="477">
        <v>553</v>
      </c>
      <c r="L218" s="477">
        <v>1</v>
      </c>
      <c r="M218" s="477">
        <v>553</v>
      </c>
      <c r="N218" s="477"/>
      <c r="O218" s="477"/>
      <c r="P218" s="552"/>
      <c r="Q218" s="478"/>
    </row>
    <row r="219" spans="1:17" ht="14.4" customHeight="1" x14ac:dyDescent="0.3">
      <c r="A219" s="472" t="s">
        <v>1292</v>
      </c>
      <c r="B219" s="473" t="s">
        <v>1124</v>
      </c>
      <c r="C219" s="473" t="s">
        <v>1125</v>
      </c>
      <c r="D219" s="473" t="s">
        <v>1162</v>
      </c>
      <c r="E219" s="473" t="s">
        <v>1163</v>
      </c>
      <c r="F219" s="477">
        <v>45</v>
      </c>
      <c r="G219" s="477">
        <v>10620</v>
      </c>
      <c r="H219" s="477">
        <v>0.97763048881524439</v>
      </c>
      <c r="I219" s="477">
        <v>236</v>
      </c>
      <c r="J219" s="477">
        <v>51</v>
      </c>
      <c r="K219" s="477">
        <v>10863</v>
      </c>
      <c r="L219" s="477">
        <v>1</v>
      </c>
      <c r="M219" s="477">
        <v>213</v>
      </c>
      <c r="N219" s="477">
        <v>65</v>
      </c>
      <c r="O219" s="477">
        <v>13910</v>
      </c>
      <c r="P219" s="552">
        <v>1.2804934180244867</v>
      </c>
      <c r="Q219" s="478">
        <v>214</v>
      </c>
    </row>
    <row r="220" spans="1:17" ht="14.4" customHeight="1" x14ac:dyDescent="0.3">
      <c r="A220" s="472" t="s">
        <v>1292</v>
      </c>
      <c r="B220" s="473" t="s">
        <v>1124</v>
      </c>
      <c r="C220" s="473" t="s">
        <v>1125</v>
      </c>
      <c r="D220" s="473" t="s">
        <v>1170</v>
      </c>
      <c r="E220" s="473" t="s">
        <v>1171</v>
      </c>
      <c r="F220" s="477">
        <v>39</v>
      </c>
      <c r="G220" s="477">
        <v>663</v>
      </c>
      <c r="H220" s="477">
        <v>0.9285714285714286</v>
      </c>
      <c r="I220" s="477">
        <v>17</v>
      </c>
      <c r="J220" s="477">
        <v>42</v>
      </c>
      <c r="K220" s="477">
        <v>714</v>
      </c>
      <c r="L220" s="477">
        <v>1</v>
      </c>
      <c r="M220" s="477">
        <v>17</v>
      </c>
      <c r="N220" s="477">
        <v>29</v>
      </c>
      <c r="O220" s="477">
        <v>493</v>
      </c>
      <c r="P220" s="552">
        <v>0.69047619047619047</v>
      </c>
      <c r="Q220" s="478">
        <v>17</v>
      </c>
    </row>
    <row r="221" spans="1:17" ht="14.4" customHeight="1" x14ac:dyDescent="0.3">
      <c r="A221" s="472" t="s">
        <v>1292</v>
      </c>
      <c r="B221" s="473" t="s">
        <v>1124</v>
      </c>
      <c r="C221" s="473" t="s">
        <v>1125</v>
      </c>
      <c r="D221" s="473" t="s">
        <v>1172</v>
      </c>
      <c r="E221" s="473" t="s">
        <v>1173</v>
      </c>
      <c r="F221" s="477">
        <v>1</v>
      </c>
      <c r="G221" s="477">
        <v>139</v>
      </c>
      <c r="H221" s="477">
        <v>0.97202797202797198</v>
      </c>
      <c r="I221" s="477">
        <v>139</v>
      </c>
      <c r="J221" s="477">
        <v>1</v>
      </c>
      <c r="K221" s="477">
        <v>143</v>
      </c>
      <c r="L221" s="477">
        <v>1</v>
      </c>
      <c r="M221" s="477">
        <v>143</v>
      </c>
      <c r="N221" s="477"/>
      <c r="O221" s="477"/>
      <c r="P221" s="552"/>
      <c r="Q221" s="478"/>
    </row>
    <row r="222" spans="1:17" ht="14.4" customHeight="1" x14ac:dyDescent="0.3">
      <c r="A222" s="472" t="s">
        <v>1292</v>
      </c>
      <c r="B222" s="473" t="s">
        <v>1124</v>
      </c>
      <c r="C222" s="473" t="s">
        <v>1125</v>
      </c>
      <c r="D222" s="473" t="s">
        <v>1174</v>
      </c>
      <c r="E222" s="473" t="s">
        <v>1175</v>
      </c>
      <c r="F222" s="477">
        <v>1</v>
      </c>
      <c r="G222" s="477">
        <v>103</v>
      </c>
      <c r="H222" s="477"/>
      <c r="I222" s="477">
        <v>103</v>
      </c>
      <c r="J222" s="477"/>
      <c r="K222" s="477"/>
      <c r="L222" s="477"/>
      <c r="M222" s="477"/>
      <c r="N222" s="477"/>
      <c r="O222" s="477"/>
      <c r="P222" s="552"/>
      <c r="Q222" s="478"/>
    </row>
    <row r="223" spans="1:17" ht="14.4" customHeight="1" x14ac:dyDescent="0.3">
      <c r="A223" s="472" t="s">
        <v>1292</v>
      </c>
      <c r="B223" s="473" t="s">
        <v>1124</v>
      </c>
      <c r="C223" s="473" t="s">
        <v>1125</v>
      </c>
      <c r="D223" s="473" t="s">
        <v>1180</v>
      </c>
      <c r="E223" s="473" t="s">
        <v>1181</v>
      </c>
      <c r="F223" s="477">
        <v>93</v>
      </c>
      <c r="G223" s="477">
        <v>10881</v>
      </c>
      <c r="H223" s="477">
        <v>0.49387254901960786</v>
      </c>
      <c r="I223" s="477">
        <v>117</v>
      </c>
      <c r="J223" s="477">
        <v>162</v>
      </c>
      <c r="K223" s="477">
        <v>22032</v>
      </c>
      <c r="L223" s="477">
        <v>1</v>
      </c>
      <c r="M223" s="477">
        <v>136</v>
      </c>
      <c r="N223" s="477">
        <v>143</v>
      </c>
      <c r="O223" s="477">
        <v>19591</v>
      </c>
      <c r="P223" s="552">
        <v>0.88920660856935363</v>
      </c>
      <c r="Q223" s="478">
        <v>137</v>
      </c>
    </row>
    <row r="224" spans="1:17" ht="14.4" customHeight="1" x14ac:dyDescent="0.3">
      <c r="A224" s="472" t="s">
        <v>1292</v>
      </c>
      <c r="B224" s="473" t="s">
        <v>1124</v>
      </c>
      <c r="C224" s="473" t="s">
        <v>1125</v>
      </c>
      <c r="D224" s="473" t="s">
        <v>1182</v>
      </c>
      <c r="E224" s="473" t="s">
        <v>1183</v>
      </c>
      <c r="F224" s="477">
        <v>16</v>
      </c>
      <c r="G224" s="477">
        <v>1456</v>
      </c>
      <c r="H224" s="477">
        <v>0.72727272727272729</v>
      </c>
      <c r="I224" s="477">
        <v>91</v>
      </c>
      <c r="J224" s="477">
        <v>22</v>
      </c>
      <c r="K224" s="477">
        <v>2002</v>
      </c>
      <c r="L224" s="477">
        <v>1</v>
      </c>
      <c r="M224" s="477">
        <v>91</v>
      </c>
      <c r="N224" s="477">
        <v>23</v>
      </c>
      <c r="O224" s="477">
        <v>2093</v>
      </c>
      <c r="P224" s="552">
        <v>1.0454545454545454</v>
      </c>
      <c r="Q224" s="478">
        <v>91</v>
      </c>
    </row>
    <row r="225" spans="1:17" ht="14.4" customHeight="1" x14ac:dyDescent="0.3">
      <c r="A225" s="472" t="s">
        <v>1292</v>
      </c>
      <c r="B225" s="473" t="s">
        <v>1124</v>
      </c>
      <c r="C225" s="473" t="s">
        <v>1125</v>
      </c>
      <c r="D225" s="473" t="s">
        <v>1184</v>
      </c>
      <c r="E225" s="473" t="s">
        <v>1185</v>
      </c>
      <c r="F225" s="477">
        <v>67</v>
      </c>
      <c r="G225" s="477">
        <v>6633</v>
      </c>
      <c r="H225" s="477">
        <v>0.52060277843183422</v>
      </c>
      <c r="I225" s="477">
        <v>99</v>
      </c>
      <c r="J225" s="477">
        <v>93</v>
      </c>
      <c r="K225" s="477">
        <v>12741</v>
      </c>
      <c r="L225" s="477">
        <v>1</v>
      </c>
      <c r="M225" s="477">
        <v>137</v>
      </c>
      <c r="N225" s="477">
        <v>78</v>
      </c>
      <c r="O225" s="477">
        <v>10764</v>
      </c>
      <c r="P225" s="552">
        <v>0.84483164586767134</v>
      </c>
      <c r="Q225" s="478">
        <v>138</v>
      </c>
    </row>
    <row r="226" spans="1:17" ht="14.4" customHeight="1" x14ac:dyDescent="0.3">
      <c r="A226" s="472" t="s">
        <v>1292</v>
      </c>
      <c r="B226" s="473" t="s">
        <v>1124</v>
      </c>
      <c r="C226" s="473" t="s">
        <v>1125</v>
      </c>
      <c r="D226" s="473" t="s">
        <v>1186</v>
      </c>
      <c r="E226" s="473" t="s">
        <v>1187</v>
      </c>
      <c r="F226" s="477">
        <v>6</v>
      </c>
      <c r="G226" s="477">
        <v>126</v>
      </c>
      <c r="H226" s="477"/>
      <c r="I226" s="477">
        <v>21</v>
      </c>
      <c r="J226" s="477"/>
      <c r="K226" s="477"/>
      <c r="L226" s="477"/>
      <c r="M226" s="477"/>
      <c r="N226" s="477">
        <v>1</v>
      </c>
      <c r="O226" s="477">
        <v>66</v>
      </c>
      <c r="P226" s="552"/>
      <c r="Q226" s="478">
        <v>66</v>
      </c>
    </row>
    <row r="227" spans="1:17" ht="14.4" customHeight="1" x14ac:dyDescent="0.3">
      <c r="A227" s="472" t="s">
        <v>1292</v>
      </c>
      <c r="B227" s="473" t="s">
        <v>1124</v>
      </c>
      <c r="C227" s="473" t="s">
        <v>1125</v>
      </c>
      <c r="D227" s="473" t="s">
        <v>1188</v>
      </c>
      <c r="E227" s="473" t="s">
        <v>1189</v>
      </c>
      <c r="F227" s="477">
        <v>20</v>
      </c>
      <c r="G227" s="477">
        <v>9760</v>
      </c>
      <c r="H227" s="477">
        <v>1.9837398373983739</v>
      </c>
      <c r="I227" s="477">
        <v>488</v>
      </c>
      <c r="J227" s="477">
        <v>15</v>
      </c>
      <c r="K227" s="477">
        <v>4920</v>
      </c>
      <c r="L227" s="477">
        <v>1</v>
      </c>
      <c r="M227" s="477">
        <v>328</v>
      </c>
      <c r="N227" s="477">
        <v>4</v>
      </c>
      <c r="O227" s="477">
        <v>1312</v>
      </c>
      <c r="P227" s="552">
        <v>0.26666666666666666</v>
      </c>
      <c r="Q227" s="478">
        <v>328</v>
      </c>
    </row>
    <row r="228" spans="1:17" ht="14.4" customHeight="1" x14ac:dyDescent="0.3">
      <c r="A228" s="472" t="s">
        <v>1292</v>
      </c>
      <c r="B228" s="473" t="s">
        <v>1124</v>
      </c>
      <c r="C228" s="473" t="s">
        <v>1125</v>
      </c>
      <c r="D228" s="473" t="s">
        <v>1196</v>
      </c>
      <c r="E228" s="473" t="s">
        <v>1197</v>
      </c>
      <c r="F228" s="477">
        <v>34</v>
      </c>
      <c r="G228" s="477">
        <v>1394</v>
      </c>
      <c r="H228" s="477">
        <v>0.80392156862745101</v>
      </c>
      <c r="I228" s="477">
        <v>41</v>
      </c>
      <c r="J228" s="477">
        <v>34</v>
      </c>
      <c r="K228" s="477">
        <v>1734</v>
      </c>
      <c r="L228" s="477">
        <v>1</v>
      </c>
      <c r="M228" s="477">
        <v>51</v>
      </c>
      <c r="N228" s="477">
        <v>35</v>
      </c>
      <c r="O228" s="477">
        <v>1785</v>
      </c>
      <c r="P228" s="552">
        <v>1.0294117647058822</v>
      </c>
      <c r="Q228" s="478">
        <v>51</v>
      </c>
    </row>
    <row r="229" spans="1:17" ht="14.4" customHeight="1" x14ac:dyDescent="0.3">
      <c r="A229" s="472" t="s">
        <v>1292</v>
      </c>
      <c r="B229" s="473" t="s">
        <v>1124</v>
      </c>
      <c r="C229" s="473" t="s">
        <v>1125</v>
      </c>
      <c r="D229" s="473" t="s">
        <v>1212</v>
      </c>
      <c r="E229" s="473" t="s">
        <v>1213</v>
      </c>
      <c r="F229" s="477">
        <v>1</v>
      </c>
      <c r="G229" s="477">
        <v>963</v>
      </c>
      <c r="H229" s="477"/>
      <c r="I229" s="477">
        <v>963</v>
      </c>
      <c r="J229" s="477"/>
      <c r="K229" s="477"/>
      <c r="L229" s="477"/>
      <c r="M229" s="477"/>
      <c r="N229" s="477"/>
      <c r="O229" s="477"/>
      <c r="P229" s="552"/>
      <c r="Q229" s="478"/>
    </row>
    <row r="230" spans="1:17" ht="14.4" customHeight="1" x14ac:dyDescent="0.3">
      <c r="A230" s="472" t="s">
        <v>1292</v>
      </c>
      <c r="B230" s="473" t="s">
        <v>1124</v>
      </c>
      <c r="C230" s="473" t="s">
        <v>1125</v>
      </c>
      <c r="D230" s="473" t="s">
        <v>1222</v>
      </c>
      <c r="E230" s="473" t="s">
        <v>1223</v>
      </c>
      <c r="F230" s="477">
        <v>45</v>
      </c>
      <c r="G230" s="477">
        <v>11205</v>
      </c>
      <c r="H230" s="477">
        <v>0.810722813110484</v>
      </c>
      <c r="I230" s="477">
        <v>249</v>
      </c>
      <c r="J230" s="477">
        <v>51</v>
      </c>
      <c r="K230" s="477">
        <v>13821</v>
      </c>
      <c r="L230" s="477">
        <v>1</v>
      </c>
      <c r="M230" s="477">
        <v>271</v>
      </c>
      <c r="N230" s="477">
        <v>65</v>
      </c>
      <c r="O230" s="477">
        <v>17680</v>
      </c>
      <c r="P230" s="552">
        <v>1.2792127921279213</v>
      </c>
      <c r="Q230" s="478">
        <v>272</v>
      </c>
    </row>
    <row r="231" spans="1:17" ht="14.4" customHeight="1" x14ac:dyDescent="0.3">
      <c r="A231" s="472" t="s">
        <v>1292</v>
      </c>
      <c r="B231" s="473" t="s">
        <v>1124</v>
      </c>
      <c r="C231" s="473" t="s">
        <v>1125</v>
      </c>
      <c r="D231" s="473" t="s">
        <v>1238</v>
      </c>
      <c r="E231" s="473" t="s">
        <v>1239</v>
      </c>
      <c r="F231" s="477"/>
      <c r="G231" s="477"/>
      <c r="H231" s="477"/>
      <c r="I231" s="477"/>
      <c r="J231" s="477">
        <v>6</v>
      </c>
      <c r="K231" s="477">
        <v>8958</v>
      </c>
      <c r="L231" s="477">
        <v>1</v>
      </c>
      <c r="M231" s="477">
        <v>1493</v>
      </c>
      <c r="N231" s="477"/>
      <c r="O231" s="477"/>
      <c r="P231" s="552"/>
      <c r="Q231" s="478"/>
    </row>
    <row r="232" spans="1:17" ht="14.4" customHeight="1" x14ac:dyDescent="0.3">
      <c r="A232" s="472" t="s">
        <v>1292</v>
      </c>
      <c r="B232" s="473" t="s">
        <v>1124</v>
      </c>
      <c r="C232" s="473" t="s">
        <v>1125</v>
      </c>
      <c r="D232" s="473" t="s">
        <v>1240</v>
      </c>
      <c r="E232" s="473" t="s">
        <v>1241</v>
      </c>
      <c r="F232" s="477"/>
      <c r="G232" s="477"/>
      <c r="H232" s="477"/>
      <c r="I232" s="477"/>
      <c r="J232" s="477">
        <v>27</v>
      </c>
      <c r="K232" s="477">
        <v>8829</v>
      </c>
      <c r="L232" s="477">
        <v>1</v>
      </c>
      <c r="M232" s="477">
        <v>327</v>
      </c>
      <c r="N232" s="477">
        <v>37</v>
      </c>
      <c r="O232" s="477">
        <v>12099</v>
      </c>
      <c r="P232" s="552">
        <v>1.3703703703703705</v>
      </c>
      <c r="Q232" s="478">
        <v>327</v>
      </c>
    </row>
    <row r="233" spans="1:17" ht="14.4" customHeight="1" x14ac:dyDescent="0.3">
      <c r="A233" s="472" t="s">
        <v>1292</v>
      </c>
      <c r="B233" s="473" t="s">
        <v>1124</v>
      </c>
      <c r="C233" s="473" t="s">
        <v>1125</v>
      </c>
      <c r="D233" s="473" t="s">
        <v>1246</v>
      </c>
      <c r="E233" s="473" t="s">
        <v>1247</v>
      </c>
      <c r="F233" s="477"/>
      <c r="G233" s="477"/>
      <c r="H233" s="477"/>
      <c r="I233" s="477"/>
      <c r="J233" s="477"/>
      <c r="K233" s="477"/>
      <c r="L233" s="477"/>
      <c r="M233" s="477"/>
      <c r="N233" s="477">
        <v>102</v>
      </c>
      <c r="O233" s="477">
        <v>26622</v>
      </c>
      <c r="P233" s="552"/>
      <c r="Q233" s="478">
        <v>261</v>
      </c>
    </row>
    <row r="234" spans="1:17" ht="14.4" customHeight="1" x14ac:dyDescent="0.3">
      <c r="A234" s="472" t="s">
        <v>1292</v>
      </c>
      <c r="B234" s="473" t="s">
        <v>1124</v>
      </c>
      <c r="C234" s="473" t="s">
        <v>1125</v>
      </c>
      <c r="D234" s="473" t="s">
        <v>1248</v>
      </c>
      <c r="E234" s="473" t="s">
        <v>1249</v>
      </c>
      <c r="F234" s="477"/>
      <c r="G234" s="477"/>
      <c r="H234" s="477"/>
      <c r="I234" s="477"/>
      <c r="J234" s="477"/>
      <c r="K234" s="477"/>
      <c r="L234" s="477"/>
      <c r="M234" s="477"/>
      <c r="N234" s="477">
        <v>2</v>
      </c>
      <c r="O234" s="477">
        <v>330</v>
      </c>
      <c r="P234" s="552"/>
      <c r="Q234" s="478">
        <v>165</v>
      </c>
    </row>
    <row r="235" spans="1:17" ht="14.4" customHeight="1" x14ac:dyDescent="0.3">
      <c r="A235" s="472" t="s">
        <v>1123</v>
      </c>
      <c r="B235" s="473" t="s">
        <v>1124</v>
      </c>
      <c r="C235" s="473" t="s">
        <v>1125</v>
      </c>
      <c r="D235" s="473" t="s">
        <v>1126</v>
      </c>
      <c r="E235" s="473" t="s">
        <v>1127</v>
      </c>
      <c r="F235" s="477">
        <v>28</v>
      </c>
      <c r="G235" s="477">
        <v>4844</v>
      </c>
      <c r="H235" s="477">
        <v>0.7567567567567568</v>
      </c>
      <c r="I235" s="477">
        <v>173</v>
      </c>
      <c r="J235" s="477">
        <v>37</v>
      </c>
      <c r="K235" s="477">
        <v>6401</v>
      </c>
      <c r="L235" s="477">
        <v>1</v>
      </c>
      <c r="M235" s="477">
        <v>173</v>
      </c>
      <c r="N235" s="477">
        <v>37</v>
      </c>
      <c r="O235" s="477">
        <v>6438</v>
      </c>
      <c r="P235" s="552">
        <v>1.0057803468208093</v>
      </c>
      <c r="Q235" s="478">
        <v>174</v>
      </c>
    </row>
    <row r="236" spans="1:17" ht="14.4" customHeight="1" x14ac:dyDescent="0.3">
      <c r="A236" s="472" t="s">
        <v>1123</v>
      </c>
      <c r="B236" s="473" t="s">
        <v>1124</v>
      </c>
      <c r="C236" s="473" t="s">
        <v>1125</v>
      </c>
      <c r="D236" s="473" t="s">
        <v>1140</v>
      </c>
      <c r="E236" s="473" t="s">
        <v>1141</v>
      </c>
      <c r="F236" s="477">
        <v>3</v>
      </c>
      <c r="G236" s="477">
        <v>3519</v>
      </c>
      <c r="H236" s="477">
        <v>0.2989804587935429</v>
      </c>
      <c r="I236" s="477">
        <v>1173</v>
      </c>
      <c r="J236" s="477">
        <v>11</v>
      </c>
      <c r="K236" s="477">
        <v>11770</v>
      </c>
      <c r="L236" s="477">
        <v>1</v>
      </c>
      <c r="M236" s="477">
        <v>1070</v>
      </c>
      <c r="N236" s="477">
        <v>16</v>
      </c>
      <c r="O236" s="477">
        <v>17120</v>
      </c>
      <c r="P236" s="552">
        <v>1.4545454545454546</v>
      </c>
      <c r="Q236" s="478">
        <v>1070</v>
      </c>
    </row>
    <row r="237" spans="1:17" ht="14.4" customHeight="1" x14ac:dyDescent="0.3">
      <c r="A237" s="472" t="s">
        <v>1123</v>
      </c>
      <c r="B237" s="473" t="s">
        <v>1124</v>
      </c>
      <c r="C237" s="473" t="s">
        <v>1125</v>
      </c>
      <c r="D237" s="473" t="s">
        <v>1142</v>
      </c>
      <c r="E237" s="473" t="s">
        <v>1143</v>
      </c>
      <c r="F237" s="477">
        <v>776</v>
      </c>
      <c r="G237" s="477">
        <v>31816</v>
      </c>
      <c r="H237" s="477">
        <v>0.82437684614188733</v>
      </c>
      <c r="I237" s="477">
        <v>41</v>
      </c>
      <c r="J237" s="477">
        <v>839</v>
      </c>
      <c r="K237" s="477">
        <v>38594</v>
      </c>
      <c r="L237" s="477">
        <v>1</v>
      </c>
      <c r="M237" s="477">
        <v>46</v>
      </c>
      <c r="N237" s="477">
        <v>223</v>
      </c>
      <c r="O237" s="477">
        <v>10258</v>
      </c>
      <c r="P237" s="552">
        <v>0.26579261025029799</v>
      </c>
      <c r="Q237" s="478">
        <v>46</v>
      </c>
    </row>
    <row r="238" spans="1:17" ht="14.4" customHeight="1" x14ac:dyDescent="0.3">
      <c r="A238" s="472" t="s">
        <v>1123</v>
      </c>
      <c r="B238" s="473" t="s">
        <v>1124</v>
      </c>
      <c r="C238" s="473" t="s">
        <v>1125</v>
      </c>
      <c r="D238" s="473" t="s">
        <v>1144</v>
      </c>
      <c r="E238" s="473" t="s">
        <v>1145</v>
      </c>
      <c r="F238" s="477">
        <v>2</v>
      </c>
      <c r="G238" s="477">
        <v>768</v>
      </c>
      <c r="H238" s="477"/>
      <c r="I238" s="477">
        <v>384</v>
      </c>
      <c r="J238" s="477"/>
      <c r="K238" s="477"/>
      <c r="L238" s="477"/>
      <c r="M238" s="477"/>
      <c r="N238" s="477"/>
      <c r="O238" s="477"/>
      <c r="P238" s="552"/>
      <c r="Q238" s="478"/>
    </row>
    <row r="239" spans="1:17" ht="14.4" customHeight="1" x14ac:dyDescent="0.3">
      <c r="A239" s="472" t="s">
        <v>1123</v>
      </c>
      <c r="B239" s="473" t="s">
        <v>1124</v>
      </c>
      <c r="C239" s="473" t="s">
        <v>1125</v>
      </c>
      <c r="D239" s="473" t="s">
        <v>1146</v>
      </c>
      <c r="E239" s="473" t="s">
        <v>1147</v>
      </c>
      <c r="F239" s="477"/>
      <c r="G239" s="477"/>
      <c r="H239" s="477"/>
      <c r="I239" s="477"/>
      <c r="J239" s="477"/>
      <c r="K239" s="477"/>
      <c r="L239" s="477"/>
      <c r="M239" s="477"/>
      <c r="N239" s="477">
        <v>2</v>
      </c>
      <c r="O239" s="477">
        <v>102</v>
      </c>
      <c r="P239" s="552"/>
      <c r="Q239" s="478">
        <v>51</v>
      </c>
    </row>
    <row r="240" spans="1:17" ht="14.4" customHeight="1" x14ac:dyDescent="0.3">
      <c r="A240" s="472" t="s">
        <v>1123</v>
      </c>
      <c r="B240" s="473" t="s">
        <v>1124</v>
      </c>
      <c r="C240" s="473" t="s">
        <v>1125</v>
      </c>
      <c r="D240" s="473" t="s">
        <v>1150</v>
      </c>
      <c r="E240" s="473" t="s">
        <v>1151</v>
      </c>
      <c r="F240" s="477"/>
      <c r="G240" s="477"/>
      <c r="H240" s="477"/>
      <c r="I240" s="477"/>
      <c r="J240" s="477">
        <v>12</v>
      </c>
      <c r="K240" s="477">
        <v>4524</v>
      </c>
      <c r="L240" s="477">
        <v>1</v>
      </c>
      <c r="M240" s="477">
        <v>377</v>
      </c>
      <c r="N240" s="477">
        <v>22</v>
      </c>
      <c r="O240" s="477">
        <v>8294</v>
      </c>
      <c r="P240" s="552">
        <v>1.8333333333333333</v>
      </c>
      <c r="Q240" s="478">
        <v>377</v>
      </c>
    </row>
    <row r="241" spans="1:17" ht="14.4" customHeight="1" x14ac:dyDescent="0.3">
      <c r="A241" s="472" t="s">
        <v>1123</v>
      </c>
      <c r="B241" s="473" t="s">
        <v>1124</v>
      </c>
      <c r="C241" s="473" t="s">
        <v>1125</v>
      </c>
      <c r="D241" s="473" t="s">
        <v>1154</v>
      </c>
      <c r="E241" s="473" t="s">
        <v>1155</v>
      </c>
      <c r="F241" s="477">
        <v>5</v>
      </c>
      <c r="G241" s="477">
        <v>2460</v>
      </c>
      <c r="H241" s="477">
        <v>0.93893129770992367</v>
      </c>
      <c r="I241" s="477">
        <v>492</v>
      </c>
      <c r="J241" s="477">
        <v>5</v>
      </c>
      <c r="K241" s="477">
        <v>2620</v>
      </c>
      <c r="L241" s="477">
        <v>1</v>
      </c>
      <c r="M241" s="477">
        <v>524</v>
      </c>
      <c r="N241" s="477">
        <v>3</v>
      </c>
      <c r="O241" s="477">
        <v>1572</v>
      </c>
      <c r="P241" s="552">
        <v>0.6</v>
      </c>
      <c r="Q241" s="478">
        <v>524</v>
      </c>
    </row>
    <row r="242" spans="1:17" ht="14.4" customHeight="1" x14ac:dyDescent="0.3">
      <c r="A242" s="472" t="s">
        <v>1123</v>
      </c>
      <c r="B242" s="473" t="s">
        <v>1124</v>
      </c>
      <c r="C242" s="473" t="s">
        <v>1125</v>
      </c>
      <c r="D242" s="473" t="s">
        <v>1156</v>
      </c>
      <c r="E242" s="473" t="s">
        <v>1157</v>
      </c>
      <c r="F242" s="477">
        <v>6</v>
      </c>
      <c r="G242" s="477">
        <v>186</v>
      </c>
      <c r="H242" s="477">
        <v>0.81578947368421051</v>
      </c>
      <c r="I242" s="477">
        <v>31</v>
      </c>
      <c r="J242" s="477">
        <v>4</v>
      </c>
      <c r="K242" s="477">
        <v>228</v>
      </c>
      <c r="L242" s="477">
        <v>1</v>
      </c>
      <c r="M242" s="477">
        <v>57</v>
      </c>
      <c r="N242" s="477">
        <v>1</v>
      </c>
      <c r="O242" s="477">
        <v>57</v>
      </c>
      <c r="P242" s="552">
        <v>0.25</v>
      </c>
      <c r="Q242" s="478">
        <v>57</v>
      </c>
    </row>
    <row r="243" spans="1:17" ht="14.4" customHeight="1" x14ac:dyDescent="0.3">
      <c r="A243" s="472" t="s">
        <v>1123</v>
      </c>
      <c r="B243" s="473" t="s">
        <v>1124</v>
      </c>
      <c r="C243" s="473" t="s">
        <v>1125</v>
      </c>
      <c r="D243" s="473" t="s">
        <v>1162</v>
      </c>
      <c r="E243" s="473" t="s">
        <v>1163</v>
      </c>
      <c r="F243" s="477">
        <v>4</v>
      </c>
      <c r="G243" s="477">
        <v>944</v>
      </c>
      <c r="H243" s="477"/>
      <c r="I243" s="477">
        <v>236</v>
      </c>
      <c r="J243" s="477"/>
      <c r="K243" s="477"/>
      <c r="L243" s="477"/>
      <c r="M243" s="477"/>
      <c r="N243" s="477"/>
      <c r="O243" s="477"/>
      <c r="P243" s="552"/>
      <c r="Q243" s="478"/>
    </row>
    <row r="244" spans="1:17" ht="14.4" customHeight="1" x14ac:dyDescent="0.3">
      <c r="A244" s="472" t="s">
        <v>1123</v>
      </c>
      <c r="B244" s="473" t="s">
        <v>1124</v>
      </c>
      <c r="C244" s="473" t="s">
        <v>1125</v>
      </c>
      <c r="D244" s="473" t="s">
        <v>1170</v>
      </c>
      <c r="E244" s="473" t="s">
        <v>1171</v>
      </c>
      <c r="F244" s="477">
        <v>8</v>
      </c>
      <c r="G244" s="477">
        <v>136</v>
      </c>
      <c r="H244" s="477">
        <v>0.88888888888888884</v>
      </c>
      <c r="I244" s="477">
        <v>17</v>
      </c>
      <c r="J244" s="477">
        <v>9</v>
      </c>
      <c r="K244" s="477">
        <v>153</v>
      </c>
      <c r="L244" s="477">
        <v>1</v>
      </c>
      <c r="M244" s="477">
        <v>17</v>
      </c>
      <c r="N244" s="477">
        <v>17</v>
      </c>
      <c r="O244" s="477">
        <v>289</v>
      </c>
      <c r="P244" s="552">
        <v>1.8888888888888888</v>
      </c>
      <c r="Q244" s="478">
        <v>17</v>
      </c>
    </row>
    <row r="245" spans="1:17" ht="14.4" customHeight="1" x14ac:dyDescent="0.3">
      <c r="A245" s="472" t="s">
        <v>1123</v>
      </c>
      <c r="B245" s="473" t="s">
        <v>1124</v>
      </c>
      <c r="C245" s="473" t="s">
        <v>1125</v>
      </c>
      <c r="D245" s="473" t="s">
        <v>1172</v>
      </c>
      <c r="E245" s="473" t="s">
        <v>1173</v>
      </c>
      <c r="F245" s="477">
        <v>1</v>
      </c>
      <c r="G245" s="477">
        <v>139</v>
      </c>
      <c r="H245" s="477"/>
      <c r="I245" s="477">
        <v>139</v>
      </c>
      <c r="J245" s="477"/>
      <c r="K245" s="477"/>
      <c r="L245" s="477"/>
      <c r="M245" s="477"/>
      <c r="N245" s="477"/>
      <c r="O245" s="477"/>
      <c r="P245" s="552"/>
      <c r="Q245" s="478"/>
    </row>
    <row r="246" spans="1:17" ht="14.4" customHeight="1" x14ac:dyDescent="0.3">
      <c r="A246" s="472" t="s">
        <v>1123</v>
      </c>
      <c r="B246" s="473" t="s">
        <v>1124</v>
      </c>
      <c r="C246" s="473" t="s">
        <v>1125</v>
      </c>
      <c r="D246" s="473" t="s">
        <v>1174</v>
      </c>
      <c r="E246" s="473" t="s">
        <v>1175</v>
      </c>
      <c r="F246" s="477">
        <v>1</v>
      </c>
      <c r="G246" s="477">
        <v>103</v>
      </c>
      <c r="H246" s="477"/>
      <c r="I246" s="477">
        <v>103</v>
      </c>
      <c r="J246" s="477"/>
      <c r="K246" s="477"/>
      <c r="L246" s="477"/>
      <c r="M246" s="477"/>
      <c r="N246" s="477"/>
      <c r="O246" s="477"/>
      <c r="P246" s="552"/>
      <c r="Q246" s="478"/>
    </row>
    <row r="247" spans="1:17" ht="14.4" customHeight="1" x14ac:dyDescent="0.3">
      <c r="A247" s="472" t="s">
        <v>1123</v>
      </c>
      <c r="B247" s="473" t="s">
        <v>1124</v>
      </c>
      <c r="C247" s="473" t="s">
        <v>1125</v>
      </c>
      <c r="D247" s="473" t="s">
        <v>1180</v>
      </c>
      <c r="E247" s="473" t="s">
        <v>1181</v>
      </c>
      <c r="F247" s="477">
        <v>564</v>
      </c>
      <c r="G247" s="477">
        <v>65988</v>
      </c>
      <c r="H247" s="477">
        <v>1.2130147058823531</v>
      </c>
      <c r="I247" s="477">
        <v>117</v>
      </c>
      <c r="J247" s="477">
        <v>400</v>
      </c>
      <c r="K247" s="477">
        <v>54400</v>
      </c>
      <c r="L247" s="477">
        <v>1</v>
      </c>
      <c r="M247" s="477">
        <v>136</v>
      </c>
      <c r="N247" s="477">
        <v>177</v>
      </c>
      <c r="O247" s="477">
        <v>24249</v>
      </c>
      <c r="P247" s="552">
        <v>0.44575367647058822</v>
      </c>
      <c r="Q247" s="478">
        <v>137</v>
      </c>
    </row>
    <row r="248" spans="1:17" ht="14.4" customHeight="1" x14ac:dyDescent="0.3">
      <c r="A248" s="472" t="s">
        <v>1123</v>
      </c>
      <c r="B248" s="473" t="s">
        <v>1124</v>
      </c>
      <c r="C248" s="473" t="s">
        <v>1125</v>
      </c>
      <c r="D248" s="473" t="s">
        <v>1182</v>
      </c>
      <c r="E248" s="473" t="s">
        <v>1183</v>
      </c>
      <c r="F248" s="477">
        <v>16</v>
      </c>
      <c r="G248" s="477">
        <v>1456</v>
      </c>
      <c r="H248" s="477">
        <v>0.88888888888888884</v>
      </c>
      <c r="I248" s="477">
        <v>91</v>
      </c>
      <c r="J248" s="477">
        <v>18</v>
      </c>
      <c r="K248" s="477">
        <v>1638</v>
      </c>
      <c r="L248" s="477">
        <v>1</v>
      </c>
      <c r="M248" s="477">
        <v>91</v>
      </c>
      <c r="N248" s="477">
        <v>19</v>
      </c>
      <c r="O248" s="477">
        <v>1729</v>
      </c>
      <c r="P248" s="552">
        <v>1.0555555555555556</v>
      </c>
      <c r="Q248" s="478">
        <v>91</v>
      </c>
    </row>
    <row r="249" spans="1:17" ht="14.4" customHeight="1" x14ac:dyDescent="0.3">
      <c r="A249" s="472" t="s">
        <v>1123</v>
      </c>
      <c r="B249" s="473" t="s">
        <v>1124</v>
      </c>
      <c r="C249" s="473" t="s">
        <v>1125</v>
      </c>
      <c r="D249" s="473" t="s">
        <v>1184</v>
      </c>
      <c r="E249" s="473" t="s">
        <v>1185</v>
      </c>
      <c r="F249" s="477">
        <v>10</v>
      </c>
      <c r="G249" s="477">
        <v>990</v>
      </c>
      <c r="H249" s="477">
        <v>3.613138686131387</v>
      </c>
      <c r="I249" s="477">
        <v>99</v>
      </c>
      <c r="J249" s="477">
        <v>2</v>
      </c>
      <c r="K249" s="477">
        <v>274</v>
      </c>
      <c r="L249" s="477">
        <v>1</v>
      </c>
      <c r="M249" s="477">
        <v>137</v>
      </c>
      <c r="N249" s="477">
        <v>5</v>
      </c>
      <c r="O249" s="477">
        <v>690</v>
      </c>
      <c r="P249" s="552">
        <v>2.5182481751824817</v>
      </c>
      <c r="Q249" s="478">
        <v>138</v>
      </c>
    </row>
    <row r="250" spans="1:17" ht="14.4" customHeight="1" x14ac:dyDescent="0.3">
      <c r="A250" s="472" t="s">
        <v>1123</v>
      </c>
      <c r="B250" s="473" t="s">
        <v>1124</v>
      </c>
      <c r="C250" s="473" t="s">
        <v>1125</v>
      </c>
      <c r="D250" s="473" t="s">
        <v>1186</v>
      </c>
      <c r="E250" s="473" t="s">
        <v>1187</v>
      </c>
      <c r="F250" s="477">
        <v>12</v>
      </c>
      <c r="G250" s="477">
        <v>252</v>
      </c>
      <c r="H250" s="477"/>
      <c r="I250" s="477">
        <v>21</v>
      </c>
      <c r="J250" s="477"/>
      <c r="K250" s="477"/>
      <c r="L250" s="477"/>
      <c r="M250" s="477"/>
      <c r="N250" s="477">
        <v>9</v>
      </c>
      <c r="O250" s="477">
        <v>594</v>
      </c>
      <c r="P250" s="552"/>
      <c r="Q250" s="478">
        <v>66</v>
      </c>
    </row>
    <row r="251" spans="1:17" ht="14.4" customHeight="1" x14ac:dyDescent="0.3">
      <c r="A251" s="472" t="s">
        <v>1123</v>
      </c>
      <c r="B251" s="473" t="s">
        <v>1124</v>
      </c>
      <c r="C251" s="473" t="s">
        <v>1125</v>
      </c>
      <c r="D251" s="473" t="s">
        <v>1188</v>
      </c>
      <c r="E251" s="473" t="s">
        <v>1189</v>
      </c>
      <c r="F251" s="477">
        <v>16</v>
      </c>
      <c r="G251" s="477">
        <v>7808</v>
      </c>
      <c r="H251" s="477">
        <v>3.9674796747967478</v>
      </c>
      <c r="I251" s="477">
        <v>488</v>
      </c>
      <c r="J251" s="477">
        <v>6</v>
      </c>
      <c r="K251" s="477">
        <v>1968</v>
      </c>
      <c r="L251" s="477">
        <v>1</v>
      </c>
      <c r="M251" s="477">
        <v>328</v>
      </c>
      <c r="N251" s="477">
        <v>8</v>
      </c>
      <c r="O251" s="477">
        <v>2624</v>
      </c>
      <c r="P251" s="552">
        <v>1.3333333333333333</v>
      </c>
      <c r="Q251" s="478">
        <v>328</v>
      </c>
    </row>
    <row r="252" spans="1:17" ht="14.4" customHeight="1" x14ac:dyDescent="0.3">
      <c r="A252" s="472" t="s">
        <v>1123</v>
      </c>
      <c r="B252" s="473" t="s">
        <v>1124</v>
      </c>
      <c r="C252" s="473" t="s">
        <v>1125</v>
      </c>
      <c r="D252" s="473" t="s">
        <v>1196</v>
      </c>
      <c r="E252" s="473" t="s">
        <v>1197</v>
      </c>
      <c r="F252" s="477">
        <v>44</v>
      </c>
      <c r="G252" s="477">
        <v>1804</v>
      </c>
      <c r="H252" s="477">
        <v>2.526610644257703</v>
      </c>
      <c r="I252" s="477">
        <v>41</v>
      </c>
      <c r="J252" s="477">
        <v>14</v>
      </c>
      <c r="K252" s="477">
        <v>714</v>
      </c>
      <c r="L252" s="477">
        <v>1</v>
      </c>
      <c r="M252" s="477">
        <v>51</v>
      </c>
      <c r="N252" s="477">
        <v>13</v>
      </c>
      <c r="O252" s="477">
        <v>663</v>
      </c>
      <c r="P252" s="552">
        <v>0.9285714285714286</v>
      </c>
      <c r="Q252" s="478">
        <v>51</v>
      </c>
    </row>
    <row r="253" spans="1:17" ht="14.4" customHeight="1" x14ac:dyDescent="0.3">
      <c r="A253" s="472" t="s">
        <v>1123</v>
      </c>
      <c r="B253" s="473" t="s">
        <v>1124</v>
      </c>
      <c r="C253" s="473" t="s">
        <v>1125</v>
      </c>
      <c r="D253" s="473" t="s">
        <v>1210</v>
      </c>
      <c r="E253" s="473" t="s">
        <v>1211</v>
      </c>
      <c r="F253" s="477">
        <v>5</v>
      </c>
      <c r="G253" s="477">
        <v>3070</v>
      </c>
      <c r="H253" s="477">
        <v>2.5081699346405228</v>
      </c>
      <c r="I253" s="477">
        <v>614</v>
      </c>
      <c r="J253" s="477">
        <v>2</v>
      </c>
      <c r="K253" s="477">
        <v>1224</v>
      </c>
      <c r="L253" s="477">
        <v>1</v>
      </c>
      <c r="M253" s="477">
        <v>612</v>
      </c>
      <c r="N253" s="477"/>
      <c r="O253" s="477"/>
      <c r="P253" s="552"/>
      <c r="Q253" s="478"/>
    </row>
    <row r="254" spans="1:17" ht="14.4" customHeight="1" x14ac:dyDescent="0.3">
      <c r="A254" s="472" t="s">
        <v>1123</v>
      </c>
      <c r="B254" s="473" t="s">
        <v>1124</v>
      </c>
      <c r="C254" s="473" t="s">
        <v>1125</v>
      </c>
      <c r="D254" s="473" t="s">
        <v>1222</v>
      </c>
      <c r="E254" s="473" t="s">
        <v>1223</v>
      </c>
      <c r="F254" s="477">
        <v>4</v>
      </c>
      <c r="G254" s="477">
        <v>996</v>
      </c>
      <c r="H254" s="477"/>
      <c r="I254" s="477">
        <v>249</v>
      </c>
      <c r="J254" s="477"/>
      <c r="K254" s="477"/>
      <c r="L254" s="477"/>
      <c r="M254" s="477"/>
      <c r="N254" s="477"/>
      <c r="O254" s="477"/>
      <c r="P254" s="552"/>
      <c r="Q254" s="478"/>
    </row>
    <row r="255" spans="1:17" ht="14.4" customHeight="1" x14ac:dyDescent="0.3">
      <c r="A255" s="472" t="s">
        <v>1123</v>
      </c>
      <c r="B255" s="473" t="s">
        <v>1124</v>
      </c>
      <c r="C255" s="473" t="s">
        <v>1125</v>
      </c>
      <c r="D255" s="473" t="s">
        <v>1228</v>
      </c>
      <c r="E255" s="473" t="s">
        <v>1229</v>
      </c>
      <c r="F255" s="477">
        <v>85</v>
      </c>
      <c r="G255" s="477">
        <v>2295</v>
      </c>
      <c r="H255" s="477">
        <v>0.43212201092073055</v>
      </c>
      <c r="I255" s="477">
        <v>27</v>
      </c>
      <c r="J255" s="477">
        <v>113</v>
      </c>
      <c r="K255" s="477">
        <v>5311</v>
      </c>
      <c r="L255" s="477">
        <v>1</v>
      </c>
      <c r="M255" s="477">
        <v>47</v>
      </c>
      <c r="N255" s="477">
        <v>15</v>
      </c>
      <c r="O255" s="477">
        <v>705</v>
      </c>
      <c r="P255" s="552">
        <v>0.13274336283185842</v>
      </c>
      <c r="Q255" s="478">
        <v>47</v>
      </c>
    </row>
    <row r="256" spans="1:17" ht="14.4" customHeight="1" x14ac:dyDescent="0.3">
      <c r="A256" s="472" t="s">
        <v>1123</v>
      </c>
      <c r="B256" s="473" t="s">
        <v>1124</v>
      </c>
      <c r="C256" s="473" t="s">
        <v>1125</v>
      </c>
      <c r="D256" s="473" t="s">
        <v>1236</v>
      </c>
      <c r="E256" s="473" t="s">
        <v>1237</v>
      </c>
      <c r="F256" s="477"/>
      <c r="G256" s="477"/>
      <c r="H256" s="477"/>
      <c r="I256" s="477"/>
      <c r="J256" s="477"/>
      <c r="K256" s="477"/>
      <c r="L256" s="477"/>
      <c r="M256" s="477"/>
      <c r="N256" s="477">
        <v>3</v>
      </c>
      <c r="O256" s="477">
        <v>726</v>
      </c>
      <c r="P256" s="552"/>
      <c r="Q256" s="478">
        <v>242</v>
      </c>
    </row>
    <row r="257" spans="1:17" ht="14.4" customHeight="1" x14ac:dyDescent="0.3">
      <c r="A257" s="472" t="s">
        <v>1123</v>
      </c>
      <c r="B257" s="473" t="s">
        <v>1124</v>
      </c>
      <c r="C257" s="473" t="s">
        <v>1125</v>
      </c>
      <c r="D257" s="473" t="s">
        <v>1238</v>
      </c>
      <c r="E257" s="473" t="s">
        <v>1239</v>
      </c>
      <c r="F257" s="477"/>
      <c r="G257" s="477"/>
      <c r="H257" s="477"/>
      <c r="I257" s="477"/>
      <c r="J257" s="477">
        <v>5</v>
      </c>
      <c r="K257" s="477">
        <v>7465</v>
      </c>
      <c r="L257" s="477">
        <v>1</v>
      </c>
      <c r="M257" s="477">
        <v>1493</v>
      </c>
      <c r="N257" s="477">
        <v>7</v>
      </c>
      <c r="O257" s="477">
        <v>10451</v>
      </c>
      <c r="P257" s="552">
        <v>1.4</v>
      </c>
      <c r="Q257" s="478">
        <v>1493</v>
      </c>
    </row>
    <row r="258" spans="1:17" ht="14.4" customHeight="1" x14ac:dyDescent="0.3">
      <c r="A258" s="472" t="s">
        <v>1123</v>
      </c>
      <c r="B258" s="473" t="s">
        <v>1124</v>
      </c>
      <c r="C258" s="473" t="s">
        <v>1125</v>
      </c>
      <c r="D258" s="473" t="s">
        <v>1240</v>
      </c>
      <c r="E258" s="473" t="s">
        <v>1241</v>
      </c>
      <c r="F258" s="477"/>
      <c r="G258" s="477"/>
      <c r="H258" s="477"/>
      <c r="I258" s="477"/>
      <c r="J258" s="477">
        <v>2</v>
      </c>
      <c r="K258" s="477">
        <v>654</v>
      </c>
      <c r="L258" s="477">
        <v>1</v>
      </c>
      <c r="M258" s="477">
        <v>327</v>
      </c>
      <c r="N258" s="477">
        <v>14</v>
      </c>
      <c r="O258" s="477">
        <v>4578</v>
      </c>
      <c r="P258" s="552">
        <v>7</v>
      </c>
      <c r="Q258" s="478">
        <v>327</v>
      </c>
    </row>
    <row r="259" spans="1:17" ht="14.4" customHeight="1" x14ac:dyDescent="0.3">
      <c r="A259" s="472" t="s">
        <v>1123</v>
      </c>
      <c r="B259" s="473" t="s">
        <v>1124</v>
      </c>
      <c r="C259" s="473" t="s">
        <v>1125</v>
      </c>
      <c r="D259" s="473" t="s">
        <v>1242</v>
      </c>
      <c r="E259" s="473" t="s">
        <v>1243</v>
      </c>
      <c r="F259" s="477"/>
      <c r="G259" s="477"/>
      <c r="H259" s="477"/>
      <c r="I259" s="477"/>
      <c r="J259" s="477">
        <v>1</v>
      </c>
      <c r="K259" s="477">
        <v>887</v>
      </c>
      <c r="L259" s="477">
        <v>1</v>
      </c>
      <c r="M259" s="477">
        <v>887</v>
      </c>
      <c r="N259" s="477">
        <v>4</v>
      </c>
      <c r="O259" s="477">
        <v>3552</v>
      </c>
      <c r="P259" s="552">
        <v>4.0045095828635855</v>
      </c>
      <c r="Q259" s="478">
        <v>888</v>
      </c>
    </row>
    <row r="260" spans="1:17" ht="14.4" customHeight="1" x14ac:dyDescent="0.3">
      <c r="A260" s="472" t="s">
        <v>1123</v>
      </c>
      <c r="B260" s="473" t="s">
        <v>1124</v>
      </c>
      <c r="C260" s="473" t="s">
        <v>1125</v>
      </c>
      <c r="D260" s="473" t="s">
        <v>1246</v>
      </c>
      <c r="E260" s="473" t="s">
        <v>1247</v>
      </c>
      <c r="F260" s="477"/>
      <c r="G260" s="477"/>
      <c r="H260" s="477"/>
      <c r="I260" s="477"/>
      <c r="J260" s="477"/>
      <c r="K260" s="477"/>
      <c r="L260" s="477"/>
      <c r="M260" s="477"/>
      <c r="N260" s="477">
        <v>173</v>
      </c>
      <c r="O260" s="477">
        <v>45153</v>
      </c>
      <c r="P260" s="552"/>
      <c r="Q260" s="478">
        <v>261</v>
      </c>
    </row>
    <row r="261" spans="1:17" ht="14.4" customHeight="1" x14ac:dyDescent="0.3">
      <c r="A261" s="472" t="s">
        <v>1293</v>
      </c>
      <c r="B261" s="473" t="s">
        <v>1124</v>
      </c>
      <c r="C261" s="473" t="s">
        <v>1125</v>
      </c>
      <c r="D261" s="473" t="s">
        <v>1126</v>
      </c>
      <c r="E261" s="473" t="s">
        <v>1127</v>
      </c>
      <c r="F261" s="477">
        <v>339</v>
      </c>
      <c r="G261" s="477">
        <v>58647</v>
      </c>
      <c r="H261" s="477">
        <v>1.1151315789473684</v>
      </c>
      <c r="I261" s="477">
        <v>173</v>
      </c>
      <c r="J261" s="477">
        <v>304</v>
      </c>
      <c r="K261" s="477">
        <v>52592</v>
      </c>
      <c r="L261" s="477">
        <v>1</v>
      </c>
      <c r="M261" s="477">
        <v>173</v>
      </c>
      <c r="N261" s="477">
        <v>207</v>
      </c>
      <c r="O261" s="477">
        <v>36018</v>
      </c>
      <c r="P261" s="552">
        <v>0.68485701247337993</v>
      </c>
      <c r="Q261" s="478">
        <v>174</v>
      </c>
    </row>
    <row r="262" spans="1:17" ht="14.4" customHeight="1" x14ac:dyDescent="0.3">
      <c r="A262" s="472" t="s">
        <v>1293</v>
      </c>
      <c r="B262" s="473" t="s">
        <v>1124</v>
      </c>
      <c r="C262" s="473" t="s">
        <v>1125</v>
      </c>
      <c r="D262" s="473" t="s">
        <v>1130</v>
      </c>
      <c r="E262" s="473" t="s">
        <v>1131</v>
      </c>
      <c r="F262" s="477"/>
      <c r="G262" s="477"/>
      <c r="H262" s="477"/>
      <c r="I262" s="477"/>
      <c r="J262" s="477"/>
      <c r="K262" s="477"/>
      <c r="L262" s="477"/>
      <c r="M262" s="477"/>
      <c r="N262" s="477">
        <v>2</v>
      </c>
      <c r="O262" s="477">
        <v>152</v>
      </c>
      <c r="P262" s="552"/>
      <c r="Q262" s="478">
        <v>76</v>
      </c>
    </row>
    <row r="263" spans="1:17" ht="14.4" customHeight="1" x14ac:dyDescent="0.3">
      <c r="A263" s="472" t="s">
        <v>1293</v>
      </c>
      <c r="B263" s="473" t="s">
        <v>1124</v>
      </c>
      <c r="C263" s="473" t="s">
        <v>1125</v>
      </c>
      <c r="D263" s="473" t="s">
        <v>1140</v>
      </c>
      <c r="E263" s="473" t="s">
        <v>1141</v>
      </c>
      <c r="F263" s="477">
        <v>127</v>
      </c>
      <c r="G263" s="477">
        <v>148971</v>
      </c>
      <c r="H263" s="477">
        <v>0.82381795056130069</v>
      </c>
      <c r="I263" s="477">
        <v>1173</v>
      </c>
      <c r="J263" s="477">
        <v>169</v>
      </c>
      <c r="K263" s="477">
        <v>180830</v>
      </c>
      <c r="L263" s="477">
        <v>1</v>
      </c>
      <c r="M263" s="477">
        <v>1070</v>
      </c>
      <c r="N263" s="477">
        <v>68</v>
      </c>
      <c r="O263" s="477">
        <v>72760</v>
      </c>
      <c r="P263" s="552">
        <v>0.40236686390532544</v>
      </c>
      <c r="Q263" s="478">
        <v>1070</v>
      </c>
    </row>
    <row r="264" spans="1:17" ht="14.4" customHeight="1" x14ac:dyDescent="0.3">
      <c r="A264" s="472" t="s">
        <v>1293</v>
      </c>
      <c r="B264" s="473" t="s">
        <v>1124</v>
      </c>
      <c r="C264" s="473" t="s">
        <v>1125</v>
      </c>
      <c r="D264" s="473" t="s">
        <v>1142</v>
      </c>
      <c r="E264" s="473" t="s">
        <v>1143</v>
      </c>
      <c r="F264" s="477">
        <v>1071</v>
      </c>
      <c r="G264" s="477">
        <v>43911</v>
      </c>
      <c r="H264" s="477">
        <v>0.9022561025725323</v>
      </c>
      <c r="I264" s="477">
        <v>41</v>
      </c>
      <c r="J264" s="477">
        <v>1058</v>
      </c>
      <c r="K264" s="477">
        <v>48668</v>
      </c>
      <c r="L264" s="477">
        <v>1</v>
      </c>
      <c r="M264" s="477">
        <v>46</v>
      </c>
      <c r="N264" s="477">
        <v>797</v>
      </c>
      <c r="O264" s="477">
        <v>36662</v>
      </c>
      <c r="P264" s="552">
        <v>0.75330812854442342</v>
      </c>
      <c r="Q264" s="478">
        <v>46</v>
      </c>
    </row>
    <row r="265" spans="1:17" ht="14.4" customHeight="1" x14ac:dyDescent="0.3">
      <c r="A265" s="472" t="s">
        <v>1293</v>
      </c>
      <c r="B265" s="473" t="s">
        <v>1124</v>
      </c>
      <c r="C265" s="473" t="s">
        <v>1125</v>
      </c>
      <c r="D265" s="473" t="s">
        <v>1144</v>
      </c>
      <c r="E265" s="473" t="s">
        <v>1145</v>
      </c>
      <c r="F265" s="477">
        <v>35</v>
      </c>
      <c r="G265" s="477">
        <v>13440</v>
      </c>
      <c r="H265" s="477">
        <v>1.1736966203824994</v>
      </c>
      <c r="I265" s="477">
        <v>384</v>
      </c>
      <c r="J265" s="477">
        <v>33</v>
      </c>
      <c r="K265" s="477">
        <v>11451</v>
      </c>
      <c r="L265" s="477">
        <v>1</v>
      </c>
      <c r="M265" s="477">
        <v>347</v>
      </c>
      <c r="N265" s="477">
        <v>31</v>
      </c>
      <c r="O265" s="477">
        <v>10757</v>
      </c>
      <c r="P265" s="552">
        <v>0.93939393939393945</v>
      </c>
      <c r="Q265" s="478">
        <v>347</v>
      </c>
    </row>
    <row r="266" spans="1:17" ht="14.4" customHeight="1" x14ac:dyDescent="0.3">
      <c r="A266" s="472" t="s">
        <v>1293</v>
      </c>
      <c r="B266" s="473" t="s">
        <v>1124</v>
      </c>
      <c r="C266" s="473" t="s">
        <v>1125</v>
      </c>
      <c r="D266" s="473" t="s">
        <v>1146</v>
      </c>
      <c r="E266" s="473" t="s">
        <v>1147</v>
      </c>
      <c r="F266" s="477">
        <v>248</v>
      </c>
      <c r="G266" s="477">
        <v>9176</v>
      </c>
      <c r="H266" s="477">
        <v>1.7135387488328664</v>
      </c>
      <c r="I266" s="477">
        <v>37</v>
      </c>
      <c r="J266" s="477">
        <v>105</v>
      </c>
      <c r="K266" s="477">
        <v>5355</v>
      </c>
      <c r="L266" s="477">
        <v>1</v>
      </c>
      <c r="M266" s="477">
        <v>51</v>
      </c>
      <c r="N266" s="477">
        <v>91</v>
      </c>
      <c r="O266" s="477">
        <v>4641</v>
      </c>
      <c r="P266" s="552">
        <v>0.8666666666666667</v>
      </c>
      <c r="Q266" s="478">
        <v>51</v>
      </c>
    </row>
    <row r="267" spans="1:17" ht="14.4" customHeight="1" x14ac:dyDescent="0.3">
      <c r="A267" s="472" t="s">
        <v>1293</v>
      </c>
      <c r="B267" s="473" t="s">
        <v>1124</v>
      </c>
      <c r="C267" s="473" t="s">
        <v>1125</v>
      </c>
      <c r="D267" s="473" t="s">
        <v>1150</v>
      </c>
      <c r="E267" s="473" t="s">
        <v>1151</v>
      </c>
      <c r="F267" s="477">
        <v>242</v>
      </c>
      <c r="G267" s="477">
        <v>107932</v>
      </c>
      <c r="H267" s="477">
        <v>0.6156812412652235</v>
      </c>
      <c r="I267" s="477">
        <v>446</v>
      </c>
      <c r="J267" s="477">
        <v>465</v>
      </c>
      <c r="K267" s="477">
        <v>175305</v>
      </c>
      <c r="L267" s="477">
        <v>1</v>
      </c>
      <c r="M267" s="477">
        <v>377</v>
      </c>
      <c r="N267" s="477">
        <v>521</v>
      </c>
      <c r="O267" s="477">
        <v>196417</v>
      </c>
      <c r="P267" s="552">
        <v>1.1204301075268817</v>
      </c>
      <c r="Q267" s="478">
        <v>377</v>
      </c>
    </row>
    <row r="268" spans="1:17" ht="14.4" customHeight="1" x14ac:dyDescent="0.3">
      <c r="A268" s="472" t="s">
        <v>1293</v>
      </c>
      <c r="B268" s="473" t="s">
        <v>1124</v>
      </c>
      <c r="C268" s="473" t="s">
        <v>1125</v>
      </c>
      <c r="D268" s="473" t="s">
        <v>1154</v>
      </c>
      <c r="E268" s="473" t="s">
        <v>1155</v>
      </c>
      <c r="F268" s="477">
        <v>281</v>
      </c>
      <c r="G268" s="477">
        <v>138252</v>
      </c>
      <c r="H268" s="477">
        <v>0.69431498593812779</v>
      </c>
      <c r="I268" s="477">
        <v>492</v>
      </c>
      <c r="J268" s="477">
        <v>380</v>
      </c>
      <c r="K268" s="477">
        <v>199120</v>
      </c>
      <c r="L268" s="477">
        <v>1</v>
      </c>
      <c r="M268" s="477">
        <v>524</v>
      </c>
      <c r="N268" s="477">
        <v>298</v>
      </c>
      <c r="O268" s="477">
        <v>156152</v>
      </c>
      <c r="P268" s="552">
        <v>0.78421052631578947</v>
      </c>
      <c r="Q268" s="478">
        <v>524</v>
      </c>
    </row>
    <row r="269" spans="1:17" ht="14.4" customHeight="1" x14ac:dyDescent="0.3">
      <c r="A269" s="472" t="s">
        <v>1293</v>
      </c>
      <c r="B269" s="473" t="s">
        <v>1124</v>
      </c>
      <c r="C269" s="473" t="s">
        <v>1125</v>
      </c>
      <c r="D269" s="473" t="s">
        <v>1156</v>
      </c>
      <c r="E269" s="473" t="s">
        <v>1157</v>
      </c>
      <c r="F269" s="477">
        <v>73</v>
      </c>
      <c r="G269" s="477">
        <v>2263</v>
      </c>
      <c r="H269" s="477">
        <v>0.72185007974481663</v>
      </c>
      <c r="I269" s="477">
        <v>31</v>
      </c>
      <c r="J269" s="477">
        <v>55</v>
      </c>
      <c r="K269" s="477">
        <v>3135</v>
      </c>
      <c r="L269" s="477">
        <v>1</v>
      </c>
      <c r="M269" s="477">
        <v>57</v>
      </c>
      <c r="N269" s="477">
        <v>47</v>
      </c>
      <c r="O269" s="477">
        <v>2679</v>
      </c>
      <c r="P269" s="552">
        <v>0.8545454545454545</v>
      </c>
      <c r="Q269" s="478">
        <v>57</v>
      </c>
    </row>
    <row r="270" spans="1:17" ht="14.4" customHeight="1" x14ac:dyDescent="0.3">
      <c r="A270" s="472" t="s">
        <v>1293</v>
      </c>
      <c r="B270" s="473" t="s">
        <v>1124</v>
      </c>
      <c r="C270" s="473" t="s">
        <v>1125</v>
      </c>
      <c r="D270" s="473" t="s">
        <v>1158</v>
      </c>
      <c r="E270" s="473" t="s">
        <v>1159</v>
      </c>
      <c r="F270" s="477">
        <v>1</v>
      </c>
      <c r="G270" s="477">
        <v>208</v>
      </c>
      <c r="H270" s="477">
        <v>0.9285714285714286</v>
      </c>
      <c r="I270" s="477">
        <v>208</v>
      </c>
      <c r="J270" s="477">
        <v>1</v>
      </c>
      <c r="K270" s="477">
        <v>224</v>
      </c>
      <c r="L270" s="477">
        <v>1</v>
      </c>
      <c r="M270" s="477">
        <v>224</v>
      </c>
      <c r="N270" s="477">
        <v>2</v>
      </c>
      <c r="O270" s="477">
        <v>450</v>
      </c>
      <c r="P270" s="552">
        <v>2.0089285714285716</v>
      </c>
      <c r="Q270" s="478">
        <v>225</v>
      </c>
    </row>
    <row r="271" spans="1:17" ht="14.4" customHeight="1" x14ac:dyDescent="0.3">
      <c r="A271" s="472" t="s">
        <v>1293</v>
      </c>
      <c r="B271" s="473" t="s">
        <v>1124</v>
      </c>
      <c r="C271" s="473" t="s">
        <v>1125</v>
      </c>
      <c r="D271" s="473" t="s">
        <v>1160</v>
      </c>
      <c r="E271" s="473" t="s">
        <v>1161</v>
      </c>
      <c r="F271" s="477">
        <v>2</v>
      </c>
      <c r="G271" s="477">
        <v>768</v>
      </c>
      <c r="H271" s="477">
        <v>1.3887884267631103</v>
      </c>
      <c r="I271" s="477">
        <v>384</v>
      </c>
      <c r="J271" s="477">
        <v>1</v>
      </c>
      <c r="K271" s="477">
        <v>553</v>
      </c>
      <c r="L271" s="477">
        <v>1</v>
      </c>
      <c r="M271" s="477">
        <v>553</v>
      </c>
      <c r="N271" s="477">
        <v>2</v>
      </c>
      <c r="O271" s="477">
        <v>1108</v>
      </c>
      <c r="P271" s="552">
        <v>2.003616636528029</v>
      </c>
      <c r="Q271" s="478">
        <v>554</v>
      </c>
    </row>
    <row r="272" spans="1:17" ht="14.4" customHeight="1" x14ac:dyDescent="0.3">
      <c r="A272" s="472" t="s">
        <v>1293</v>
      </c>
      <c r="B272" s="473" t="s">
        <v>1124</v>
      </c>
      <c r="C272" s="473" t="s">
        <v>1125</v>
      </c>
      <c r="D272" s="473" t="s">
        <v>1162</v>
      </c>
      <c r="E272" s="473" t="s">
        <v>1163</v>
      </c>
      <c r="F272" s="477"/>
      <c r="G272" s="477"/>
      <c r="H272" s="477"/>
      <c r="I272" s="477"/>
      <c r="J272" s="477"/>
      <c r="K272" s="477"/>
      <c r="L272" s="477"/>
      <c r="M272" s="477"/>
      <c r="N272" s="477">
        <v>1</v>
      </c>
      <c r="O272" s="477">
        <v>214</v>
      </c>
      <c r="P272" s="552"/>
      <c r="Q272" s="478">
        <v>214</v>
      </c>
    </row>
    <row r="273" spans="1:17" ht="14.4" customHeight="1" x14ac:dyDescent="0.3">
      <c r="A273" s="472" t="s">
        <v>1293</v>
      </c>
      <c r="B273" s="473" t="s">
        <v>1124</v>
      </c>
      <c r="C273" s="473" t="s">
        <v>1125</v>
      </c>
      <c r="D273" s="473" t="s">
        <v>1164</v>
      </c>
      <c r="E273" s="473" t="s">
        <v>1165</v>
      </c>
      <c r="F273" s="477">
        <v>26</v>
      </c>
      <c r="G273" s="477">
        <v>3562</v>
      </c>
      <c r="H273" s="477">
        <v>0.81491649508121711</v>
      </c>
      <c r="I273" s="477">
        <v>137</v>
      </c>
      <c r="J273" s="477">
        <v>31</v>
      </c>
      <c r="K273" s="477">
        <v>4371</v>
      </c>
      <c r="L273" s="477">
        <v>1</v>
      </c>
      <c r="M273" s="477">
        <v>141</v>
      </c>
      <c r="N273" s="477">
        <v>30</v>
      </c>
      <c r="O273" s="477">
        <v>4260</v>
      </c>
      <c r="P273" s="552">
        <v>0.97460535346602606</v>
      </c>
      <c r="Q273" s="478">
        <v>142</v>
      </c>
    </row>
    <row r="274" spans="1:17" ht="14.4" customHeight="1" x14ac:dyDescent="0.3">
      <c r="A274" s="472" t="s">
        <v>1293</v>
      </c>
      <c r="B274" s="473" t="s">
        <v>1124</v>
      </c>
      <c r="C274" s="473" t="s">
        <v>1125</v>
      </c>
      <c r="D274" s="473" t="s">
        <v>1166</v>
      </c>
      <c r="E274" s="473" t="s">
        <v>1167</v>
      </c>
      <c r="F274" s="477">
        <v>2</v>
      </c>
      <c r="G274" s="477">
        <v>410</v>
      </c>
      <c r="H274" s="477"/>
      <c r="I274" s="477">
        <v>205</v>
      </c>
      <c r="J274" s="477"/>
      <c r="K274" s="477"/>
      <c r="L274" s="477"/>
      <c r="M274" s="477"/>
      <c r="N274" s="477"/>
      <c r="O274" s="477"/>
      <c r="P274" s="552"/>
      <c r="Q274" s="478"/>
    </row>
    <row r="275" spans="1:17" ht="14.4" customHeight="1" x14ac:dyDescent="0.3">
      <c r="A275" s="472" t="s">
        <v>1293</v>
      </c>
      <c r="B275" s="473" t="s">
        <v>1124</v>
      </c>
      <c r="C275" s="473" t="s">
        <v>1125</v>
      </c>
      <c r="D275" s="473" t="s">
        <v>1170</v>
      </c>
      <c r="E275" s="473" t="s">
        <v>1171</v>
      </c>
      <c r="F275" s="477">
        <v>683</v>
      </c>
      <c r="G275" s="477">
        <v>11611</v>
      </c>
      <c r="H275" s="477">
        <v>1.0928</v>
      </c>
      <c r="I275" s="477">
        <v>17</v>
      </c>
      <c r="J275" s="477">
        <v>625</v>
      </c>
      <c r="K275" s="477">
        <v>10625</v>
      </c>
      <c r="L275" s="477">
        <v>1</v>
      </c>
      <c r="M275" s="477">
        <v>17</v>
      </c>
      <c r="N275" s="477">
        <v>433</v>
      </c>
      <c r="O275" s="477">
        <v>7361</v>
      </c>
      <c r="P275" s="552">
        <v>0.69279999999999997</v>
      </c>
      <c r="Q275" s="478">
        <v>17</v>
      </c>
    </row>
    <row r="276" spans="1:17" ht="14.4" customHeight="1" x14ac:dyDescent="0.3">
      <c r="A276" s="472" t="s">
        <v>1293</v>
      </c>
      <c r="B276" s="473" t="s">
        <v>1124</v>
      </c>
      <c r="C276" s="473" t="s">
        <v>1125</v>
      </c>
      <c r="D276" s="473" t="s">
        <v>1172</v>
      </c>
      <c r="E276" s="473" t="s">
        <v>1173</v>
      </c>
      <c r="F276" s="477">
        <v>164</v>
      </c>
      <c r="G276" s="477">
        <v>22796</v>
      </c>
      <c r="H276" s="477">
        <v>0.61077619698309349</v>
      </c>
      <c r="I276" s="477">
        <v>139</v>
      </c>
      <c r="J276" s="477">
        <v>261</v>
      </c>
      <c r="K276" s="477">
        <v>37323</v>
      </c>
      <c r="L276" s="477">
        <v>1</v>
      </c>
      <c r="M276" s="477">
        <v>143</v>
      </c>
      <c r="N276" s="477">
        <v>162</v>
      </c>
      <c r="O276" s="477">
        <v>23166</v>
      </c>
      <c r="P276" s="552">
        <v>0.62068965517241381</v>
      </c>
      <c r="Q276" s="478">
        <v>143</v>
      </c>
    </row>
    <row r="277" spans="1:17" ht="14.4" customHeight="1" x14ac:dyDescent="0.3">
      <c r="A277" s="472" t="s">
        <v>1293</v>
      </c>
      <c r="B277" s="473" t="s">
        <v>1124</v>
      </c>
      <c r="C277" s="473" t="s">
        <v>1125</v>
      </c>
      <c r="D277" s="473" t="s">
        <v>1174</v>
      </c>
      <c r="E277" s="473" t="s">
        <v>1175</v>
      </c>
      <c r="F277" s="477">
        <v>25</v>
      </c>
      <c r="G277" s="477">
        <v>2575</v>
      </c>
      <c r="H277" s="477">
        <v>1.2004662004662006</v>
      </c>
      <c r="I277" s="477">
        <v>103</v>
      </c>
      <c r="J277" s="477">
        <v>33</v>
      </c>
      <c r="K277" s="477">
        <v>2145</v>
      </c>
      <c r="L277" s="477">
        <v>1</v>
      </c>
      <c r="M277" s="477">
        <v>65</v>
      </c>
      <c r="N277" s="477">
        <v>42</v>
      </c>
      <c r="O277" s="477">
        <v>2730</v>
      </c>
      <c r="P277" s="552">
        <v>1.2727272727272727</v>
      </c>
      <c r="Q277" s="478">
        <v>65</v>
      </c>
    </row>
    <row r="278" spans="1:17" ht="14.4" customHeight="1" x14ac:dyDescent="0.3">
      <c r="A278" s="472" t="s">
        <v>1293</v>
      </c>
      <c r="B278" s="473" t="s">
        <v>1124</v>
      </c>
      <c r="C278" s="473" t="s">
        <v>1125</v>
      </c>
      <c r="D278" s="473" t="s">
        <v>1180</v>
      </c>
      <c r="E278" s="473" t="s">
        <v>1181</v>
      </c>
      <c r="F278" s="477">
        <v>653</v>
      </c>
      <c r="G278" s="477">
        <v>76401</v>
      </c>
      <c r="H278" s="477">
        <v>0.82130417956656343</v>
      </c>
      <c r="I278" s="477">
        <v>117</v>
      </c>
      <c r="J278" s="477">
        <v>684</v>
      </c>
      <c r="K278" s="477">
        <v>93024</v>
      </c>
      <c r="L278" s="477">
        <v>1</v>
      </c>
      <c r="M278" s="477">
        <v>136</v>
      </c>
      <c r="N278" s="477">
        <v>483</v>
      </c>
      <c r="O278" s="477">
        <v>66171</v>
      </c>
      <c r="P278" s="552">
        <v>0.71133255933952533</v>
      </c>
      <c r="Q278" s="478">
        <v>137</v>
      </c>
    </row>
    <row r="279" spans="1:17" ht="14.4" customHeight="1" x14ac:dyDescent="0.3">
      <c r="A279" s="472" t="s">
        <v>1293</v>
      </c>
      <c r="B279" s="473" t="s">
        <v>1124</v>
      </c>
      <c r="C279" s="473" t="s">
        <v>1125</v>
      </c>
      <c r="D279" s="473" t="s">
        <v>1182</v>
      </c>
      <c r="E279" s="473" t="s">
        <v>1183</v>
      </c>
      <c r="F279" s="477">
        <v>108</v>
      </c>
      <c r="G279" s="477">
        <v>9828</v>
      </c>
      <c r="H279" s="477">
        <v>1.2558139534883721</v>
      </c>
      <c r="I279" s="477">
        <v>91</v>
      </c>
      <c r="J279" s="477">
        <v>86</v>
      </c>
      <c r="K279" s="477">
        <v>7826</v>
      </c>
      <c r="L279" s="477">
        <v>1</v>
      </c>
      <c r="M279" s="477">
        <v>91</v>
      </c>
      <c r="N279" s="477">
        <v>55</v>
      </c>
      <c r="O279" s="477">
        <v>5005</v>
      </c>
      <c r="P279" s="552">
        <v>0.63953488372093026</v>
      </c>
      <c r="Q279" s="478">
        <v>91</v>
      </c>
    </row>
    <row r="280" spans="1:17" ht="14.4" customHeight="1" x14ac:dyDescent="0.3">
      <c r="A280" s="472" t="s">
        <v>1293</v>
      </c>
      <c r="B280" s="473" t="s">
        <v>1124</v>
      </c>
      <c r="C280" s="473" t="s">
        <v>1125</v>
      </c>
      <c r="D280" s="473" t="s">
        <v>1184</v>
      </c>
      <c r="E280" s="473" t="s">
        <v>1185</v>
      </c>
      <c r="F280" s="477">
        <v>9</v>
      </c>
      <c r="G280" s="477">
        <v>891</v>
      </c>
      <c r="H280" s="477">
        <v>0.72262773722627738</v>
      </c>
      <c r="I280" s="477">
        <v>99</v>
      </c>
      <c r="J280" s="477">
        <v>9</v>
      </c>
      <c r="K280" s="477">
        <v>1233</v>
      </c>
      <c r="L280" s="477">
        <v>1</v>
      </c>
      <c r="M280" s="477">
        <v>137</v>
      </c>
      <c r="N280" s="477">
        <v>6</v>
      </c>
      <c r="O280" s="477">
        <v>828</v>
      </c>
      <c r="P280" s="552">
        <v>0.67153284671532842</v>
      </c>
      <c r="Q280" s="478">
        <v>138</v>
      </c>
    </row>
    <row r="281" spans="1:17" ht="14.4" customHeight="1" x14ac:dyDescent="0.3">
      <c r="A281" s="472" t="s">
        <v>1293</v>
      </c>
      <c r="B281" s="473" t="s">
        <v>1124</v>
      </c>
      <c r="C281" s="473" t="s">
        <v>1125</v>
      </c>
      <c r="D281" s="473" t="s">
        <v>1186</v>
      </c>
      <c r="E281" s="473" t="s">
        <v>1187</v>
      </c>
      <c r="F281" s="477">
        <v>83</v>
      </c>
      <c r="G281" s="477">
        <v>1743</v>
      </c>
      <c r="H281" s="477">
        <v>0.40629370629370631</v>
      </c>
      <c r="I281" s="477">
        <v>21</v>
      </c>
      <c r="J281" s="477">
        <v>65</v>
      </c>
      <c r="K281" s="477">
        <v>4290</v>
      </c>
      <c r="L281" s="477">
        <v>1</v>
      </c>
      <c r="M281" s="477">
        <v>66</v>
      </c>
      <c r="N281" s="477">
        <v>54</v>
      </c>
      <c r="O281" s="477">
        <v>3564</v>
      </c>
      <c r="P281" s="552">
        <v>0.83076923076923082</v>
      </c>
      <c r="Q281" s="478">
        <v>66</v>
      </c>
    </row>
    <row r="282" spans="1:17" ht="14.4" customHeight="1" x14ac:dyDescent="0.3">
      <c r="A282" s="472" t="s">
        <v>1293</v>
      </c>
      <c r="B282" s="473" t="s">
        <v>1124</v>
      </c>
      <c r="C282" s="473" t="s">
        <v>1125</v>
      </c>
      <c r="D282" s="473" t="s">
        <v>1188</v>
      </c>
      <c r="E282" s="473" t="s">
        <v>1189</v>
      </c>
      <c r="F282" s="477">
        <v>1092</v>
      </c>
      <c r="G282" s="477">
        <v>532896</v>
      </c>
      <c r="H282" s="477">
        <v>2.3998270706488452</v>
      </c>
      <c r="I282" s="477">
        <v>488</v>
      </c>
      <c r="J282" s="477">
        <v>677</v>
      </c>
      <c r="K282" s="477">
        <v>222056</v>
      </c>
      <c r="L282" s="477">
        <v>1</v>
      </c>
      <c r="M282" s="477">
        <v>328</v>
      </c>
      <c r="N282" s="477">
        <v>333</v>
      </c>
      <c r="O282" s="477">
        <v>109224</v>
      </c>
      <c r="P282" s="552">
        <v>0.49187592319054652</v>
      </c>
      <c r="Q282" s="478">
        <v>328</v>
      </c>
    </row>
    <row r="283" spans="1:17" ht="14.4" customHeight="1" x14ac:dyDescent="0.3">
      <c r="A283" s="472" t="s">
        <v>1293</v>
      </c>
      <c r="B283" s="473" t="s">
        <v>1124</v>
      </c>
      <c r="C283" s="473" t="s">
        <v>1125</v>
      </c>
      <c r="D283" s="473" t="s">
        <v>1196</v>
      </c>
      <c r="E283" s="473" t="s">
        <v>1197</v>
      </c>
      <c r="F283" s="477">
        <v>191</v>
      </c>
      <c r="G283" s="477">
        <v>7831</v>
      </c>
      <c r="H283" s="477">
        <v>1.0813311239988954</v>
      </c>
      <c r="I283" s="477">
        <v>41</v>
      </c>
      <c r="J283" s="477">
        <v>142</v>
      </c>
      <c r="K283" s="477">
        <v>7242</v>
      </c>
      <c r="L283" s="477">
        <v>1</v>
      </c>
      <c r="M283" s="477">
        <v>51</v>
      </c>
      <c r="N283" s="477">
        <v>142</v>
      </c>
      <c r="O283" s="477">
        <v>7242</v>
      </c>
      <c r="P283" s="552">
        <v>1</v>
      </c>
      <c r="Q283" s="478">
        <v>51</v>
      </c>
    </row>
    <row r="284" spans="1:17" ht="14.4" customHeight="1" x14ac:dyDescent="0.3">
      <c r="A284" s="472" t="s">
        <v>1293</v>
      </c>
      <c r="B284" s="473" t="s">
        <v>1124</v>
      </c>
      <c r="C284" s="473" t="s">
        <v>1125</v>
      </c>
      <c r="D284" s="473" t="s">
        <v>1202</v>
      </c>
      <c r="E284" s="473" t="s">
        <v>1203</v>
      </c>
      <c r="F284" s="477"/>
      <c r="G284" s="477"/>
      <c r="H284" s="477"/>
      <c r="I284" s="477"/>
      <c r="J284" s="477">
        <v>3</v>
      </c>
      <c r="K284" s="477">
        <v>1440</v>
      </c>
      <c r="L284" s="477">
        <v>1</v>
      </c>
      <c r="M284" s="477">
        <v>480</v>
      </c>
      <c r="N284" s="477"/>
      <c r="O284" s="477"/>
      <c r="P284" s="552"/>
      <c r="Q284" s="478"/>
    </row>
    <row r="285" spans="1:17" ht="14.4" customHeight="1" x14ac:dyDescent="0.3">
      <c r="A285" s="472" t="s">
        <v>1293</v>
      </c>
      <c r="B285" s="473" t="s">
        <v>1124</v>
      </c>
      <c r="C285" s="473" t="s">
        <v>1125</v>
      </c>
      <c r="D285" s="473" t="s">
        <v>1204</v>
      </c>
      <c r="E285" s="473" t="s">
        <v>1205</v>
      </c>
      <c r="F285" s="477">
        <v>1</v>
      </c>
      <c r="G285" s="477">
        <v>223</v>
      </c>
      <c r="H285" s="477">
        <v>1.0772946859903381</v>
      </c>
      <c r="I285" s="477">
        <v>223</v>
      </c>
      <c r="J285" s="477">
        <v>1</v>
      </c>
      <c r="K285" s="477">
        <v>207</v>
      </c>
      <c r="L285" s="477">
        <v>1</v>
      </c>
      <c r="M285" s="477">
        <v>207</v>
      </c>
      <c r="N285" s="477">
        <v>2</v>
      </c>
      <c r="O285" s="477">
        <v>414</v>
      </c>
      <c r="P285" s="552">
        <v>2</v>
      </c>
      <c r="Q285" s="478">
        <v>207</v>
      </c>
    </row>
    <row r="286" spans="1:17" ht="14.4" customHeight="1" x14ac:dyDescent="0.3">
      <c r="A286" s="472" t="s">
        <v>1293</v>
      </c>
      <c r="B286" s="473" t="s">
        <v>1124</v>
      </c>
      <c r="C286" s="473" t="s">
        <v>1125</v>
      </c>
      <c r="D286" s="473" t="s">
        <v>1206</v>
      </c>
      <c r="E286" s="473" t="s">
        <v>1207</v>
      </c>
      <c r="F286" s="477">
        <v>12</v>
      </c>
      <c r="G286" s="477">
        <v>9156</v>
      </c>
      <c r="H286" s="477">
        <v>1</v>
      </c>
      <c r="I286" s="477">
        <v>763</v>
      </c>
      <c r="J286" s="477">
        <v>12</v>
      </c>
      <c r="K286" s="477">
        <v>9156</v>
      </c>
      <c r="L286" s="477">
        <v>1</v>
      </c>
      <c r="M286" s="477">
        <v>763</v>
      </c>
      <c r="N286" s="477">
        <v>5</v>
      </c>
      <c r="O286" s="477">
        <v>3815</v>
      </c>
      <c r="P286" s="552">
        <v>0.41666666666666669</v>
      </c>
      <c r="Q286" s="478">
        <v>763</v>
      </c>
    </row>
    <row r="287" spans="1:17" ht="14.4" customHeight="1" x14ac:dyDescent="0.3">
      <c r="A287" s="472" t="s">
        <v>1293</v>
      </c>
      <c r="B287" s="473" t="s">
        <v>1124</v>
      </c>
      <c r="C287" s="473" t="s">
        <v>1125</v>
      </c>
      <c r="D287" s="473" t="s">
        <v>1208</v>
      </c>
      <c r="E287" s="473" t="s">
        <v>1209</v>
      </c>
      <c r="F287" s="477">
        <v>7</v>
      </c>
      <c r="G287" s="477">
        <v>14784</v>
      </c>
      <c r="H287" s="477">
        <v>3.4933837429111532</v>
      </c>
      <c r="I287" s="477">
        <v>2112</v>
      </c>
      <c r="J287" s="477">
        <v>2</v>
      </c>
      <c r="K287" s="477">
        <v>4232</v>
      </c>
      <c r="L287" s="477">
        <v>1</v>
      </c>
      <c r="M287" s="477">
        <v>2116</v>
      </c>
      <c r="N287" s="477"/>
      <c r="O287" s="477"/>
      <c r="P287" s="552"/>
      <c r="Q287" s="478"/>
    </row>
    <row r="288" spans="1:17" ht="14.4" customHeight="1" x14ac:dyDescent="0.3">
      <c r="A288" s="472" t="s">
        <v>1293</v>
      </c>
      <c r="B288" s="473" t="s">
        <v>1124</v>
      </c>
      <c r="C288" s="473" t="s">
        <v>1125</v>
      </c>
      <c r="D288" s="473" t="s">
        <v>1210</v>
      </c>
      <c r="E288" s="473" t="s">
        <v>1211</v>
      </c>
      <c r="F288" s="477">
        <v>47</v>
      </c>
      <c r="G288" s="477">
        <v>28858</v>
      </c>
      <c r="H288" s="477">
        <v>0.81299301329727292</v>
      </c>
      <c r="I288" s="477">
        <v>614</v>
      </c>
      <c r="J288" s="477">
        <v>58</v>
      </c>
      <c r="K288" s="477">
        <v>35496</v>
      </c>
      <c r="L288" s="477">
        <v>1</v>
      </c>
      <c r="M288" s="477">
        <v>612</v>
      </c>
      <c r="N288" s="477">
        <v>29</v>
      </c>
      <c r="O288" s="477">
        <v>17748</v>
      </c>
      <c r="P288" s="552">
        <v>0.5</v>
      </c>
      <c r="Q288" s="478">
        <v>612</v>
      </c>
    </row>
    <row r="289" spans="1:17" ht="14.4" customHeight="1" x14ac:dyDescent="0.3">
      <c r="A289" s="472" t="s">
        <v>1293</v>
      </c>
      <c r="B289" s="473" t="s">
        <v>1124</v>
      </c>
      <c r="C289" s="473" t="s">
        <v>1125</v>
      </c>
      <c r="D289" s="473" t="s">
        <v>1212</v>
      </c>
      <c r="E289" s="473" t="s">
        <v>1213</v>
      </c>
      <c r="F289" s="477">
        <v>2</v>
      </c>
      <c r="G289" s="477">
        <v>1926</v>
      </c>
      <c r="H289" s="477"/>
      <c r="I289" s="477">
        <v>963</v>
      </c>
      <c r="J289" s="477"/>
      <c r="K289" s="477"/>
      <c r="L289" s="477"/>
      <c r="M289" s="477"/>
      <c r="N289" s="477"/>
      <c r="O289" s="477"/>
      <c r="P289" s="552"/>
      <c r="Q289" s="478"/>
    </row>
    <row r="290" spans="1:17" ht="14.4" customHeight="1" x14ac:dyDescent="0.3">
      <c r="A290" s="472" t="s">
        <v>1293</v>
      </c>
      <c r="B290" s="473" t="s">
        <v>1124</v>
      </c>
      <c r="C290" s="473" t="s">
        <v>1125</v>
      </c>
      <c r="D290" s="473" t="s">
        <v>1214</v>
      </c>
      <c r="E290" s="473" t="s">
        <v>1215</v>
      </c>
      <c r="F290" s="477">
        <v>1</v>
      </c>
      <c r="G290" s="477">
        <v>512</v>
      </c>
      <c r="H290" s="477"/>
      <c r="I290" s="477">
        <v>512</v>
      </c>
      <c r="J290" s="477"/>
      <c r="K290" s="477"/>
      <c r="L290" s="477"/>
      <c r="M290" s="477"/>
      <c r="N290" s="477">
        <v>1</v>
      </c>
      <c r="O290" s="477">
        <v>431</v>
      </c>
      <c r="P290" s="552"/>
      <c r="Q290" s="478">
        <v>431</v>
      </c>
    </row>
    <row r="291" spans="1:17" ht="14.4" customHeight="1" x14ac:dyDescent="0.3">
      <c r="A291" s="472" t="s">
        <v>1293</v>
      </c>
      <c r="B291" s="473" t="s">
        <v>1124</v>
      </c>
      <c r="C291" s="473" t="s">
        <v>1125</v>
      </c>
      <c r="D291" s="473" t="s">
        <v>1216</v>
      </c>
      <c r="E291" s="473" t="s">
        <v>1217</v>
      </c>
      <c r="F291" s="477"/>
      <c r="G291" s="477"/>
      <c r="H291" s="477"/>
      <c r="I291" s="477"/>
      <c r="J291" s="477">
        <v>1</v>
      </c>
      <c r="K291" s="477">
        <v>1763</v>
      </c>
      <c r="L291" s="477">
        <v>1</v>
      </c>
      <c r="M291" s="477">
        <v>1763</v>
      </c>
      <c r="N291" s="477">
        <v>1</v>
      </c>
      <c r="O291" s="477">
        <v>1768</v>
      </c>
      <c r="P291" s="552">
        <v>1.0028360748723766</v>
      </c>
      <c r="Q291" s="478">
        <v>1768</v>
      </c>
    </row>
    <row r="292" spans="1:17" ht="14.4" customHeight="1" x14ac:dyDescent="0.3">
      <c r="A292" s="472" t="s">
        <v>1293</v>
      </c>
      <c r="B292" s="473" t="s">
        <v>1124</v>
      </c>
      <c r="C292" s="473" t="s">
        <v>1125</v>
      </c>
      <c r="D292" s="473" t="s">
        <v>1222</v>
      </c>
      <c r="E292" s="473" t="s">
        <v>1223</v>
      </c>
      <c r="F292" s="477"/>
      <c r="G292" s="477"/>
      <c r="H292" s="477"/>
      <c r="I292" s="477"/>
      <c r="J292" s="477"/>
      <c r="K292" s="477"/>
      <c r="L292" s="477"/>
      <c r="M292" s="477"/>
      <c r="N292" s="477">
        <v>1</v>
      </c>
      <c r="O292" s="477">
        <v>272</v>
      </c>
      <c r="P292" s="552"/>
      <c r="Q292" s="478">
        <v>272</v>
      </c>
    </row>
    <row r="293" spans="1:17" ht="14.4" customHeight="1" x14ac:dyDescent="0.3">
      <c r="A293" s="472" t="s">
        <v>1293</v>
      </c>
      <c r="B293" s="473" t="s">
        <v>1124</v>
      </c>
      <c r="C293" s="473" t="s">
        <v>1125</v>
      </c>
      <c r="D293" s="473" t="s">
        <v>1228</v>
      </c>
      <c r="E293" s="473" t="s">
        <v>1229</v>
      </c>
      <c r="F293" s="477">
        <v>32</v>
      </c>
      <c r="G293" s="477">
        <v>864</v>
      </c>
      <c r="H293" s="477">
        <v>0.5406758448060075</v>
      </c>
      <c r="I293" s="477">
        <v>27</v>
      </c>
      <c r="J293" s="477">
        <v>34</v>
      </c>
      <c r="K293" s="477">
        <v>1598</v>
      </c>
      <c r="L293" s="477">
        <v>1</v>
      </c>
      <c r="M293" s="477">
        <v>47</v>
      </c>
      <c r="N293" s="477">
        <v>14</v>
      </c>
      <c r="O293" s="477">
        <v>658</v>
      </c>
      <c r="P293" s="552">
        <v>0.41176470588235292</v>
      </c>
      <c r="Q293" s="478">
        <v>47</v>
      </c>
    </row>
    <row r="294" spans="1:17" ht="14.4" customHeight="1" x14ac:dyDescent="0.3">
      <c r="A294" s="472" t="s">
        <v>1293</v>
      </c>
      <c r="B294" s="473" t="s">
        <v>1124</v>
      </c>
      <c r="C294" s="473" t="s">
        <v>1125</v>
      </c>
      <c r="D294" s="473" t="s">
        <v>1230</v>
      </c>
      <c r="E294" s="473" t="s">
        <v>1231</v>
      </c>
      <c r="F294" s="477"/>
      <c r="G294" s="477"/>
      <c r="H294" s="477"/>
      <c r="I294" s="477"/>
      <c r="J294" s="477">
        <v>1</v>
      </c>
      <c r="K294" s="477">
        <v>44</v>
      </c>
      <c r="L294" s="477">
        <v>1</v>
      </c>
      <c r="M294" s="477">
        <v>44</v>
      </c>
      <c r="N294" s="477"/>
      <c r="O294" s="477"/>
      <c r="P294" s="552"/>
      <c r="Q294" s="478"/>
    </row>
    <row r="295" spans="1:17" ht="14.4" customHeight="1" x14ac:dyDescent="0.3">
      <c r="A295" s="472" t="s">
        <v>1293</v>
      </c>
      <c r="B295" s="473" t="s">
        <v>1124</v>
      </c>
      <c r="C295" s="473" t="s">
        <v>1125</v>
      </c>
      <c r="D295" s="473" t="s">
        <v>1232</v>
      </c>
      <c r="E295" s="473" t="s">
        <v>1233</v>
      </c>
      <c r="F295" s="477"/>
      <c r="G295" s="477"/>
      <c r="H295" s="477"/>
      <c r="I295" s="477"/>
      <c r="J295" s="477">
        <v>1</v>
      </c>
      <c r="K295" s="477">
        <v>377</v>
      </c>
      <c r="L295" s="477">
        <v>1</v>
      </c>
      <c r="M295" s="477">
        <v>377</v>
      </c>
      <c r="N295" s="477"/>
      <c r="O295" s="477"/>
      <c r="P295" s="552"/>
      <c r="Q295" s="478"/>
    </row>
    <row r="296" spans="1:17" ht="14.4" customHeight="1" x14ac:dyDescent="0.3">
      <c r="A296" s="472" t="s">
        <v>1293</v>
      </c>
      <c r="B296" s="473" t="s">
        <v>1124</v>
      </c>
      <c r="C296" s="473" t="s">
        <v>1125</v>
      </c>
      <c r="D296" s="473" t="s">
        <v>1236</v>
      </c>
      <c r="E296" s="473" t="s">
        <v>1237</v>
      </c>
      <c r="F296" s="477"/>
      <c r="G296" s="477"/>
      <c r="H296" s="477"/>
      <c r="I296" s="477"/>
      <c r="J296" s="477"/>
      <c r="K296" s="477"/>
      <c r="L296" s="477"/>
      <c r="M296" s="477"/>
      <c r="N296" s="477">
        <v>1</v>
      </c>
      <c r="O296" s="477">
        <v>242</v>
      </c>
      <c r="P296" s="552"/>
      <c r="Q296" s="478">
        <v>242</v>
      </c>
    </row>
    <row r="297" spans="1:17" ht="14.4" customHeight="1" x14ac:dyDescent="0.3">
      <c r="A297" s="472" t="s">
        <v>1293</v>
      </c>
      <c r="B297" s="473" t="s">
        <v>1124</v>
      </c>
      <c r="C297" s="473" t="s">
        <v>1125</v>
      </c>
      <c r="D297" s="473" t="s">
        <v>1238</v>
      </c>
      <c r="E297" s="473" t="s">
        <v>1239</v>
      </c>
      <c r="F297" s="477"/>
      <c r="G297" s="477"/>
      <c r="H297" s="477"/>
      <c r="I297" s="477"/>
      <c r="J297" s="477">
        <v>179</v>
      </c>
      <c r="K297" s="477">
        <v>267247</v>
      </c>
      <c r="L297" s="477">
        <v>1</v>
      </c>
      <c r="M297" s="477">
        <v>1493</v>
      </c>
      <c r="N297" s="477">
        <v>122</v>
      </c>
      <c r="O297" s="477">
        <v>182146</v>
      </c>
      <c r="P297" s="552">
        <v>0.68156424581005581</v>
      </c>
      <c r="Q297" s="478">
        <v>1493</v>
      </c>
    </row>
    <row r="298" spans="1:17" ht="14.4" customHeight="1" x14ac:dyDescent="0.3">
      <c r="A298" s="472" t="s">
        <v>1293</v>
      </c>
      <c r="B298" s="473" t="s">
        <v>1124</v>
      </c>
      <c r="C298" s="473" t="s">
        <v>1125</v>
      </c>
      <c r="D298" s="473" t="s">
        <v>1240</v>
      </c>
      <c r="E298" s="473" t="s">
        <v>1241</v>
      </c>
      <c r="F298" s="477"/>
      <c r="G298" s="477"/>
      <c r="H298" s="477"/>
      <c r="I298" s="477"/>
      <c r="J298" s="477">
        <v>34</v>
      </c>
      <c r="K298" s="477">
        <v>11118</v>
      </c>
      <c r="L298" s="477">
        <v>1</v>
      </c>
      <c r="M298" s="477">
        <v>327</v>
      </c>
      <c r="N298" s="477">
        <v>76</v>
      </c>
      <c r="O298" s="477">
        <v>24852</v>
      </c>
      <c r="P298" s="552">
        <v>2.2352941176470589</v>
      </c>
      <c r="Q298" s="478">
        <v>327</v>
      </c>
    </row>
    <row r="299" spans="1:17" ht="14.4" customHeight="1" x14ac:dyDescent="0.3">
      <c r="A299" s="472" t="s">
        <v>1293</v>
      </c>
      <c r="B299" s="473" t="s">
        <v>1124</v>
      </c>
      <c r="C299" s="473" t="s">
        <v>1125</v>
      </c>
      <c r="D299" s="473" t="s">
        <v>1242</v>
      </c>
      <c r="E299" s="473" t="s">
        <v>1243</v>
      </c>
      <c r="F299" s="477"/>
      <c r="G299" s="477"/>
      <c r="H299" s="477"/>
      <c r="I299" s="477"/>
      <c r="J299" s="477">
        <v>108</v>
      </c>
      <c r="K299" s="477">
        <v>95796</v>
      </c>
      <c r="L299" s="477">
        <v>1</v>
      </c>
      <c r="M299" s="477">
        <v>887</v>
      </c>
      <c r="N299" s="477">
        <v>93</v>
      </c>
      <c r="O299" s="477">
        <v>82584</v>
      </c>
      <c r="P299" s="552">
        <v>0.86208192408868844</v>
      </c>
      <c r="Q299" s="478">
        <v>888</v>
      </c>
    </row>
    <row r="300" spans="1:17" ht="14.4" customHeight="1" x14ac:dyDescent="0.3">
      <c r="A300" s="472" t="s">
        <v>1293</v>
      </c>
      <c r="B300" s="473" t="s">
        <v>1124</v>
      </c>
      <c r="C300" s="473" t="s">
        <v>1125</v>
      </c>
      <c r="D300" s="473" t="s">
        <v>1246</v>
      </c>
      <c r="E300" s="473" t="s">
        <v>1247</v>
      </c>
      <c r="F300" s="477"/>
      <c r="G300" s="477"/>
      <c r="H300" s="477"/>
      <c r="I300" s="477"/>
      <c r="J300" s="477"/>
      <c r="K300" s="477"/>
      <c r="L300" s="477"/>
      <c r="M300" s="477"/>
      <c r="N300" s="477">
        <v>503</v>
      </c>
      <c r="O300" s="477">
        <v>131283</v>
      </c>
      <c r="P300" s="552"/>
      <c r="Q300" s="478">
        <v>261</v>
      </c>
    </row>
    <row r="301" spans="1:17" ht="14.4" customHeight="1" x14ac:dyDescent="0.3">
      <c r="A301" s="472" t="s">
        <v>1293</v>
      </c>
      <c r="B301" s="473" t="s">
        <v>1124</v>
      </c>
      <c r="C301" s="473" t="s">
        <v>1125</v>
      </c>
      <c r="D301" s="473" t="s">
        <v>1248</v>
      </c>
      <c r="E301" s="473" t="s">
        <v>1249</v>
      </c>
      <c r="F301" s="477"/>
      <c r="G301" s="477"/>
      <c r="H301" s="477"/>
      <c r="I301" s="477"/>
      <c r="J301" s="477"/>
      <c r="K301" s="477"/>
      <c r="L301" s="477"/>
      <c r="M301" s="477"/>
      <c r="N301" s="477">
        <v>3</v>
      </c>
      <c r="O301" s="477">
        <v>495</v>
      </c>
      <c r="P301" s="552"/>
      <c r="Q301" s="478">
        <v>165</v>
      </c>
    </row>
    <row r="302" spans="1:17" ht="14.4" customHeight="1" x14ac:dyDescent="0.3">
      <c r="A302" s="472" t="s">
        <v>1294</v>
      </c>
      <c r="B302" s="473" t="s">
        <v>1124</v>
      </c>
      <c r="C302" s="473" t="s">
        <v>1125</v>
      </c>
      <c r="D302" s="473" t="s">
        <v>1126</v>
      </c>
      <c r="E302" s="473" t="s">
        <v>1127</v>
      </c>
      <c r="F302" s="477">
        <v>797</v>
      </c>
      <c r="G302" s="477">
        <v>137881</v>
      </c>
      <c r="H302" s="477">
        <v>0.97313797313797312</v>
      </c>
      <c r="I302" s="477">
        <v>173</v>
      </c>
      <c r="J302" s="477">
        <v>819</v>
      </c>
      <c r="K302" s="477">
        <v>141687</v>
      </c>
      <c r="L302" s="477">
        <v>1</v>
      </c>
      <c r="M302" s="477">
        <v>173</v>
      </c>
      <c r="N302" s="477">
        <v>813</v>
      </c>
      <c r="O302" s="477">
        <v>141462</v>
      </c>
      <c r="P302" s="552">
        <v>0.99841199263164582</v>
      </c>
      <c r="Q302" s="478">
        <v>174</v>
      </c>
    </row>
    <row r="303" spans="1:17" ht="14.4" customHeight="1" x14ac:dyDescent="0.3">
      <c r="A303" s="472" t="s">
        <v>1294</v>
      </c>
      <c r="B303" s="473" t="s">
        <v>1124</v>
      </c>
      <c r="C303" s="473" t="s">
        <v>1125</v>
      </c>
      <c r="D303" s="473" t="s">
        <v>1140</v>
      </c>
      <c r="E303" s="473" t="s">
        <v>1141</v>
      </c>
      <c r="F303" s="477">
        <v>6</v>
      </c>
      <c r="G303" s="477">
        <v>7038</v>
      </c>
      <c r="H303" s="477"/>
      <c r="I303" s="477">
        <v>1173</v>
      </c>
      <c r="J303" s="477"/>
      <c r="K303" s="477"/>
      <c r="L303" s="477"/>
      <c r="M303" s="477"/>
      <c r="N303" s="477">
        <v>1</v>
      </c>
      <c r="O303" s="477">
        <v>1070</v>
      </c>
      <c r="P303" s="552"/>
      <c r="Q303" s="478">
        <v>1070</v>
      </c>
    </row>
    <row r="304" spans="1:17" ht="14.4" customHeight="1" x14ac:dyDescent="0.3">
      <c r="A304" s="472" t="s">
        <v>1294</v>
      </c>
      <c r="B304" s="473" t="s">
        <v>1124</v>
      </c>
      <c r="C304" s="473" t="s">
        <v>1125</v>
      </c>
      <c r="D304" s="473" t="s">
        <v>1142</v>
      </c>
      <c r="E304" s="473" t="s">
        <v>1143</v>
      </c>
      <c r="F304" s="477">
        <v>51</v>
      </c>
      <c r="G304" s="477">
        <v>2091</v>
      </c>
      <c r="H304" s="477">
        <v>1.5152173913043478</v>
      </c>
      <c r="I304" s="477">
        <v>41</v>
      </c>
      <c r="J304" s="477">
        <v>30</v>
      </c>
      <c r="K304" s="477">
        <v>1380</v>
      </c>
      <c r="L304" s="477">
        <v>1</v>
      </c>
      <c r="M304" s="477">
        <v>46</v>
      </c>
      <c r="N304" s="477">
        <v>9</v>
      </c>
      <c r="O304" s="477">
        <v>414</v>
      </c>
      <c r="P304" s="552">
        <v>0.3</v>
      </c>
      <c r="Q304" s="478">
        <v>46</v>
      </c>
    </row>
    <row r="305" spans="1:17" ht="14.4" customHeight="1" x14ac:dyDescent="0.3">
      <c r="A305" s="472" t="s">
        <v>1294</v>
      </c>
      <c r="B305" s="473" t="s">
        <v>1124</v>
      </c>
      <c r="C305" s="473" t="s">
        <v>1125</v>
      </c>
      <c r="D305" s="473" t="s">
        <v>1144</v>
      </c>
      <c r="E305" s="473" t="s">
        <v>1145</v>
      </c>
      <c r="F305" s="477">
        <v>1</v>
      </c>
      <c r="G305" s="477">
        <v>384</v>
      </c>
      <c r="H305" s="477">
        <v>0.55331412103746402</v>
      </c>
      <c r="I305" s="477">
        <v>384</v>
      </c>
      <c r="J305" s="477">
        <v>2</v>
      </c>
      <c r="K305" s="477">
        <v>694</v>
      </c>
      <c r="L305" s="477">
        <v>1</v>
      </c>
      <c r="M305" s="477">
        <v>347</v>
      </c>
      <c r="N305" s="477">
        <v>10</v>
      </c>
      <c r="O305" s="477">
        <v>3470</v>
      </c>
      <c r="P305" s="552">
        <v>5</v>
      </c>
      <c r="Q305" s="478">
        <v>347</v>
      </c>
    </row>
    <row r="306" spans="1:17" ht="14.4" customHeight="1" x14ac:dyDescent="0.3">
      <c r="A306" s="472" t="s">
        <v>1294</v>
      </c>
      <c r="B306" s="473" t="s">
        <v>1124</v>
      </c>
      <c r="C306" s="473" t="s">
        <v>1125</v>
      </c>
      <c r="D306" s="473" t="s">
        <v>1146</v>
      </c>
      <c r="E306" s="473" t="s">
        <v>1147</v>
      </c>
      <c r="F306" s="477">
        <v>12</v>
      </c>
      <c r="G306" s="477">
        <v>444</v>
      </c>
      <c r="H306" s="477">
        <v>0.62184873949579833</v>
      </c>
      <c r="I306" s="477">
        <v>37</v>
      </c>
      <c r="J306" s="477">
        <v>14</v>
      </c>
      <c r="K306" s="477">
        <v>714</v>
      </c>
      <c r="L306" s="477">
        <v>1</v>
      </c>
      <c r="M306" s="477">
        <v>51</v>
      </c>
      <c r="N306" s="477"/>
      <c r="O306" s="477"/>
      <c r="P306" s="552"/>
      <c r="Q306" s="478"/>
    </row>
    <row r="307" spans="1:17" ht="14.4" customHeight="1" x14ac:dyDescent="0.3">
      <c r="A307" s="472" t="s">
        <v>1294</v>
      </c>
      <c r="B307" s="473" t="s">
        <v>1124</v>
      </c>
      <c r="C307" s="473" t="s">
        <v>1125</v>
      </c>
      <c r="D307" s="473" t="s">
        <v>1150</v>
      </c>
      <c r="E307" s="473" t="s">
        <v>1151</v>
      </c>
      <c r="F307" s="477">
        <v>3</v>
      </c>
      <c r="G307" s="477">
        <v>1338</v>
      </c>
      <c r="H307" s="477">
        <v>0.11830238726790451</v>
      </c>
      <c r="I307" s="477">
        <v>446</v>
      </c>
      <c r="J307" s="477">
        <v>30</v>
      </c>
      <c r="K307" s="477">
        <v>11310</v>
      </c>
      <c r="L307" s="477">
        <v>1</v>
      </c>
      <c r="M307" s="477">
        <v>377</v>
      </c>
      <c r="N307" s="477">
        <v>11</v>
      </c>
      <c r="O307" s="477">
        <v>4147</v>
      </c>
      <c r="P307" s="552">
        <v>0.36666666666666664</v>
      </c>
      <c r="Q307" s="478">
        <v>377</v>
      </c>
    </row>
    <row r="308" spans="1:17" ht="14.4" customHeight="1" x14ac:dyDescent="0.3">
      <c r="A308" s="472" t="s">
        <v>1294</v>
      </c>
      <c r="B308" s="473" t="s">
        <v>1124</v>
      </c>
      <c r="C308" s="473" t="s">
        <v>1125</v>
      </c>
      <c r="D308" s="473" t="s">
        <v>1152</v>
      </c>
      <c r="E308" s="473" t="s">
        <v>1153</v>
      </c>
      <c r="F308" s="477"/>
      <c r="G308" s="477"/>
      <c r="H308" s="477"/>
      <c r="I308" s="477"/>
      <c r="J308" s="477"/>
      <c r="K308" s="477"/>
      <c r="L308" s="477"/>
      <c r="M308" s="477"/>
      <c r="N308" s="477">
        <v>1</v>
      </c>
      <c r="O308" s="477">
        <v>34</v>
      </c>
      <c r="P308" s="552"/>
      <c r="Q308" s="478">
        <v>34</v>
      </c>
    </row>
    <row r="309" spans="1:17" ht="14.4" customHeight="1" x14ac:dyDescent="0.3">
      <c r="A309" s="472" t="s">
        <v>1294</v>
      </c>
      <c r="B309" s="473" t="s">
        <v>1124</v>
      </c>
      <c r="C309" s="473" t="s">
        <v>1125</v>
      </c>
      <c r="D309" s="473" t="s">
        <v>1154</v>
      </c>
      <c r="E309" s="473" t="s">
        <v>1155</v>
      </c>
      <c r="F309" s="477">
        <v>1</v>
      </c>
      <c r="G309" s="477">
        <v>492</v>
      </c>
      <c r="H309" s="477">
        <v>0.18778625954198475</v>
      </c>
      <c r="I309" s="477">
        <v>492</v>
      </c>
      <c r="J309" s="477">
        <v>5</v>
      </c>
      <c r="K309" s="477">
        <v>2620</v>
      </c>
      <c r="L309" s="477">
        <v>1</v>
      </c>
      <c r="M309" s="477">
        <v>524</v>
      </c>
      <c r="N309" s="477">
        <v>3</v>
      </c>
      <c r="O309" s="477">
        <v>1572</v>
      </c>
      <c r="P309" s="552">
        <v>0.6</v>
      </c>
      <c r="Q309" s="478">
        <v>524</v>
      </c>
    </row>
    <row r="310" spans="1:17" ht="14.4" customHeight="1" x14ac:dyDescent="0.3">
      <c r="A310" s="472" t="s">
        <v>1294</v>
      </c>
      <c r="B310" s="473" t="s">
        <v>1124</v>
      </c>
      <c r="C310" s="473" t="s">
        <v>1125</v>
      </c>
      <c r="D310" s="473" t="s">
        <v>1156</v>
      </c>
      <c r="E310" s="473" t="s">
        <v>1157</v>
      </c>
      <c r="F310" s="477">
        <v>11</v>
      </c>
      <c r="G310" s="477">
        <v>341</v>
      </c>
      <c r="H310" s="477">
        <v>0.42731829573934837</v>
      </c>
      <c r="I310" s="477">
        <v>31</v>
      </c>
      <c r="J310" s="477">
        <v>14</v>
      </c>
      <c r="K310" s="477">
        <v>798</v>
      </c>
      <c r="L310" s="477">
        <v>1</v>
      </c>
      <c r="M310" s="477">
        <v>57</v>
      </c>
      <c r="N310" s="477">
        <v>1</v>
      </c>
      <c r="O310" s="477">
        <v>57</v>
      </c>
      <c r="P310" s="552">
        <v>7.1428571428571425E-2</v>
      </c>
      <c r="Q310" s="478">
        <v>57</v>
      </c>
    </row>
    <row r="311" spans="1:17" ht="14.4" customHeight="1" x14ac:dyDescent="0.3">
      <c r="A311" s="472" t="s">
        <v>1294</v>
      </c>
      <c r="B311" s="473" t="s">
        <v>1124</v>
      </c>
      <c r="C311" s="473" t="s">
        <v>1125</v>
      </c>
      <c r="D311" s="473" t="s">
        <v>1158</v>
      </c>
      <c r="E311" s="473" t="s">
        <v>1159</v>
      </c>
      <c r="F311" s="477">
        <v>32</v>
      </c>
      <c r="G311" s="477">
        <v>6656</v>
      </c>
      <c r="H311" s="477">
        <v>1.1885714285714286</v>
      </c>
      <c r="I311" s="477">
        <v>208</v>
      </c>
      <c r="J311" s="477">
        <v>25</v>
      </c>
      <c r="K311" s="477">
        <v>5600</v>
      </c>
      <c r="L311" s="477">
        <v>1</v>
      </c>
      <c r="M311" s="477">
        <v>224</v>
      </c>
      <c r="N311" s="477">
        <v>21</v>
      </c>
      <c r="O311" s="477">
        <v>4725</v>
      </c>
      <c r="P311" s="552">
        <v>0.84375</v>
      </c>
      <c r="Q311" s="478">
        <v>225</v>
      </c>
    </row>
    <row r="312" spans="1:17" ht="14.4" customHeight="1" x14ac:dyDescent="0.3">
      <c r="A312" s="472" t="s">
        <v>1294</v>
      </c>
      <c r="B312" s="473" t="s">
        <v>1124</v>
      </c>
      <c r="C312" s="473" t="s">
        <v>1125</v>
      </c>
      <c r="D312" s="473" t="s">
        <v>1160</v>
      </c>
      <c r="E312" s="473" t="s">
        <v>1161</v>
      </c>
      <c r="F312" s="477">
        <v>32</v>
      </c>
      <c r="G312" s="477">
        <v>12288</v>
      </c>
      <c r="H312" s="477">
        <v>0.85463903185422174</v>
      </c>
      <c r="I312" s="477">
        <v>384</v>
      </c>
      <c r="J312" s="477">
        <v>26</v>
      </c>
      <c r="K312" s="477">
        <v>14378</v>
      </c>
      <c r="L312" s="477">
        <v>1</v>
      </c>
      <c r="M312" s="477">
        <v>553</v>
      </c>
      <c r="N312" s="477">
        <v>20</v>
      </c>
      <c r="O312" s="477">
        <v>11080</v>
      </c>
      <c r="P312" s="552">
        <v>0.77062178328001107</v>
      </c>
      <c r="Q312" s="478">
        <v>554</v>
      </c>
    </row>
    <row r="313" spans="1:17" ht="14.4" customHeight="1" x14ac:dyDescent="0.3">
      <c r="A313" s="472" t="s">
        <v>1294</v>
      </c>
      <c r="B313" s="473" t="s">
        <v>1124</v>
      </c>
      <c r="C313" s="473" t="s">
        <v>1125</v>
      </c>
      <c r="D313" s="473" t="s">
        <v>1162</v>
      </c>
      <c r="E313" s="473" t="s">
        <v>1163</v>
      </c>
      <c r="F313" s="477">
        <v>1</v>
      </c>
      <c r="G313" s="477">
        <v>236</v>
      </c>
      <c r="H313" s="477"/>
      <c r="I313" s="477">
        <v>236</v>
      </c>
      <c r="J313" s="477"/>
      <c r="K313" s="477"/>
      <c r="L313" s="477"/>
      <c r="M313" s="477"/>
      <c r="N313" s="477"/>
      <c r="O313" s="477"/>
      <c r="P313" s="552"/>
      <c r="Q313" s="478"/>
    </row>
    <row r="314" spans="1:17" ht="14.4" customHeight="1" x14ac:dyDescent="0.3">
      <c r="A314" s="472" t="s">
        <v>1294</v>
      </c>
      <c r="B314" s="473" t="s">
        <v>1124</v>
      </c>
      <c r="C314" s="473" t="s">
        <v>1125</v>
      </c>
      <c r="D314" s="473" t="s">
        <v>1170</v>
      </c>
      <c r="E314" s="473" t="s">
        <v>1171</v>
      </c>
      <c r="F314" s="477">
        <v>18</v>
      </c>
      <c r="G314" s="477">
        <v>306</v>
      </c>
      <c r="H314" s="477">
        <v>0.51428571428571423</v>
      </c>
      <c r="I314" s="477">
        <v>17</v>
      </c>
      <c r="J314" s="477">
        <v>35</v>
      </c>
      <c r="K314" s="477">
        <v>595</v>
      </c>
      <c r="L314" s="477">
        <v>1</v>
      </c>
      <c r="M314" s="477">
        <v>17</v>
      </c>
      <c r="N314" s="477">
        <v>13</v>
      </c>
      <c r="O314" s="477">
        <v>221</v>
      </c>
      <c r="P314" s="552">
        <v>0.37142857142857144</v>
      </c>
      <c r="Q314" s="478">
        <v>17</v>
      </c>
    </row>
    <row r="315" spans="1:17" ht="14.4" customHeight="1" x14ac:dyDescent="0.3">
      <c r="A315" s="472" t="s">
        <v>1294</v>
      </c>
      <c r="B315" s="473" t="s">
        <v>1124</v>
      </c>
      <c r="C315" s="473" t="s">
        <v>1125</v>
      </c>
      <c r="D315" s="473" t="s">
        <v>1172</v>
      </c>
      <c r="E315" s="473" t="s">
        <v>1173</v>
      </c>
      <c r="F315" s="477">
        <v>2</v>
      </c>
      <c r="G315" s="477">
        <v>278</v>
      </c>
      <c r="H315" s="477"/>
      <c r="I315" s="477">
        <v>139</v>
      </c>
      <c r="J315" s="477"/>
      <c r="K315" s="477"/>
      <c r="L315" s="477"/>
      <c r="M315" s="477"/>
      <c r="N315" s="477"/>
      <c r="O315" s="477"/>
      <c r="P315" s="552"/>
      <c r="Q315" s="478"/>
    </row>
    <row r="316" spans="1:17" ht="14.4" customHeight="1" x14ac:dyDescent="0.3">
      <c r="A316" s="472" t="s">
        <v>1294</v>
      </c>
      <c r="B316" s="473" t="s">
        <v>1124</v>
      </c>
      <c r="C316" s="473" t="s">
        <v>1125</v>
      </c>
      <c r="D316" s="473" t="s">
        <v>1174</v>
      </c>
      <c r="E316" s="473" t="s">
        <v>1175</v>
      </c>
      <c r="F316" s="477"/>
      <c r="G316" s="477"/>
      <c r="H316" s="477"/>
      <c r="I316" s="477"/>
      <c r="J316" s="477">
        <v>1</v>
      </c>
      <c r="K316" s="477">
        <v>65</v>
      </c>
      <c r="L316" s="477">
        <v>1</v>
      </c>
      <c r="M316" s="477">
        <v>65</v>
      </c>
      <c r="N316" s="477"/>
      <c r="O316" s="477"/>
      <c r="P316" s="552"/>
      <c r="Q316" s="478"/>
    </row>
    <row r="317" spans="1:17" ht="14.4" customHeight="1" x14ac:dyDescent="0.3">
      <c r="A317" s="472" t="s">
        <v>1294</v>
      </c>
      <c r="B317" s="473" t="s">
        <v>1124</v>
      </c>
      <c r="C317" s="473" t="s">
        <v>1125</v>
      </c>
      <c r="D317" s="473" t="s">
        <v>1180</v>
      </c>
      <c r="E317" s="473" t="s">
        <v>1181</v>
      </c>
      <c r="F317" s="477">
        <v>86</v>
      </c>
      <c r="G317" s="477">
        <v>10062</v>
      </c>
      <c r="H317" s="477">
        <v>0.63235294117647056</v>
      </c>
      <c r="I317" s="477">
        <v>117</v>
      </c>
      <c r="J317" s="477">
        <v>117</v>
      </c>
      <c r="K317" s="477">
        <v>15912</v>
      </c>
      <c r="L317" s="477">
        <v>1</v>
      </c>
      <c r="M317" s="477">
        <v>136</v>
      </c>
      <c r="N317" s="477">
        <v>66</v>
      </c>
      <c r="O317" s="477">
        <v>9042</v>
      </c>
      <c r="P317" s="552">
        <v>0.56825037707390647</v>
      </c>
      <c r="Q317" s="478">
        <v>137</v>
      </c>
    </row>
    <row r="318" spans="1:17" ht="14.4" customHeight="1" x14ac:dyDescent="0.3">
      <c r="A318" s="472" t="s">
        <v>1294</v>
      </c>
      <c r="B318" s="473" t="s">
        <v>1124</v>
      </c>
      <c r="C318" s="473" t="s">
        <v>1125</v>
      </c>
      <c r="D318" s="473" t="s">
        <v>1182</v>
      </c>
      <c r="E318" s="473" t="s">
        <v>1183</v>
      </c>
      <c r="F318" s="477">
        <v>41</v>
      </c>
      <c r="G318" s="477">
        <v>3731</v>
      </c>
      <c r="H318" s="477">
        <v>0.66129032258064513</v>
      </c>
      <c r="I318" s="477">
        <v>91</v>
      </c>
      <c r="J318" s="477">
        <v>62</v>
      </c>
      <c r="K318" s="477">
        <v>5642</v>
      </c>
      <c r="L318" s="477">
        <v>1</v>
      </c>
      <c r="M318" s="477">
        <v>91</v>
      </c>
      <c r="N318" s="477">
        <v>77</v>
      </c>
      <c r="O318" s="477">
        <v>7007</v>
      </c>
      <c r="P318" s="552">
        <v>1.2419354838709677</v>
      </c>
      <c r="Q318" s="478">
        <v>91</v>
      </c>
    </row>
    <row r="319" spans="1:17" ht="14.4" customHeight="1" x14ac:dyDescent="0.3">
      <c r="A319" s="472" t="s">
        <v>1294</v>
      </c>
      <c r="B319" s="473" t="s">
        <v>1124</v>
      </c>
      <c r="C319" s="473" t="s">
        <v>1125</v>
      </c>
      <c r="D319" s="473" t="s">
        <v>1184</v>
      </c>
      <c r="E319" s="473" t="s">
        <v>1185</v>
      </c>
      <c r="F319" s="477">
        <v>1</v>
      </c>
      <c r="G319" s="477">
        <v>99</v>
      </c>
      <c r="H319" s="477">
        <v>0.24087591240875914</v>
      </c>
      <c r="I319" s="477">
        <v>99</v>
      </c>
      <c r="J319" s="477">
        <v>3</v>
      </c>
      <c r="K319" s="477">
        <v>411</v>
      </c>
      <c r="L319" s="477">
        <v>1</v>
      </c>
      <c r="M319" s="477">
        <v>137</v>
      </c>
      <c r="N319" s="477"/>
      <c r="O319" s="477"/>
      <c r="P319" s="552"/>
      <c r="Q319" s="478"/>
    </row>
    <row r="320" spans="1:17" ht="14.4" customHeight="1" x14ac:dyDescent="0.3">
      <c r="A320" s="472" t="s">
        <v>1294</v>
      </c>
      <c r="B320" s="473" t="s">
        <v>1124</v>
      </c>
      <c r="C320" s="473" t="s">
        <v>1125</v>
      </c>
      <c r="D320" s="473" t="s">
        <v>1186</v>
      </c>
      <c r="E320" s="473" t="s">
        <v>1187</v>
      </c>
      <c r="F320" s="477">
        <v>13</v>
      </c>
      <c r="G320" s="477">
        <v>273</v>
      </c>
      <c r="H320" s="477">
        <v>0.27575757575757576</v>
      </c>
      <c r="I320" s="477">
        <v>21</v>
      </c>
      <c r="J320" s="477">
        <v>15</v>
      </c>
      <c r="K320" s="477">
        <v>990</v>
      </c>
      <c r="L320" s="477">
        <v>1</v>
      </c>
      <c r="M320" s="477">
        <v>66</v>
      </c>
      <c r="N320" s="477"/>
      <c r="O320" s="477"/>
      <c r="P320" s="552"/>
      <c r="Q320" s="478"/>
    </row>
    <row r="321" spans="1:17" ht="14.4" customHeight="1" x14ac:dyDescent="0.3">
      <c r="A321" s="472" t="s">
        <v>1294</v>
      </c>
      <c r="B321" s="473" t="s">
        <v>1124</v>
      </c>
      <c r="C321" s="473" t="s">
        <v>1125</v>
      </c>
      <c r="D321" s="473" t="s">
        <v>1188</v>
      </c>
      <c r="E321" s="473" t="s">
        <v>1189</v>
      </c>
      <c r="F321" s="477">
        <v>20</v>
      </c>
      <c r="G321" s="477">
        <v>9760</v>
      </c>
      <c r="H321" s="477">
        <v>1.4169570267131242</v>
      </c>
      <c r="I321" s="477">
        <v>488</v>
      </c>
      <c r="J321" s="477">
        <v>21</v>
      </c>
      <c r="K321" s="477">
        <v>6888</v>
      </c>
      <c r="L321" s="477">
        <v>1</v>
      </c>
      <c r="M321" s="477">
        <v>328</v>
      </c>
      <c r="N321" s="477">
        <v>6</v>
      </c>
      <c r="O321" s="477">
        <v>1968</v>
      </c>
      <c r="P321" s="552">
        <v>0.2857142857142857</v>
      </c>
      <c r="Q321" s="478">
        <v>328</v>
      </c>
    </row>
    <row r="322" spans="1:17" ht="14.4" customHeight="1" x14ac:dyDescent="0.3">
      <c r="A322" s="472" t="s">
        <v>1294</v>
      </c>
      <c r="B322" s="473" t="s">
        <v>1124</v>
      </c>
      <c r="C322" s="473" t="s">
        <v>1125</v>
      </c>
      <c r="D322" s="473" t="s">
        <v>1196</v>
      </c>
      <c r="E322" s="473" t="s">
        <v>1197</v>
      </c>
      <c r="F322" s="477">
        <v>18</v>
      </c>
      <c r="G322" s="477">
        <v>738</v>
      </c>
      <c r="H322" s="477">
        <v>0.80392156862745101</v>
      </c>
      <c r="I322" s="477">
        <v>41</v>
      </c>
      <c r="J322" s="477">
        <v>18</v>
      </c>
      <c r="K322" s="477">
        <v>918</v>
      </c>
      <c r="L322" s="477">
        <v>1</v>
      </c>
      <c r="M322" s="477">
        <v>51</v>
      </c>
      <c r="N322" s="477">
        <v>26</v>
      </c>
      <c r="O322" s="477">
        <v>1326</v>
      </c>
      <c r="P322" s="552">
        <v>1.4444444444444444</v>
      </c>
      <c r="Q322" s="478">
        <v>51</v>
      </c>
    </row>
    <row r="323" spans="1:17" ht="14.4" customHeight="1" x14ac:dyDescent="0.3">
      <c r="A323" s="472" t="s">
        <v>1294</v>
      </c>
      <c r="B323" s="473" t="s">
        <v>1124</v>
      </c>
      <c r="C323" s="473" t="s">
        <v>1125</v>
      </c>
      <c r="D323" s="473" t="s">
        <v>1204</v>
      </c>
      <c r="E323" s="473" t="s">
        <v>1205</v>
      </c>
      <c r="F323" s="477"/>
      <c r="G323" s="477"/>
      <c r="H323" s="477"/>
      <c r="I323" s="477"/>
      <c r="J323" s="477">
        <v>1</v>
      </c>
      <c r="K323" s="477">
        <v>207</v>
      </c>
      <c r="L323" s="477">
        <v>1</v>
      </c>
      <c r="M323" s="477">
        <v>207</v>
      </c>
      <c r="N323" s="477"/>
      <c r="O323" s="477"/>
      <c r="P323" s="552"/>
      <c r="Q323" s="478"/>
    </row>
    <row r="324" spans="1:17" ht="14.4" customHeight="1" x14ac:dyDescent="0.3">
      <c r="A324" s="472" t="s">
        <v>1294</v>
      </c>
      <c r="B324" s="473" t="s">
        <v>1124</v>
      </c>
      <c r="C324" s="473" t="s">
        <v>1125</v>
      </c>
      <c r="D324" s="473" t="s">
        <v>1206</v>
      </c>
      <c r="E324" s="473" t="s">
        <v>1207</v>
      </c>
      <c r="F324" s="477"/>
      <c r="G324" s="477"/>
      <c r="H324" s="477"/>
      <c r="I324" s="477"/>
      <c r="J324" s="477">
        <v>1</v>
      </c>
      <c r="K324" s="477">
        <v>763</v>
      </c>
      <c r="L324" s="477">
        <v>1</v>
      </c>
      <c r="M324" s="477">
        <v>763</v>
      </c>
      <c r="N324" s="477"/>
      <c r="O324" s="477"/>
      <c r="P324" s="552"/>
      <c r="Q324" s="478"/>
    </row>
    <row r="325" spans="1:17" ht="14.4" customHeight="1" x14ac:dyDescent="0.3">
      <c r="A325" s="472" t="s">
        <v>1294</v>
      </c>
      <c r="B325" s="473" t="s">
        <v>1124</v>
      </c>
      <c r="C325" s="473" t="s">
        <v>1125</v>
      </c>
      <c r="D325" s="473" t="s">
        <v>1210</v>
      </c>
      <c r="E325" s="473" t="s">
        <v>1211</v>
      </c>
      <c r="F325" s="477"/>
      <c r="G325" s="477"/>
      <c r="H325" s="477"/>
      <c r="I325" s="477"/>
      <c r="J325" s="477">
        <v>3</v>
      </c>
      <c r="K325" s="477">
        <v>1836</v>
      </c>
      <c r="L325" s="477">
        <v>1</v>
      </c>
      <c r="M325" s="477">
        <v>612</v>
      </c>
      <c r="N325" s="477"/>
      <c r="O325" s="477"/>
      <c r="P325" s="552"/>
      <c r="Q325" s="478"/>
    </row>
    <row r="326" spans="1:17" ht="14.4" customHeight="1" x14ac:dyDescent="0.3">
      <c r="A326" s="472" t="s">
        <v>1294</v>
      </c>
      <c r="B326" s="473" t="s">
        <v>1124</v>
      </c>
      <c r="C326" s="473" t="s">
        <v>1125</v>
      </c>
      <c r="D326" s="473" t="s">
        <v>1222</v>
      </c>
      <c r="E326" s="473" t="s">
        <v>1223</v>
      </c>
      <c r="F326" s="477">
        <v>1</v>
      </c>
      <c r="G326" s="477">
        <v>249</v>
      </c>
      <c r="H326" s="477"/>
      <c r="I326" s="477">
        <v>249</v>
      </c>
      <c r="J326" s="477"/>
      <c r="K326" s="477"/>
      <c r="L326" s="477"/>
      <c r="M326" s="477"/>
      <c r="N326" s="477"/>
      <c r="O326" s="477"/>
      <c r="P326" s="552"/>
      <c r="Q326" s="478"/>
    </row>
    <row r="327" spans="1:17" ht="14.4" customHeight="1" x14ac:dyDescent="0.3">
      <c r="A327" s="472" t="s">
        <v>1294</v>
      </c>
      <c r="B327" s="473" t="s">
        <v>1124</v>
      </c>
      <c r="C327" s="473" t="s">
        <v>1125</v>
      </c>
      <c r="D327" s="473" t="s">
        <v>1284</v>
      </c>
      <c r="E327" s="473" t="s">
        <v>1285</v>
      </c>
      <c r="F327" s="477">
        <v>200</v>
      </c>
      <c r="G327" s="477">
        <v>8400</v>
      </c>
      <c r="H327" s="477">
        <v>0.95454545454545459</v>
      </c>
      <c r="I327" s="477">
        <v>42</v>
      </c>
      <c r="J327" s="477">
        <v>176</v>
      </c>
      <c r="K327" s="477">
        <v>8800</v>
      </c>
      <c r="L327" s="477">
        <v>1</v>
      </c>
      <c r="M327" s="477">
        <v>50</v>
      </c>
      <c r="N327" s="477">
        <v>236</v>
      </c>
      <c r="O327" s="477">
        <v>11800</v>
      </c>
      <c r="P327" s="552">
        <v>1.3409090909090908</v>
      </c>
      <c r="Q327" s="478">
        <v>50</v>
      </c>
    </row>
    <row r="328" spans="1:17" ht="14.4" customHeight="1" x14ac:dyDescent="0.3">
      <c r="A328" s="472" t="s">
        <v>1294</v>
      </c>
      <c r="B328" s="473" t="s">
        <v>1124</v>
      </c>
      <c r="C328" s="473" t="s">
        <v>1125</v>
      </c>
      <c r="D328" s="473" t="s">
        <v>1238</v>
      </c>
      <c r="E328" s="473" t="s">
        <v>1239</v>
      </c>
      <c r="F328" s="477"/>
      <c r="G328" s="477"/>
      <c r="H328" s="477"/>
      <c r="I328" s="477"/>
      <c r="J328" s="477">
        <v>8</v>
      </c>
      <c r="K328" s="477">
        <v>11944</v>
      </c>
      <c r="L328" s="477">
        <v>1</v>
      </c>
      <c r="M328" s="477">
        <v>1493</v>
      </c>
      <c r="N328" s="477">
        <v>1</v>
      </c>
      <c r="O328" s="477">
        <v>1493</v>
      </c>
      <c r="P328" s="552">
        <v>0.125</v>
      </c>
      <c r="Q328" s="478">
        <v>1493</v>
      </c>
    </row>
    <row r="329" spans="1:17" ht="14.4" customHeight="1" x14ac:dyDescent="0.3">
      <c r="A329" s="472" t="s">
        <v>1294</v>
      </c>
      <c r="B329" s="473" t="s">
        <v>1124</v>
      </c>
      <c r="C329" s="473" t="s">
        <v>1125</v>
      </c>
      <c r="D329" s="473" t="s">
        <v>1240</v>
      </c>
      <c r="E329" s="473" t="s">
        <v>1241</v>
      </c>
      <c r="F329" s="477"/>
      <c r="G329" s="477"/>
      <c r="H329" s="477"/>
      <c r="I329" s="477"/>
      <c r="J329" s="477">
        <v>3</v>
      </c>
      <c r="K329" s="477">
        <v>981</v>
      </c>
      <c r="L329" s="477">
        <v>1</v>
      </c>
      <c r="M329" s="477">
        <v>327</v>
      </c>
      <c r="N329" s="477">
        <v>2</v>
      </c>
      <c r="O329" s="477">
        <v>654</v>
      </c>
      <c r="P329" s="552">
        <v>0.66666666666666663</v>
      </c>
      <c r="Q329" s="478">
        <v>327</v>
      </c>
    </row>
    <row r="330" spans="1:17" ht="14.4" customHeight="1" x14ac:dyDescent="0.3">
      <c r="A330" s="472" t="s">
        <v>1294</v>
      </c>
      <c r="B330" s="473" t="s">
        <v>1124</v>
      </c>
      <c r="C330" s="473" t="s">
        <v>1125</v>
      </c>
      <c r="D330" s="473" t="s">
        <v>1242</v>
      </c>
      <c r="E330" s="473" t="s">
        <v>1243</v>
      </c>
      <c r="F330" s="477"/>
      <c r="G330" s="477"/>
      <c r="H330" s="477"/>
      <c r="I330" s="477"/>
      <c r="J330" s="477">
        <v>1</v>
      </c>
      <c r="K330" s="477">
        <v>887</v>
      </c>
      <c r="L330" s="477">
        <v>1</v>
      </c>
      <c r="M330" s="477">
        <v>887</v>
      </c>
      <c r="N330" s="477"/>
      <c r="O330" s="477"/>
      <c r="P330" s="552"/>
      <c r="Q330" s="478"/>
    </row>
    <row r="331" spans="1:17" ht="14.4" customHeight="1" x14ac:dyDescent="0.3">
      <c r="A331" s="472" t="s">
        <v>1294</v>
      </c>
      <c r="B331" s="473" t="s">
        <v>1124</v>
      </c>
      <c r="C331" s="473" t="s">
        <v>1125</v>
      </c>
      <c r="D331" s="473" t="s">
        <v>1246</v>
      </c>
      <c r="E331" s="473" t="s">
        <v>1247</v>
      </c>
      <c r="F331" s="477"/>
      <c r="G331" s="477"/>
      <c r="H331" s="477"/>
      <c r="I331" s="477"/>
      <c r="J331" s="477"/>
      <c r="K331" s="477"/>
      <c r="L331" s="477"/>
      <c r="M331" s="477"/>
      <c r="N331" s="477">
        <v>57</v>
      </c>
      <c r="O331" s="477">
        <v>14877</v>
      </c>
      <c r="P331" s="552"/>
      <c r="Q331" s="478">
        <v>261</v>
      </c>
    </row>
    <row r="332" spans="1:17" ht="14.4" customHeight="1" x14ac:dyDescent="0.3">
      <c r="A332" s="472" t="s">
        <v>1294</v>
      </c>
      <c r="B332" s="473" t="s">
        <v>1124</v>
      </c>
      <c r="C332" s="473" t="s">
        <v>1125</v>
      </c>
      <c r="D332" s="473" t="s">
        <v>1248</v>
      </c>
      <c r="E332" s="473" t="s">
        <v>1249</v>
      </c>
      <c r="F332" s="477"/>
      <c r="G332" s="477"/>
      <c r="H332" s="477"/>
      <c r="I332" s="477"/>
      <c r="J332" s="477"/>
      <c r="K332" s="477"/>
      <c r="L332" s="477"/>
      <c r="M332" s="477"/>
      <c r="N332" s="477">
        <v>2</v>
      </c>
      <c r="O332" s="477">
        <v>330</v>
      </c>
      <c r="P332" s="552"/>
      <c r="Q332" s="478">
        <v>165</v>
      </c>
    </row>
    <row r="333" spans="1:17" ht="14.4" customHeight="1" x14ac:dyDescent="0.3">
      <c r="A333" s="472" t="s">
        <v>1294</v>
      </c>
      <c r="B333" s="473" t="s">
        <v>1124</v>
      </c>
      <c r="C333" s="473" t="s">
        <v>1125</v>
      </c>
      <c r="D333" s="473" t="s">
        <v>1252</v>
      </c>
      <c r="E333" s="473" t="s">
        <v>1253</v>
      </c>
      <c r="F333" s="477"/>
      <c r="G333" s="477"/>
      <c r="H333" s="477"/>
      <c r="I333" s="477"/>
      <c r="J333" s="477"/>
      <c r="K333" s="477"/>
      <c r="L333" s="477"/>
      <c r="M333" s="477"/>
      <c r="N333" s="477">
        <v>8</v>
      </c>
      <c r="O333" s="477">
        <v>1216</v>
      </c>
      <c r="P333" s="552"/>
      <c r="Q333" s="478">
        <v>152</v>
      </c>
    </row>
    <row r="334" spans="1:17" ht="14.4" customHeight="1" x14ac:dyDescent="0.3">
      <c r="A334" s="472" t="s">
        <v>1295</v>
      </c>
      <c r="B334" s="473" t="s">
        <v>1124</v>
      </c>
      <c r="C334" s="473" t="s">
        <v>1125</v>
      </c>
      <c r="D334" s="473" t="s">
        <v>1126</v>
      </c>
      <c r="E334" s="473" t="s">
        <v>1127</v>
      </c>
      <c r="F334" s="477">
        <v>127</v>
      </c>
      <c r="G334" s="477">
        <v>21971</v>
      </c>
      <c r="H334" s="477">
        <v>0.95488721804511278</v>
      </c>
      <c r="I334" s="477">
        <v>173</v>
      </c>
      <c r="J334" s="477">
        <v>133</v>
      </c>
      <c r="K334" s="477">
        <v>23009</v>
      </c>
      <c r="L334" s="477">
        <v>1</v>
      </c>
      <c r="M334" s="477">
        <v>173</v>
      </c>
      <c r="N334" s="477">
        <v>200</v>
      </c>
      <c r="O334" s="477">
        <v>34800</v>
      </c>
      <c r="P334" s="552">
        <v>1.5124516493546003</v>
      </c>
      <c r="Q334" s="478">
        <v>174</v>
      </c>
    </row>
    <row r="335" spans="1:17" ht="14.4" customHeight="1" x14ac:dyDescent="0.3">
      <c r="A335" s="472" t="s">
        <v>1295</v>
      </c>
      <c r="B335" s="473" t="s">
        <v>1124</v>
      </c>
      <c r="C335" s="473" t="s">
        <v>1125</v>
      </c>
      <c r="D335" s="473" t="s">
        <v>1140</v>
      </c>
      <c r="E335" s="473" t="s">
        <v>1141</v>
      </c>
      <c r="F335" s="477">
        <v>1</v>
      </c>
      <c r="G335" s="477">
        <v>1173</v>
      </c>
      <c r="H335" s="477"/>
      <c r="I335" s="477">
        <v>1173</v>
      </c>
      <c r="J335" s="477"/>
      <c r="K335" s="477"/>
      <c r="L335" s="477"/>
      <c r="M335" s="477"/>
      <c r="N335" s="477"/>
      <c r="O335" s="477"/>
      <c r="P335" s="552"/>
      <c r="Q335" s="478"/>
    </row>
    <row r="336" spans="1:17" ht="14.4" customHeight="1" x14ac:dyDescent="0.3">
      <c r="A336" s="472" t="s">
        <v>1295</v>
      </c>
      <c r="B336" s="473" t="s">
        <v>1124</v>
      </c>
      <c r="C336" s="473" t="s">
        <v>1125</v>
      </c>
      <c r="D336" s="473" t="s">
        <v>1142</v>
      </c>
      <c r="E336" s="473" t="s">
        <v>1143</v>
      </c>
      <c r="F336" s="477">
        <v>15</v>
      </c>
      <c r="G336" s="477">
        <v>615</v>
      </c>
      <c r="H336" s="477">
        <v>6.6847826086956523</v>
      </c>
      <c r="I336" s="477">
        <v>41</v>
      </c>
      <c r="J336" s="477">
        <v>2</v>
      </c>
      <c r="K336" s="477">
        <v>92</v>
      </c>
      <c r="L336" s="477">
        <v>1</v>
      </c>
      <c r="M336" s="477">
        <v>46</v>
      </c>
      <c r="N336" s="477">
        <v>4</v>
      </c>
      <c r="O336" s="477">
        <v>184</v>
      </c>
      <c r="P336" s="552">
        <v>2</v>
      </c>
      <c r="Q336" s="478">
        <v>46</v>
      </c>
    </row>
    <row r="337" spans="1:17" ht="14.4" customHeight="1" x14ac:dyDescent="0.3">
      <c r="A337" s="472" t="s">
        <v>1295</v>
      </c>
      <c r="B337" s="473" t="s">
        <v>1124</v>
      </c>
      <c r="C337" s="473" t="s">
        <v>1125</v>
      </c>
      <c r="D337" s="473" t="s">
        <v>1144</v>
      </c>
      <c r="E337" s="473" t="s">
        <v>1145</v>
      </c>
      <c r="F337" s="477">
        <v>6</v>
      </c>
      <c r="G337" s="477">
        <v>2304</v>
      </c>
      <c r="H337" s="477">
        <v>2.2132564841498561</v>
      </c>
      <c r="I337" s="477">
        <v>384</v>
      </c>
      <c r="J337" s="477">
        <v>3</v>
      </c>
      <c r="K337" s="477">
        <v>1041</v>
      </c>
      <c r="L337" s="477">
        <v>1</v>
      </c>
      <c r="M337" s="477">
        <v>347</v>
      </c>
      <c r="N337" s="477"/>
      <c r="O337" s="477"/>
      <c r="P337" s="552"/>
      <c r="Q337" s="478"/>
    </row>
    <row r="338" spans="1:17" ht="14.4" customHeight="1" x14ac:dyDescent="0.3">
      <c r="A338" s="472" t="s">
        <v>1295</v>
      </c>
      <c r="B338" s="473" t="s">
        <v>1124</v>
      </c>
      <c r="C338" s="473" t="s">
        <v>1125</v>
      </c>
      <c r="D338" s="473" t="s">
        <v>1146</v>
      </c>
      <c r="E338" s="473" t="s">
        <v>1147</v>
      </c>
      <c r="F338" s="477">
        <v>2</v>
      </c>
      <c r="G338" s="477">
        <v>74</v>
      </c>
      <c r="H338" s="477"/>
      <c r="I338" s="477">
        <v>37</v>
      </c>
      <c r="J338" s="477"/>
      <c r="K338" s="477"/>
      <c r="L338" s="477"/>
      <c r="M338" s="477"/>
      <c r="N338" s="477"/>
      <c r="O338" s="477"/>
      <c r="P338" s="552"/>
      <c r="Q338" s="478"/>
    </row>
    <row r="339" spans="1:17" ht="14.4" customHeight="1" x14ac:dyDescent="0.3">
      <c r="A339" s="472" t="s">
        <v>1295</v>
      </c>
      <c r="B339" s="473" t="s">
        <v>1124</v>
      </c>
      <c r="C339" s="473" t="s">
        <v>1125</v>
      </c>
      <c r="D339" s="473" t="s">
        <v>1150</v>
      </c>
      <c r="E339" s="473" t="s">
        <v>1151</v>
      </c>
      <c r="F339" s="477">
        <v>7</v>
      </c>
      <c r="G339" s="477">
        <v>3122</v>
      </c>
      <c r="H339" s="477"/>
      <c r="I339" s="477">
        <v>446</v>
      </c>
      <c r="J339" s="477"/>
      <c r="K339" s="477"/>
      <c r="L339" s="477"/>
      <c r="M339" s="477"/>
      <c r="N339" s="477">
        <v>6</v>
      </c>
      <c r="O339" s="477">
        <v>2262</v>
      </c>
      <c r="P339" s="552"/>
      <c r="Q339" s="478">
        <v>377</v>
      </c>
    </row>
    <row r="340" spans="1:17" ht="14.4" customHeight="1" x14ac:dyDescent="0.3">
      <c r="A340" s="472" t="s">
        <v>1295</v>
      </c>
      <c r="B340" s="473" t="s">
        <v>1124</v>
      </c>
      <c r="C340" s="473" t="s">
        <v>1125</v>
      </c>
      <c r="D340" s="473" t="s">
        <v>1152</v>
      </c>
      <c r="E340" s="473" t="s">
        <v>1153</v>
      </c>
      <c r="F340" s="477">
        <v>1</v>
      </c>
      <c r="G340" s="477">
        <v>42</v>
      </c>
      <c r="H340" s="477"/>
      <c r="I340" s="477">
        <v>42</v>
      </c>
      <c r="J340" s="477"/>
      <c r="K340" s="477"/>
      <c r="L340" s="477"/>
      <c r="M340" s="477"/>
      <c r="N340" s="477"/>
      <c r="O340" s="477"/>
      <c r="P340" s="552"/>
      <c r="Q340" s="478"/>
    </row>
    <row r="341" spans="1:17" ht="14.4" customHeight="1" x14ac:dyDescent="0.3">
      <c r="A341" s="472" t="s">
        <v>1295</v>
      </c>
      <c r="B341" s="473" t="s">
        <v>1124</v>
      </c>
      <c r="C341" s="473" t="s">
        <v>1125</v>
      </c>
      <c r="D341" s="473" t="s">
        <v>1154</v>
      </c>
      <c r="E341" s="473" t="s">
        <v>1155</v>
      </c>
      <c r="F341" s="477">
        <v>4</v>
      </c>
      <c r="G341" s="477">
        <v>1968</v>
      </c>
      <c r="H341" s="477"/>
      <c r="I341" s="477">
        <v>492</v>
      </c>
      <c r="J341" s="477"/>
      <c r="K341" s="477"/>
      <c r="L341" s="477"/>
      <c r="M341" s="477"/>
      <c r="N341" s="477"/>
      <c r="O341" s="477"/>
      <c r="P341" s="552"/>
      <c r="Q341" s="478"/>
    </row>
    <row r="342" spans="1:17" ht="14.4" customHeight="1" x14ac:dyDescent="0.3">
      <c r="A342" s="472" t="s">
        <v>1295</v>
      </c>
      <c r="B342" s="473" t="s">
        <v>1124</v>
      </c>
      <c r="C342" s="473" t="s">
        <v>1125</v>
      </c>
      <c r="D342" s="473" t="s">
        <v>1162</v>
      </c>
      <c r="E342" s="473" t="s">
        <v>1163</v>
      </c>
      <c r="F342" s="477">
        <v>1</v>
      </c>
      <c r="G342" s="477">
        <v>236</v>
      </c>
      <c r="H342" s="477"/>
      <c r="I342" s="477">
        <v>236</v>
      </c>
      <c r="J342" s="477"/>
      <c r="K342" s="477"/>
      <c r="L342" s="477"/>
      <c r="M342" s="477"/>
      <c r="N342" s="477"/>
      <c r="O342" s="477"/>
      <c r="P342" s="552"/>
      <c r="Q342" s="478"/>
    </row>
    <row r="343" spans="1:17" ht="14.4" customHeight="1" x14ac:dyDescent="0.3">
      <c r="A343" s="472" t="s">
        <v>1295</v>
      </c>
      <c r="B343" s="473" t="s">
        <v>1124</v>
      </c>
      <c r="C343" s="473" t="s">
        <v>1125</v>
      </c>
      <c r="D343" s="473" t="s">
        <v>1170</v>
      </c>
      <c r="E343" s="473" t="s">
        <v>1171</v>
      </c>
      <c r="F343" s="477">
        <v>25</v>
      </c>
      <c r="G343" s="477">
        <v>425</v>
      </c>
      <c r="H343" s="477">
        <v>12.5</v>
      </c>
      <c r="I343" s="477">
        <v>17</v>
      </c>
      <c r="J343" s="477">
        <v>2</v>
      </c>
      <c r="K343" s="477">
        <v>34</v>
      </c>
      <c r="L343" s="477">
        <v>1</v>
      </c>
      <c r="M343" s="477">
        <v>17</v>
      </c>
      <c r="N343" s="477">
        <v>5</v>
      </c>
      <c r="O343" s="477">
        <v>85</v>
      </c>
      <c r="P343" s="552">
        <v>2.5</v>
      </c>
      <c r="Q343" s="478">
        <v>17</v>
      </c>
    </row>
    <row r="344" spans="1:17" ht="14.4" customHeight="1" x14ac:dyDescent="0.3">
      <c r="A344" s="472" t="s">
        <v>1295</v>
      </c>
      <c r="B344" s="473" t="s">
        <v>1124</v>
      </c>
      <c r="C344" s="473" t="s">
        <v>1125</v>
      </c>
      <c r="D344" s="473" t="s">
        <v>1172</v>
      </c>
      <c r="E344" s="473" t="s">
        <v>1173</v>
      </c>
      <c r="F344" s="477">
        <v>1</v>
      </c>
      <c r="G344" s="477">
        <v>139</v>
      </c>
      <c r="H344" s="477"/>
      <c r="I344" s="477">
        <v>139</v>
      </c>
      <c r="J344" s="477"/>
      <c r="K344" s="477"/>
      <c r="L344" s="477"/>
      <c r="M344" s="477"/>
      <c r="N344" s="477"/>
      <c r="O344" s="477"/>
      <c r="P344" s="552"/>
      <c r="Q344" s="478"/>
    </row>
    <row r="345" spans="1:17" ht="14.4" customHeight="1" x14ac:dyDescent="0.3">
      <c r="A345" s="472" t="s">
        <v>1295</v>
      </c>
      <c r="B345" s="473" t="s">
        <v>1124</v>
      </c>
      <c r="C345" s="473" t="s">
        <v>1125</v>
      </c>
      <c r="D345" s="473" t="s">
        <v>1174</v>
      </c>
      <c r="E345" s="473" t="s">
        <v>1175</v>
      </c>
      <c r="F345" s="477">
        <v>1</v>
      </c>
      <c r="G345" s="477">
        <v>103</v>
      </c>
      <c r="H345" s="477">
        <v>0.31692307692307692</v>
      </c>
      <c r="I345" s="477">
        <v>103</v>
      </c>
      <c r="J345" s="477">
        <v>5</v>
      </c>
      <c r="K345" s="477">
        <v>325</v>
      </c>
      <c r="L345" s="477">
        <v>1</v>
      </c>
      <c r="M345" s="477">
        <v>65</v>
      </c>
      <c r="N345" s="477">
        <v>1</v>
      </c>
      <c r="O345" s="477">
        <v>65</v>
      </c>
      <c r="P345" s="552">
        <v>0.2</v>
      </c>
      <c r="Q345" s="478">
        <v>65</v>
      </c>
    </row>
    <row r="346" spans="1:17" ht="14.4" customHeight="1" x14ac:dyDescent="0.3">
      <c r="A346" s="472" t="s">
        <v>1295</v>
      </c>
      <c r="B346" s="473" t="s">
        <v>1124</v>
      </c>
      <c r="C346" s="473" t="s">
        <v>1125</v>
      </c>
      <c r="D346" s="473" t="s">
        <v>1180</v>
      </c>
      <c r="E346" s="473" t="s">
        <v>1181</v>
      </c>
      <c r="F346" s="477">
        <v>97</v>
      </c>
      <c r="G346" s="477">
        <v>11349</v>
      </c>
      <c r="H346" s="477">
        <v>0.68400433944069428</v>
      </c>
      <c r="I346" s="477">
        <v>117</v>
      </c>
      <c r="J346" s="477">
        <v>122</v>
      </c>
      <c r="K346" s="477">
        <v>16592</v>
      </c>
      <c r="L346" s="477">
        <v>1</v>
      </c>
      <c r="M346" s="477">
        <v>136</v>
      </c>
      <c r="N346" s="477">
        <v>82</v>
      </c>
      <c r="O346" s="477">
        <v>11234</v>
      </c>
      <c r="P346" s="552">
        <v>0.67707328833172609</v>
      </c>
      <c r="Q346" s="478">
        <v>137</v>
      </c>
    </row>
    <row r="347" spans="1:17" ht="14.4" customHeight="1" x14ac:dyDescent="0.3">
      <c r="A347" s="472" t="s">
        <v>1295</v>
      </c>
      <c r="B347" s="473" t="s">
        <v>1124</v>
      </c>
      <c r="C347" s="473" t="s">
        <v>1125</v>
      </c>
      <c r="D347" s="473" t="s">
        <v>1182</v>
      </c>
      <c r="E347" s="473" t="s">
        <v>1183</v>
      </c>
      <c r="F347" s="477">
        <v>13</v>
      </c>
      <c r="G347" s="477">
        <v>1183</v>
      </c>
      <c r="H347" s="477">
        <v>1.4444444444444444</v>
      </c>
      <c r="I347" s="477">
        <v>91</v>
      </c>
      <c r="J347" s="477">
        <v>9</v>
      </c>
      <c r="K347" s="477">
        <v>819</v>
      </c>
      <c r="L347" s="477">
        <v>1</v>
      </c>
      <c r="M347" s="477">
        <v>91</v>
      </c>
      <c r="N347" s="477">
        <v>10</v>
      </c>
      <c r="O347" s="477">
        <v>910</v>
      </c>
      <c r="P347" s="552">
        <v>1.1111111111111112</v>
      </c>
      <c r="Q347" s="478">
        <v>91</v>
      </c>
    </row>
    <row r="348" spans="1:17" ht="14.4" customHeight="1" x14ac:dyDescent="0.3">
      <c r="A348" s="472" t="s">
        <v>1295</v>
      </c>
      <c r="B348" s="473" t="s">
        <v>1124</v>
      </c>
      <c r="C348" s="473" t="s">
        <v>1125</v>
      </c>
      <c r="D348" s="473" t="s">
        <v>1184</v>
      </c>
      <c r="E348" s="473" t="s">
        <v>1185</v>
      </c>
      <c r="F348" s="477">
        <v>3</v>
      </c>
      <c r="G348" s="477">
        <v>297</v>
      </c>
      <c r="H348" s="477"/>
      <c r="I348" s="477">
        <v>99</v>
      </c>
      <c r="J348" s="477"/>
      <c r="K348" s="477"/>
      <c r="L348" s="477"/>
      <c r="M348" s="477"/>
      <c r="N348" s="477"/>
      <c r="O348" s="477"/>
      <c r="P348" s="552"/>
      <c r="Q348" s="478"/>
    </row>
    <row r="349" spans="1:17" ht="14.4" customHeight="1" x14ac:dyDescent="0.3">
      <c r="A349" s="472" t="s">
        <v>1295</v>
      </c>
      <c r="B349" s="473" t="s">
        <v>1124</v>
      </c>
      <c r="C349" s="473" t="s">
        <v>1125</v>
      </c>
      <c r="D349" s="473" t="s">
        <v>1186</v>
      </c>
      <c r="E349" s="473" t="s">
        <v>1187</v>
      </c>
      <c r="F349" s="477">
        <v>7</v>
      </c>
      <c r="G349" s="477">
        <v>147</v>
      </c>
      <c r="H349" s="477">
        <v>0.24747474747474749</v>
      </c>
      <c r="I349" s="477">
        <v>21</v>
      </c>
      <c r="J349" s="477">
        <v>9</v>
      </c>
      <c r="K349" s="477">
        <v>594</v>
      </c>
      <c r="L349" s="477">
        <v>1</v>
      </c>
      <c r="M349" s="477">
        <v>66</v>
      </c>
      <c r="N349" s="477"/>
      <c r="O349" s="477"/>
      <c r="P349" s="552"/>
      <c r="Q349" s="478"/>
    </row>
    <row r="350" spans="1:17" ht="14.4" customHeight="1" x14ac:dyDescent="0.3">
      <c r="A350" s="472" t="s">
        <v>1295</v>
      </c>
      <c r="B350" s="473" t="s">
        <v>1124</v>
      </c>
      <c r="C350" s="473" t="s">
        <v>1125</v>
      </c>
      <c r="D350" s="473" t="s">
        <v>1188</v>
      </c>
      <c r="E350" s="473" t="s">
        <v>1189</v>
      </c>
      <c r="F350" s="477">
        <v>17</v>
      </c>
      <c r="G350" s="477">
        <v>8296</v>
      </c>
      <c r="H350" s="477"/>
      <c r="I350" s="477">
        <v>488</v>
      </c>
      <c r="J350" s="477"/>
      <c r="K350" s="477"/>
      <c r="L350" s="477"/>
      <c r="M350" s="477"/>
      <c r="N350" s="477">
        <v>8</v>
      </c>
      <c r="O350" s="477">
        <v>2624</v>
      </c>
      <c r="P350" s="552"/>
      <c r="Q350" s="478">
        <v>328</v>
      </c>
    </row>
    <row r="351" spans="1:17" ht="14.4" customHeight="1" x14ac:dyDescent="0.3">
      <c r="A351" s="472" t="s">
        <v>1295</v>
      </c>
      <c r="B351" s="473" t="s">
        <v>1124</v>
      </c>
      <c r="C351" s="473" t="s">
        <v>1125</v>
      </c>
      <c r="D351" s="473" t="s">
        <v>1196</v>
      </c>
      <c r="E351" s="473" t="s">
        <v>1197</v>
      </c>
      <c r="F351" s="477">
        <v>9</v>
      </c>
      <c r="G351" s="477">
        <v>369</v>
      </c>
      <c r="H351" s="477">
        <v>0.72352941176470587</v>
      </c>
      <c r="I351" s="477">
        <v>41</v>
      </c>
      <c r="J351" s="477">
        <v>10</v>
      </c>
      <c r="K351" s="477">
        <v>510</v>
      </c>
      <c r="L351" s="477">
        <v>1</v>
      </c>
      <c r="M351" s="477">
        <v>51</v>
      </c>
      <c r="N351" s="477">
        <v>8</v>
      </c>
      <c r="O351" s="477">
        <v>408</v>
      </c>
      <c r="P351" s="552">
        <v>0.8</v>
      </c>
      <c r="Q351" s="478">
        <v>51</v>
      </c>
    </row>
    <row r="352" spans="1:17" ht="14.4" customHeight="1" x14ac:dyDescent="0.3">
      <c r="A352" s="472" t="s">
        <v>1295</v>
      </c>
      <c r="B352" s="473" t="s">
        <v>1124</v>
      </c>
      <c r="C352" s="473" t="s">
        <v>1125</v>
      </c>
      <c r="D352" s="473" t="s">
        <v>1210</v>
      </c>
      <c r="E352" s="473" t="s">
        <v>1211</v>
      </c>
      <c r="F352" s="477">
        <v>1</v>
      </c>
      <c r="G352" s="477">
        <v>614</v>
      </c>
      <c r="H352" s="477"/>
      <c r="I352" s="477">
        <v>614</v>
      </c>
      <c r="J352" s="477"/>
      <c r="K352" s="477"/>
      <c r="L352" s="477"/>
      <c r="M352" s="477"/>
      <c r="N352" s="477"/>
      <c r="O352" s="477"/>
      <c r="P352" s="552"/>
      <c r="Q352" s="478"/>
    </row>
    <row r="353" spans="1:17" ht="14.4" customHeight="1" x14ac:dyDescent="0.3">
      <c r="A353" s="472" t="s">
        <v>1295</v>
      </c>
      <c r="B353" s="473" t="s">
        <v>1124</v>
      </c>
      <c r="C353" s="473" t="s">
        <v>1125</v>
      </c>
      <c r="D353" s="473" t="s">
        <v>1222</v>
      </c>
      <c r="E353" s="473" t="s">
        <v>1223</v>
      </c>
      <c r="F353" s="477">
        <v>1</v>
      </c>
      <c r="G353" s="477">
        <v>249</v>
      </c>
      <c r="H353" s="477"/>
      <c r="I353" s="477">
        <v>249</v>
      </c>
      <c r="J353" s="477"/>
      <c r="K353" s="477"/>
      <c r="L353" s="477"/>
      <c r="M353" s="477"/>
      <c r="N353" s="477"/>
      <c r="O353" s="477"/>
      <c r="P353" s="552"/>
      <c r="Q353" s="478"/>
    </row>
    <row r="354" spans="1:17" ht="14.4" customHeight="1" x14ac:dyDescent="0.3">
      <c r="A354" s="472" t="s">
        <v>1295</v>
      </c>
      <c r="B354" s="473" t="s">
        <v>1124</v>
      </c>
      <c r="C354" s="473" t="s">
        <v>1125</v>
      </c>
      <c r="D354" s="473" t="s">
        <v>1246</v>
      </c>
      <c r="E354" s="473" t="s">
        <v>1247</v>
      </c>
      <c r="F354" s="477"/>
      <c r="G354" s="477"/>
      <c r="H354" s="477"/>
      <c r="I354" s="477"/>
      <c r="J354" s="477"/>
      <c r="K354" s="477"/>
      <c r="L354" s="477"/>
      <c r="M354" s="477"/>
      <c r="N354" s="477">
        <v>48</v>
      </c>
      <c r="O354" s="477">
        <v>12528</v>
      </c>
      <c r="P354" s="552"/>
      <c r="Q354" s="478">
        <v>261</v>
      </c>
    </row>
    <row r="355" spans="1:17" ht="14.4" customHeight="1" x14ac:dyDescent="0.3">
      <c r="A355" s="472" t="s">
        <v>1296</v>
      </c>
      <c r="B355" s="473" t="s">
        <v>1124</v>
      </c>
      <c r="C355" s="473" t="s">
        <v>1125</v>
      </c>
      <c r="D355" s="473" t="s">
        <v>1126</v>
      </c>
      <c r="E355" s="473" t="s">
        <v>1127</v>
      </c>
      <c r="F355" s="477">
        <v>66</v>
      </c>
      <c r="G355" s="477">
        <v>11418</v>
      </c>
      <c r="H355" s="477">
        <v>0.84615384615384615</v>
      </c>
      <c r="I355" s="477">
        <v>173</v>
      </c>
      <c r="J355" s="477">
        <v>78</v>
      </c>
      <c r="K355" s="477">
        <v>13494</v>
      </c>
      <c r="L355" s="477">
        <v>1</v>
      </c>
      <c r="M355" s="477">
        <v>173</v>
      </c>
      <c r="N355" s="477">
        <v>58</v>
      </c>
      <c r="O355" s="477">
        <v>10092</v>
      </c>
      <c r="P355" s="552">
        <v>0.74788795020008891</v>
      </c>
      <c r="Q355" s="478">
        <v>174</v>
      </c>
    </row>
    <row r="356" spans="1:17" ht="14.4" customHeight="1" x14ac:dyDescent="0.3">
      <c r="A356" s="472" t="s">
        <v>1296</v>
      </c>
      <c r="B356" s="473" t="s">
        <v>1124</v>
      </c>
      <c r="C356" s="473" t="s">
        <v>1125</v>
      </c>
      <c r="D356" s="473" t="s">
        <v>1142</v>
      </c>
      <c r="E356" s="473" t="s">
        <v>1143</v>
      </c>
      <c r="F356" s="477">
        <v>17</v>
      </c>
      <c r="G356" s="477">
        <v>697</v>
      </c>
      <c r="H356" s="477">
        <v>0.60608695652173916</v>
      </c>
      <c r="I356" s="477">
        <v>41</v>
      </c>
      <c r="J356" s="477">
        <v>25</v>
      </c>
      <c r="K356" s="477">
        <v>1150</v>
      </c>
      <c r="L356" s="477">
        <v>1</v>
      </c>
      <c r="M356" s="477">
        <v>46</v>
      </c>
      <c r="N356" s="477">
        <v>15</v>
      </c>
      <c r="O356" s="477">
        <v>690</v>
      </c>
      <c r="P356" s="552">
        <v>0.6</v>
      </c>
      <c r="Q356" s="478">
        <v>46</v>
      </c>
    </row>
    <row r="357" spans="1:17" ht="14.4" customHeight="1" x14ac:dyDescent="0.3">
      <c r="A357" s="472" t="s">
        <v>1296</v>
      </c>
      <c r="B357" s="473" t="s">
        <v>1124</v>
      </c>
      <c r="C357" s="473" t="s">
        <v>1125</v>
      </c>
      <c r="D357" s="473" t="s">
        <v>1144</v>
      </c>
      <c r="E357" s="473" t="s">
        <v>1145</v>
      </c>
      <c r="F357" s="477">
        <v>2</v>
      </c>
      <c r="G357" s="477">
        <v>768</v>
      </c>
      <c r="H357" s="477"/>
      <c r="I357" s="477">
        <v>384</v>
      </c>
      <c r="J357" s="477"/>
      <c r="K357" s="477"/>
      <c r="L357" s="477"/>
      <c r="M357" s="477"/>
      <c r="N357" s="477">
        <v>7</v>
      </c>
      <c r="O357" s="477">
        <v>2429</v>
      </c>
      <c r="P357" s="552"/>
      <c r="Q357" s="478">
        <v>347</v>
      </c>
    </row>
    <row r="358" spans="1:17" ht="14.4" customHeight="1" x14ac:dyDescent="0.3">
      <c r="A358" s="472" t="s">
        <v>1296</v>
      </c>
      <c r="B358" s="473" t="s">
        <v>1124</v>
      </c>
      <c r="C358" s="473" t="s">
        <v>1125</v>
      </c>
      <c r="D358" s="473" t="s">
        <v>1146</v>
      </c>
      <c r="E358" s="473" t="s">
        <v>1147</v>
      </c>
      <c r="F358" s="477"/>
      <c r="G358" s="477"/>
      <c r="H358" s="477"/>
      <c r="I358" s="477"/>
      <c r="J358" s="477">
        <v>1</v>
      </c>
      <c r="K358" s="477">
        <v>51</v>
      </c>
      <c r="L358" s="477">
        <v>1</v>
      </c>
      <c r="M358" s="477">
        <v>51</v>
      </c>
      <c r="N358" s="477"/>
      <c r="O358" s="477"/>
      <c r="P358" s="552"/>
      <c r="Q358" s="478"/>
    </row>
    <row r="359" spans="1:17" ht="14.4" customHeight="1" x14ac:dyDescent="0.3">
      <c r="A359" s="472" t="s">
        <v>1296</v>
      </c>
      <c r="B359" s="473" t="s">
        <v>1124</v>
      </c>
      <c r="C359" s="473" t="s">
        <v>1125</v>
      </c>
      <c r="D359" s="473" t="s">
        <v>1150</v>
      </c>
      <c r="E359" s="473" t="s">
        <v>1151</v>
      </c>
      <c r="F359" s="477">
        <v>3</v>
      </c>
      <c r="G359" s="477">
        <v>1338</v>
      </c>
      <c r="H359" s="477">
        <v>0.50701023114816213</v>
      </c>
      <c r="I359" s="477">
        <v>446</v>
      </c>
      <c r="J359" s="477">
        <v>7</v>
      </c>
      <c r="K359" s="477">
        <v>2639</v>
      </c>
      <c r="L359" s="477">
        <v>1</v>
      </c>
      <c r="M359" s="477">
        <v>377</v>
      </c>
      <c r="N359" s="477">
        <v>5</v>
      </c>
      <c r="O359" s="477">
        <v>1885</v>
      </c>
      <c r="P359" s="552">
        <v>0.7142857142857143</v>
      </c>
      <c r="Q359" s="478">
        <v>377</v>
      </c>
    </row>
    <row r="360" spans="1:17" ht="14.4" customHeight="1" x14ac:dyDescent="0.3">
      <c r="A360" s="472" t="s">
        <v>1296</v>
      </c>
      <c r="B360" s="473" t="s">
        <v>1124</v>
      </c>
      <c r="C360" s="473" t="s">
        <v>1125</v>
      </c>
      <c r="D360" s="473" t="s">
        <v>1154</v>
      </c>
      <c r="E360" s="473" t="s">
        <v>1155</v>
      </c>
      <c r="F360" s="477">
        <v>2</v>
      </c>
      <c r="G360" s="477">
        <v>984</v>
      </c>
      <c r="H360" s="477"/>
      <c r="I360" s="477">
        <v>492</v>
      </c>
      <c r="J360" s="477"/>
      <c r="K360" s="477"/>
      <c r="L360" s="477"/>
      <c r="M360" s="477"/>
      <c r="N360" s="477">
        <v>1</v>
      </c>
      <c r="O360" s="477">
        <v>524</v>
      </c>
      <c r="P360" s="552"/>
      <c r="Q360" s="478">
        <v>524</v>
      </c>
    </row>
    <row r="361" spans="1:17" ht="14.4" customHeight="1" x14ac:dyDescent="0.3">
      <c r="A361" s="472" t="s">
        <v>1296</v>
      </c>
      <c r="B361" s="473" t="s">
        <v>1124</v>
      </c>
      <c r="C361" s="473" t="s">
        <v>1125</v>
      </c>
      <c r="D361" s="473" t="s">
        <v>1156</v>
      </c>
      <c r="E361" s="473" t="s">
        <v>1157</v>
      </c>
      <c r="F361" s="477">
        <v>2</v>
      </c>
      <c r="G361" s="477">
        <v>62</v>
      </c>
      <c r="H361" s="477"/>
      <c r="I361" s="477">
        <v>31</v>
      </c>
      <c r="J361" s="477"/>
      <c r="K361" s="477"/>
      <c r="L361" s="477"/>
      <c r="M361" s="477"/>
      <c r="N361" s="477"/>
      <c r="O361" s="477"/>
      <c r="P361" s="552"/>
      <c r="Q361" s="478"/>
    </row>
    <row r="362" spans="1:17" ht="14.4" customHeight="1" x14ac:dyDescent="0.3">
      <c r="A362" s="472" t="s">
        <v>1296</v>
      </c>
      <c r="B362" s="473" t="s">
        <v>1124</v>
      </c>
      <c r="C362" s="473" t="s">
        <v>1125</v>
      </c>
      <c r="D362" s="473" t="s">
        <v>1158</v>
      </c>
      <c r="E362" s="473" t="s">
        <v>1159</v>
      </c>
      <c r="F362" s="477">
        <v>1</v>
      </c>
      <c r="G362" s="477">
        <v>208</v>
      </c>
      <c r="H362" s="477">
        <v>0.9285714285714286</v>
      </c>
      <c r="I362" s="477">
        <v>208</v>
      </c>
      <c r="J362" s="477">
        <v>1</v>
      </c>
      <c r="K362" s="477">
        <v>224</v>
      </c>
      <c r="L362" s="477">
        <v>1</v>
      </c>
      <c r="M362" s="477">
        <v>224</v>
      </c>
      <c r="N362" s="477">
        <v>2</v>
      </c>
      <c r="O362" s="477">
        <v>450</v>
      </c>
      <c r="P362" s="552">
        <v>2.0089285714285716</v>
      </c>
      <c r="Q362" s="478">
        <v>225</v>
      </c>
    </row>
    <row r="363" spans="1:17" ht="14.4" customHeight="1" x14ac:dyDescent="0.3">
      <c r="A363" s="472" t="s">
        <v>1296</v>
      </c>
      <c r="B363" s="473" t="s">
        <v>1124</v>
      </c>
      <c r="C363" s="473" t="s">
        <v>1125</v>
      </c>
      <c r="D363" s="473" t="s">
        <v>1160</v>
      </c>
      <c r="E363" s="473" t="s">
        <v>1161</v>
      </c>
      <c r="F363" s="477">
        <v>1</v>
      </c>
      <c r="G363" s="477">
        <v>384</v>
      </c>
      <c r="H363" s="477">
        <v>0.69439421338155516</v>
      </c>
      <c r="I363" s="477">
        <v>384</v>
      </c>
      <c r="J363" s="477">
        <v>1</v>
      </c>
      <c r="K363" s="477">
        <v>553</v>
      </c>
      <c r="L363" s="477">
        <v>1</v>
      </c>
      <c r="M363" s="477">
        <v>553</v>
      </c>
      <c r="N363" s="477">
        <v>2</v>
      </c>
      <c r="O363" s="477">
        <v>1108</v>
      </c>
      <c r="P363" s="552">
        <v>2.003616636528029</v>
      </c>
      <c r="Q363" s="478">
        <v>554</v>
      </c>
    </row>
    <row r="364" spans="1:17" ht="14.4" customHeight="1" x14ac:dyDescent="0.3">
      <c r="A364" s="472" t="s">
        <v>1296</v>
      </c>
      <c r="B364" s="473" t="s">
        <v>1124</v>
      </c>
      <c r="C364" s="473" t="s">
        <v>1125</v>
      </c>
      <c r="D364" s="473" t="s">
        <v>1170</v>
      </c>
      <c r="E364" s="473" t="s">
        <v>1171</v>
      </c>
      <c r="F364" s="477">
        <v>8</v>
      </c>
      <c r="G364" s="477">
        <v>136</v>
      </c>
      <c r="H364" s="477">
        <v>1</v>
      </c>
      <c r="I364" s="477">
        <v>17</v>
      </c>
      <c r="J364" s="477">
        <v>8</v>
      </c>
      <c r="K364" s="477">
        <v>136</v>
      </c>
      <c r="L364" s="477">
        <v>1</v>
      </c>
      <c r="M364" s="477">
        <v>17</v>
      </c>
      <c r="N364" s="477">
        <v>5</v>
      </c>
      <c r="O364" s="477">
        <v>85</v>
      </c>
      <c r="P364" s="552">
        <v>0.625</v>
      </c>
      <c r="Q364" s="478">
        <v>17</v>
      </c>
    </row>
    <row r="365" spans="1:17" ht="14.4" customHeight="1" x14ac:dyDescent="0.3">
      <c r="A365" s="472" t="s">
        <v>1296</v>
      </c>
      <c r="B365" s="473" t="s">
        <v>1124</v>
      </c>
      <c r="C365" s="473" t="s">
        <v>1125</v>
      </c>
      <c r="D365" s="473" t="s">
        <v>1172</v>
      </c>
      <c r="E365" s="473" t="s">
        <v>1173</v>
      </c>
      <c r="F365" s="477">
        <v>2</v>
      </c>
      <c r="G365" s="477">
        <v>278</v>
      </c>
      <c r="H365" s="477">
        <v>0.97202797202797198</v>
      </c>
      <c r="I365" s="477">
        <v>139</v>
      </c>
      <c r="J365" s="477">
        <v>2</v>
      </c>
      <c r="K365" s="477">
        <v>286</v>
      </c>
      <c r="L365" s="477">
        <v>1</v>
      </c>
      <c r="M365" s="477">
        <v>143</v>
      </c>
      <c r="N365" s="477">
        <v>3</v>
      </c>
      <c r="O365" s="477">
        <v>429</v>
      </c>
      <c r="P365" s="552">
        <v>1.5</v>
      </c>
      <c r="Q365" s="478">
        <v>143</v>
      </c>
    </row>
    <row r="366" spans="1:17" ht="14.4" customHeight="1" x14ac:dyDescent="0.3">
      <c r="A366" s="472" t="s">
        <v>1296</v>
      </c>
      <c r="B366" s="473" t="s">
        <v>1124</v>
      </c>
      <c r="C366" s="473" t="s">
        <v>1125</v>
      </c>
      <c r="D366" s="473" t="s">
        <v>1180</v>
      </c>
      <c r="E366" s="473" t="s">
        <v>1181</v>
      </c>
      <c r="F366" s="477">
        <v>24</v>
      </c>
      <c r="G366" s="477">
        <v>2808</v>
      </c>
      <c r="H366" s="477">
        <v>0.48016415868673051</v>
      </c>
      <c r="I366" s="477">
        <v>117</v>
      </c>
      <c r="J366" s="477">
        <v>43</v>
      </c>
      <c r="K366" s="477">
        <v>5848</v>
      </c>
      <c r="L366" s="477">
        <v>1</v>
      </c>
      <c r="M366" s="477">
        <v>136</v>
      </c>
      <c r="N366" s="477">
        <v>27</v>
      </c>
      <c r="O366" s="477">
        <v>3699</v>
      </c>
      <c r="P366" s="552">
        <v>0.63252393980848154</v>
      </c>
      <c r="Q366" s="478">
        <v>137</v>
      </c>
    </row>
    <row r="367" spans="1:17" ht="14.4" customHeight="1" x14ac:dyDescent="0.3">
      <c r="A367" s="472" t="s">
        <v>1296</v>
      </c>
      <c r="B367" s="473" t="s">
        <v>1124</v>
      </c>
      <c r="C367" s="473" t="s">
        <v>1125</v>
      </c>
      <c r="D367" s="473" t="s">
        <v>1182</v>
      </c>
      <c r="E367" s="473" t="s">
        <v>1183</v>
      </c>
      <c r="F367" s="477">
        <v>4</v>
      </c>
      <c r="G367" s="477">
        <v>364</v>
      </c>
      <c r="H367" s="477">
        <v>2</v>
      </c>
      <c r="I367" s="477">
        <v>91</v>
      </c>
      <c r="J367" s="477">
        <v>2</v>
      </c>
      <c r="K367" s="477">
        <v>182</v>
      </c>
      <c r="L367" s="477">
        <v>1</v>
      </c>
      <c r="M367" s="477">
        <v>91</v>
      </c>
      <c r="N367" s="477">
        <v>5</v>
      </c>
      <c r="O367" s="477">
        <v>455</v>
      </c>
      <c r="P367" s="552">
        <v>2.5</v>
      </c>
      <c r="Q367" s="478">
        <v>91</v>
      </c>
    </row>
    <row r="368" spans="1:17" ht="14.4" customHeight="1" x14ac:dyDescent="0.3">
      <c r="A368" s="472" t="s">
        <v>1296</v>
      </c>
      <c r="B368" s="473" t="s">
        <v>1124</v>
      </c>
      <c r="C368" s="473" t="s">
        <v>1125</v>
      </c>
      <c r="D368" s="473" t="s">
        <v>1186</v>
      </c>
      <c r="E368" s="473" t="s">
        <v>1187</v>
      </c>
      <c r="F368" s="477">
        <v>1</v>
      </c>
      <c r="G368" s="477">
        <v>21</v>
      </c>
      <c r="H368" s="477">
        <v>0.15909090909090909</v>
      </c>
      <c r="I368" s="477">
        <v>21</v>
      </c>
      <c r="J368" s="477">
        <v>2</v>
      </c>
      <c r="K368" s="477">
        <v>132</v>
      </c>
      <c r="L368" s="477">
        <v>1</v>
      </c>
      <c r="M368" s="477">
        <v>66</v>
      </c>
      <c r="N368" s="477"/>
      <c r="O368" s="477"/>
      <c r="P368" s="552"/>
      <c r="Q368" s="478"/>
    </row>
    <row r="369" spans="1:17" ht="14.4" customHeight="1" x14ac:dyDescent="0.3">
      <c r="A369" s="472" t="s">
        <v>1296</v>
      </c>
      <c r="B369" s="473" t="s">
        <v>1124</v>
      </c>
      <c r="C369" s="473" t="s">
        <v>1125</v>
      </c>
      <c r="D369" s="473" t="s">
        <v>1188</v>
      </c>
      <c r="E369" s="473" t="s">
        <v>1189</v>
      </c>
      <c r="F369" s="477">
        <v>2</v>
      </c>
      <c r="G369" s="477">
        <v>976</v>
      </c>
      <c r="H369" s="477">
        <v>0.49593495934959347</v>
      </c>
      <c r="I369" s="477">
        <v>488</v>
      </c>
      <c r="J369" s="477">
        <v>6</v>
      </c>
      <c r="K369" s="477">
        <v>1968</v>
      </c>
      <c r="L369" s="477">
        <v>1</v>
      </c>
      <c r="M369" s="477">
        <v>328</v>
      </c>
      <c r="N369" s="477"/>
      <c r="O369" s="477"/>
      <c r="P369" s="552"/>
      <c r="Q369" s="478"/>
    </row>
    <row r="370" spans="1:17" ht="14.4" customHeight="1" x14ac:dyDescent="0.3">
      <c r="A370" s="472" t="s">
        <v>1296</v>
      </c>
      <c r="B370" s="473" t="s">
        <v>1124</v>
      </c>
      <c r="C370" s="473" t="s">
        <v>1125</v>
      </c>
      <c r="D370" s="473" t="s">
        <v>1196</v>
      </c>
      <c r="E370" s="473" t="s">
        <v>1197</v>
      </c>
      <c r="F370" s="477">
        <v>11</v>
      </c>
      <c r="G370" s="477">
        <v>451</v>
      </c>
      <c r="H370" s="477">
        <v>1.4738562091503269</v>
      </c>
      <c r="I370" s="477">
        <v>41</v>
      </c>
      <c r="J370" s="477">
        <v>6</v>
      </c>
      <c r="K370" s="477">
        <v>306</v>
      </c>
      <c r="L370" s="477">
        <v>1</v>
      </c>
      <c r="M370" s="477">
        <v>51</v>
      </c>
      <c r="N370" s="477">
        <v>8</v>
      </c>
      <c r="O370" s="477">
        <v>408</v>
      </c>
      <c r="P370" s="552">
        <v>1.3333333333333333</v>
      </c>
      <c r="Q370" s="478">
        <v>51</v>
      </c>
    </row>
    <row r="371" spans="1:17" ht="14.4" customHeight="1" x14ac:dyDescent="0.3">
      <c r="A371" s="472" t="s">
        <v>1296</v>
      </c>
      <c r="B371" s="473" t="s">
        <v>1124</v>
      </c>
      <c r="C371" s="473" t="s">
        <v>1125</v>
      </c>
      <c r="D371" s="473" t="s">
        <v>1204</v>
      </c>
      <c r="E371" s="473" t="s">
        <v>1205</v>
      </c>
      <c r="F371" s="477">
        <v>1</v>
      </c>
      <c r="G371" s="477">
        <v>223</v>
      </c>
      <c r="H371" s="477">
        <v>1.0772946859903381</v>
      </c>
      <c r="I371" s="477">
        <v>223</v>
      </c>
      <c r="J371" s="477">
        <v>1</v>
      </c>
      <c r="K371" s="477">
        <v>207</v>
      </c>
      <c r="L371" s="477">
        <v>1</v>
      </c>
      <c r="M371" s="477">
        <v>207</v>
      </c>
      <c r="N371" s="477">
        <v>3</v>
      </c>
      <c r="O371" s="477">
        <v>621</v>
      </c>
      <c r="P371" s="552">
        <v>3</v>
      </c>
      <c r="Q371" s="478">
        <v>207</v>
      </c>
    </row>
    <row r="372" spans="1:17" ht="14.4" customHeight="1" x14ac:dyDescent="0.3">
      <c r="A372" s="472" t="s">
        <v>1296</v>
      </c>
      <c r="B372" s="473" t="s">
        <v>1124</v>
      </c>
      <c r="C372" s="473" t="s">
        <v>1125</v>
      </c>
      <c r="D372" s="473" t="s">
        <v>1210</v>
      </c>
      <c r="E372" s="473" t="s">
        <v>1211</v>
      </c>
      <c r="F372" s="477"/>
      <c r="G372" s="477"/>
      <c r="H372" s="477"/>
      <c r="I372" s="477"/>
      <c r="J372" s="477"/>
      <c r="K372" s="477"/>
      <c r="L372" s="477"/>
      <c r="M372" s="477"/>
      <c r="N372" s="477">
        <v>1</v>
      </c>
      <c r="O372" s="477">
        <v>612</v>
      </c>
      <c r="P372" s="552"/>
      <c r="Q372" s="478">
        <v>612</v>
      </c>
    </row>
    <row r="373" spans="1:17" ht="14.4" customHeight="1" x14ac:dyDescent="0.3">
      <c r="A373" s="472" t="s">
        <v>1296</v>
      </c>
      <c r="B373" s="473" t="s">
        <v>1124</v>
      </c>
      <c r="C373" s="473" t="s">
        <v>1125</v>
      </c>
      <c r="D373" s="473" t="s">
        <v>1246</v>
      </c>
      <c r="E373" s="473" t="s">
        <v>1247</v>
      </c>
      <c r="F373" s="477"/>
      <c r="G373" s="477"/>
      <c r="H373" s="477"/>
      <c r="I373" s="477"/>
      <c r="J373" s="477"/>
      <c r="K373" s="477"/>
      <c r="L373" s="477"/>
      <c r="M373" s="477"/>
      <c r="N373" s="477">
        <v>31</v>
      </c>
      <c r="O373" s="477">
        <v>8091</v>
      </c>
      <c r="P373" s="552"/>
      <c r="Q373" s="478">
        <v>261</v>
      </c>
    </row>
    <row r="374" spans="1:17" ht="14.4" customHeight="1" x14ac:dyDescent="0.3">
      <c r="A374" s="472" t="s">
        <v>1297</v>
      </c>
      <c r="B374" s="473" t="s">
        <v>1124</v>
      </c>
      <c r="C374" s="473" t="s">
        <v>1125</v>
      </c>
      <c r="D374" s="473" t="s">
        <v>1126</v>
      </c>
      <c r="E374" s="473" t="s">
        <v>1127</v>
      </c>
      <c r="F374" s="477">
        <v>26</v>
      </c>
      <c r="G374" s="477">
        <v>4498</v>
      </c>
      <c r="H374" s="477">
        <v>0.42622950819672129</v>
      </c>
      <c r="I374" s="477">
        <v>173</v>
      </c>
      <c r="J374" s="477">
        <v>61</v>
      </c>
      <c r="K374" s="477">
        <v>10553</v>
      </c>
      <c r="L374" s="477">
        <v>1</v>
      </c>
      <c r="M374" s="477">
        <v>173</v>
      </c>
      <c r="N374" s="477">
        <v>44</v>
      </c>
      <c r="O374" s="477">
        <v>7656</v>
      </c>
      <c r="P374" s="552">
        <v>0.72548090590353453</v>
      </c>
      <c r="Q374" s="478">
        <v>174</v>
      </c>
    </row>
    <row r="375" spans="1:17" ht="14.4" customHeight="1" x14ac:dyDescent="0.3">
      <c r="A375" s="472" t="s">
        <v>1297</v>
      </c>
      <c r="B375" s="473" t="s">
        <v>1124</v>
      </c>
      <c r="C375" s="473" t="s">
        <v>1125</v>
      </c>
      <c r="D375" s="473" t="s">
        <v>1142</v>
      </c>
      <c r="E375" s="473" t="s">
        <v>1143</v>
      </c>
      <c r="F375" s="477">
        <v>3</v>
      </c>
      <c r="G375" s="477">
        <v>123</v>
      </c>
      <c r="H375" s="477"/>
      <c r="I375" s="477">
        <v>41</v>
      </c>
      <c r="J375" s="477"/>
      <c r="K375" s="477"/>
      <c r="L375" s="477"/>
      <c r="M375" s="477"/>
      <c r="N375" s="477">
        <v>1</v>
      </c>
      <c r="O375" s="477">
        <v>46</v>
      </c>
      <c r="P375" s="552"/>
      <c r="Q375" s="478">
        <v>46</v>
      </c>
    </row>
    <row r="376" spans="1:17" ht="14.4" customHeight="1" x14ac:dyDescent="0.3">
      <c r="A376" s="472" t="s">
        <v>1297</v>
      </c>
      <c r="B376" s="473" t="s">
        <v>1124</v>
      </c>
      <c r="C376" s="473" t="s">
        <v>1125</v>
      </c>
      <c r="D376" s="473" t="s">
        <v>1144</v>
      </c>
      <c r="E376" s="473" t="s">
        <v>1145</v>
      </c>
      <c r="F376" s="477"/>
      <c r="G376" s="477"/>
      <c r="H376" s="477"/>
      <c r="I376" s="477"/>
      <c r="J376" s="477">
        <v>1</v>
      </c>
      <c r="K376" s="477">
        <v>347</v>
      </c>
      <c r="L376" s="477">
        <v>1</v>
      </c>
      <c r="M376" s="477">
        <v>347</v>
      </c>
      <c r="N376" s="477"/>
      <c r="O376" s="477"/>
      <c r="P376" s="552"/>
      <c r="Q376" s="478"/>
    </row>
    <row r="377" spans="1:17" ht="14.4" customHeight="1" x14ac:dyDescent="0.3">
      <c r="A377" s="472" t="s">
        <v>1297</v>
      </c>
      <c r="B377" s="473" t="s">
        <v>1124</v>
      </c>
      <c r="C377" s="473" t="s">
        <v>1125</v>
      </c>
      <c r="D377" s="473" t="s">
        <v>1150</v>
      </c>
      <c r="E377" s="473" t="s">
        <v>1151</v>
      </c>
      <c r="F377" s="477">
        <v>3</v>
      </c>
      <c r="G377" s="477">
        <v>1338</v>
      </c>
      <c r="H377" s="477"/>
      <c r="I377" s="477">
        <v>446</v>
      </c>
      <c r="J377" s="477"/>
      <c r="K377" s="477"/>
      <c r="L377" s="477"/>
      <c r="M377" s="477"/>
      <c r="N377" s="477"/>
      <c r="O377" s="477"/>
      <c r="P377" s="552"/>
      <c r="Q377" s="478"/>
    </row>
    <row r="378" spans="1:17" ht="14.4" customHeight="1" x14ac:dyDescent="0.3">
      <c r="A378" s="472" t="s">
        <v>1297</v>
      </c>
      <c r="B378" s="473" t="s">
        <v>1124</v>
      </c>
      <c r="C378" s="473" t="s">
        <v>1125</v>
      </c>
      <c r="D378" s="473" t="s">
        <v>1154</v>
      </c>
      <c r="E378" s="473" t="s">
        <v>1155</v>
      </c>
      <c r="F378" s="477"/>
      <c r="G378" s="477"/>
      <c r="H378" s="477"/>
      <c r="I378" s="477"/>
      <c r="J378" s="477">
        <v>1</v>
      </c>
      <c r="K378" s="477">
        <v>524</v>
      </c>
      <c r="L378" s="477">
        <v>1</v>
      </c>
      <c r="M378" s="477">
        <v>524</v>
      </c>
      <c r="N378" s="477"/>
      <c r="O378" s="477"/>
      <c r="P378" s="552"/>
      <c r="Q378" s="478"/>
    </row>
    <row r="379" spans="1:17" ht="14.4" customHeight="1" x14ac:dyDescent="0.3">
      <c r="A379" s="472" t="s">
        <v>1297</v>
      </c>
      <c r="B379" s="473" t="s">
        <v>1124</v>
      </c>
      <c r="C379" s="473" t="s">
        <v>1125</v>
      </c>
      <c r="D379" s="473" t="s">
        <v>1170</v>
      </c>
      <c r="E379" s="473" t="s">
        <v>1171</v>
      </c>
      <c r="F379" s="477">
        <v>10</v>
      </c>
      <c r="G379" s="477">
        <v>170</v>
      </c>
      <c r="H379" s="477">
        <v>3.3333333333333335</v>
      </c>
      <c r="I379" s="477">
        <v>17</v>
      </c>
      <c r="J379" s="477">
        <v>3</v>
      </c>
      <c r="K379" s="477">
        <v>51</v>
      </c>
      <c r="L379" s="477">
        <v>1</v>
      </c>
      <c r="M379" s="477">
        <v>17</v>
      </c>
      <c r="N379" s="477"/>
      <c r="O379" s="477"/>
      <c r="P379" s="552"/>
      <c r="Q379" s="478"/>
    </row>
    <row r="380" spans="1:17" ht="14.4" customHeight="1" x14ac:dyDescent="0.3">
      <c r="A380" s="472" t="s">
        <v>1297</v>
      </c>
      <c r="B380" s="473" t="s">
        <v>1124</v>
      </c>
      <c r="C380" s="473" t="s">
        <v>1125</v>
      </c>
      <c r="D380" s="473" t="s">
        <v>1172</v>
      </c>
      <c r="E380" s="473" t="s">
        <v>1173</v>
      </c>
      <c r="F380" s="477">
        <v>3</v>
      </c>
      <c r="G380" s="477">
        <v>417</v>
      </c>
      <c r="H380" s="477">
        <v>0.72902097902097907</v>
      </c>
      <c r="I380" s="477">
        <v>139</v>
      </c>
      <c r="J380" s="477">
        <v>4</v>
      </c>
      <c r="K380" s="477">
        <v>572</v>
      </c>
      <c r="L380" s="477">
        <v>1</v>
      </c>
      <c r="M380" s="477">
        <v>143</v>
      </c>
      <c r="N380" s="477">
        <v>2</v>
      </c>
      <c r="O380" s="477">
        <v>286</v>
      </c>
      <c r="P380" s="552">
        <v>0.5</v>
      </c>
      <c r="Q380" s="478">
        <v>143</v>
      </c>
    </row>
    <row r="381" spans="1:17" ht="14.4" customHeight="1" x14ac:dyDescent="0.3">
      <c r="A381" s="472" t="s">
        <v>1297</v>
      </c>
      <c r="B381" s="473" t="s">
        <v>1124</v>
      </c>
      <c r="C381" s="473" t="s">
        <v>1125</v>
      </c>
      <c r="D381" s="473" t="s">
        <v>1174</v>
      </c>
      <c r="E381" s="473" t="s">
        <v>1175</v>
      </c>
      <c r="F381" s="477"/>
      <c r="G381" s="477"/>
      <c r="H381" s="477"/>
      <c r="I381" s="477"/>
      <c r="J381" s="477">
        <v>2</v>
      </c>
      <c r="K381" s="477">
        <v>130</v>
      </c>
      <c r="L381" s="477">
        <v>1</v>
      </c>
      <c r="M381" s="477">
        <v>65</v>
      </c>
      <c r="N381" s="477"/>
      <c r="O381" s="477"/>
      <c r="P381" s="552"/>
      <c r="Q381" s="478"/>
    </row>
    <row r="382" spans="1:17" ht="14.4" customHeight="1" x14ac:dyDescent="0.3">
      <c r="A382" s="472" t="s">
        <v>1297</v>
      </c>
      <c r="B382" s="473" t="s">
        <v>1124</v>
      </c>
      <c r="C382" s="473" t="s">
        <v>1125</v>
      </c>
      <c r="D382" s="473" t="s">
        <v>1176</v>
      </c>
      <c r="E382" s="473" t="s">
        <v>1177</v>
      </c>
      <c r="F382" s="477">
        <v>1</v>
      </c>
      <c r="G382" s="477">
        <v>118</v>
      </c>
      <c r="H382" s="477">
        <v>0.95161290322580649</v>
      </c>
      <c r="I382" s="477">
        <v>118</v>
      </c>
      <c r="J382" s="477">
        <v>1</v>
      </c>
      <c r="K382" s="477">
        <v>124</v>
      </c>
      <c r="L382" s="477">
        <v>1</v>
      </c>
      <c r="M382" s="477">
        <v>124</v>
      </c>
      <c r="N382" s="477"/>
      <c r="O382" s="477"/>
      <c r="P382" s="552"/>
      <c r="Q382" s="478"/>
    </row>
    <row r="383" spans="1:17" ht="14.4" customHeight="1" x14ac:dyDescent="0.3">
      <c r="A383" s="472" t="s">
        <v>1297</v>
      </c>
      <c r="B383" s="473" t="s">
        <v>1124</v>
      </c>
      <c r="C383" s="473" t="s">
        <v>1125</v>
      </c>
      <c r="D383" s="473" t="s">
        <v>1180</v>
      </c>
      <c r="E383" s="473" t="s">
        <v>1181</v>
      </c>
      <c r="F383" s="477">
        <v>4</v>
      </c>
      <c r="G383" s="477">
        <v>468</v>
      </c>
      <c r="H383" s="477">
        <v>3.4411764705882355</v>
      </c>
      <c r="I383" s="477">
        <v>117</v>
      </c>
      <c r="J383" s="477">
        <v>1</v>
      </c>
      <c r="K383" s="477">
        <v>136</v>
      </c>
      <c r="L383" s="477">
        <v>1</v>
      </c>
      <c r="M383" s="477">
        <v>136</v>
      </c>
      <c r="N383" s="477">
        <v>2</v>
      </c>
      <c r="O383" s="477">
        <v>274</v>
      </c>
      <c r="P383" s="552">
        <v>2.0147058823529411</v>
      </c>
      <c r="Q383" s="478">
        <v>137</v>
      </c>
    </row>
    <row r="384" spans="1:17" ht="14.4" customHeight="1" x14ac:dyDescent="0.3">
      <c r="A384" s="472" t="s">
        <v>1297</v>
      </c>
      <c r="B384" s="473" t="s">
        <v>1124</v>
      </c>
      <c r="C384" s="473" t="s">
        <v>1125</v>
      </c>
      <c r="D384" s="473" t="s">
        <v>1182</v>
      </c>
      <c r="E384" s="473" t="s">
        <v>1183</v>
      </c>
      <c r="F384" s="477">
        <v>4</v>
      </c>
      <c r="G384" s="477">
        <v>364</v>
      </c>
      <c r="H384" s="477">
        <v>2</v>
      </c>
      <c r="I384" s="477">
        <v>91</v>
      </c>
      <c r="J384" s="477">
        <v>2</v>
      </c>
      <c r="K384" s="477">
        <v>182</v>
      </c>
      <c r="L384" s="477">
        <v>1</v>
      </c>
      <c r="M384" s="477">
        <v>91</v>
      </c>
      <c r="N384" s="477"/>
      <c r="O384" s="477"/>
      <c r="P384" s="552"/>
      <c r="Q384" s="478"/>
    </row>
    <row r="385" spans="1:17" ht="14.4" customHeight="1" x14ac:dyDescent="0.3">
      <c r="A385" s="472" t="s">
        <v>1297</v>
      </c>
      <c r="B385" s="473" t="s">
        <v>1124</v>
      </c>
      <c r="C385" s="473" t="s">
        <v>1125</v>
      </c>
      <c r="D385" s="473" t="s">
        <v>1184</v>
      </c>
      <c r="E385" s="473" t="s">
        <v>1185</v>
      </c>
      <c r="F385" s="477">
        <v>15</v>
      </c>
      <c r="G385" s="477">
        <v>1485</v>
      </c>
      <c r="H385" s="477">
        <v>1.083941605839416</v>
      </c>
      <c r="I385" s="477">
        <v>99</v>
      </c>
      <c r="J385" s="477">
        <v>10</v>
      </c>
      <c r="K385" s="477">
        <v>1370</v>
      </c>
      <c r="L385" s="477">
        <v>1</v>
      </c>
      <c r="M385" s="477">
        <v>137</v>
      </c>
      <c r="N385" s="477">
        <v>4</v>
      </c>
      <c r="O385" s="477">
        <v>552</v>
      </c>
      <c r="P385" s="552">
        <v>0.40291970802919708</v>
      </c>
      <c r="Q385" s="478">
        <v>138</v>
      </c>
    </row>
    <row r="386" spans="1:17" ht="14.4" customHeight="1" x14ac:dyDescent="0.3">
      <c r="A386" s="472" t="s">
        <v>1297</v>
      </c>
      <c r="B386" s="473" t="s">
        <v>1124</v>
      </c>
      <c r="C386" s="473" t="s">
        <v>1125</v>
      </c>
      <c r="D386" s="473" t="s">
        <v>1186</v>
      </c>
      <c r="E386" s="473" t="s">
        <v>1187</v>
      </c>
      <c r="F386" s="477">
        <v>1</v>
      </c>
      <c r="G386" s="477">
        <v>21</v>
      </c>
      <c r="H386" s="477"/>
      <c r="I386" s="477">
        <v>21</v>
      </c>
      <c r="J386" s="477"/>
      <c r="K386" s="477"/>
      <c r="L386" s="477"/>
      <c r="M386" s="477"/>
      <c r="N386" s="477"/>
      <c r="O386" s="477"/>
      <c r="P386" s="552"/>
      <c r="Q386" s="478"/>
    </row>
    <row r="387" spans="1:17" ht="14.4" customHeight="1" x14ac:dyDescent="0.3">
      <c r="A387" s="472" t="s">
        <v>1297</v>
      </c>
      <c r="B387" s="473" t="s">
        <v>1124</v>
      </c>
      <c r="C387" s="473" t="s">
        <v>1125</v>
      </c>
      <c r="D387" s="473" t="s">
        <v>1188</v>
      </c>
      <c r="E387" s="473" t="s">
        <v>1189</v>
      </c>
      <c r="F387" s="477">
        <v>16</v>
      </c>
      <c r="G387" s="477">
        <v>7808</v>
      </c>
      <c r="H387" s="477"/>
      <c r="I387" s="477">
        <v>488</v>
      </c>
      <c r="J387" s="477"/>
      <c r="K387" s="477"/>
      <c r="L387" s="477"/>
      <c r="M387" s="477"/>
      <c r="N387" s="477"/>
      <c r="O387" s="477"/>
      <c r="P387" s="552"/>
      <c r="Q387" s="478"/>
    </row>
    <row r="388" spans="1:17" ht="14.4" customHeight="1" x14ac:dyDescent="0.3">
      <c r="A388" s="472" t="s">
        <v>1297</v>
      </c>
      <c r="B388" s="473" t="s">
        <v>1124</v>
      </c>
      <c r="C388" s="473" t="s">
        <v>1125</v>
      </c>
      <c r="D388" s="473" t="s">
        <v>1196</v>
      </c>
      <c r="E388" s="473" t="s">
        <v>1197</v>
      </c>
      <c r="F388" s="477">
        <v>7</v>
      </c>
      <c r="G388" s="477">
        <v>287</v>
      </c>
      <c r="H388" s="477">
        <v>5.6274509803921573</v>
      </c>
      <c r="I388" s="477">
        <v>41</v>
      </c>
      <c r="J388" s="477">
        <v>1</v>
      </c>
      <c r="K388" s="477">
        <v>51</v>
      </c>
      <c r="L388" s="477">
        <v>1</v>
      </c>
      <c r="M388" s="477">
        <v>51</v>
      </c>
      <c r="N388" s="477">
        <v>1</v>
      </c>
      <c r="O388" s="477">
        <v>51</v>
      </c>
      <c r="P388" s="552">
        <v>1</v>
      </c>
      <c r="Q388" s="478">
        <v>51</v>
      </c>
    </row>
    <row r="389" spans="1:17" ht="14.4" customHeight="1" x14ac:dyDescent="0.3">
      <c r="A389" s="472" t="s">
        <v>1297</v>
      </c>
      <c r="B389" s="473" t="s">
        <v>1124</v>
      </c>
      <c r="C389" s="473" t="s">
        <v>1125</v>
      </c>
      <c r="D389" s="473" t="s">
        <v>1208</v>
      </c>
      <c r="E389" s="473" t="s">
        <v>1209</v>
      </c>
      <c r="F389" s="477">
        <v>1</v>
      </c>
      <c r="G389" s="477">
        <v>2112</v>
      </c>
      <c r="H389" s="477"/>
      <c r="I389" s="477">
        <v>2112</v>
      </c>
      <c r="J389" s="477"/>
      <c r="K389" s="477"/>
      <c r="L389" s="477"/>
      <c r="M389" s="477"/>
      <c r="N389" s="477"/>
      <c r="O389" s="477"/>
      <c r="P389" s="552"/>
      <c r="Q389" s="478"/>
    </row>
    <row r="390" spans="1:17" ht="14.4" customHeight="1" x14ac:dyDescent="0.3">
      <c r="A390" s="472" t="s">
        <v>1297</v>
      </c>
      <c r="B390" s="473" t="s">
        <v>1124</v>
      </c>
      <c r="C390" s="473" t="s">
        <v>1125</v>
      </c>
      <c r="D390" s="473" t="s">
        <v>1234</v>
      </c>
      <c r="E390" s="473" t="s">
        <v>1235</v>
      </c>
      <c r="F390" s="477">
        <v>3</v>
      </c>
      <c r="G390" s="477">
        <v>90</v>
      </c>
      <c r="H390" s="477">
        <v>0.83333333333333337</v>
      </c>
      <c r="I390" s="477">
        <v>30</v>
      </c>
      <c r="J390" s="477">
        <v>3</v>
      </c>
      <c r="K390" s="477">
        <v>108</v>
      </c>
      <c r="L390" s="477">
        <v>1</v>
      </c>
      <c r="M390" s="477">
        <v>36</v>
      </c>
      <c r="N390" s="477"/>
      <c r="O390" s="477"/>
      <c r="P390" s="552"/>
      <c r="Q390" s="478"/>
    </row>
    <row r="391" spans="1:17" ht="14.4" customHeight="1" x14ac:dyDescent="0.3">
      <c r="A391" s="472" t="s">
        <v>1297</v>
      </c>
      <c r="B391" s="473" t="s">
        <v>1124</v>
      </c>
      <c r="C391" s="473" t="s">
        <v>1125</v>
      </c>
      <c r="D391" s="473" t="s">
        <v>1246</v>
      </c>
      <c r="E391" s="473" t="s">
        <v>1247</v>
      </c>
      <c r="F391" s="477"/>
      <c r="G391" s="477"/>
      <c r="H391" s="477"/>
      <c r="I391" s="477"/>
      <c r="J391" s="477"/>
      <c r="K391" s="477"/>
      <c r="L391" s="477"/>
      <c r="M391" s="477"/>
      <c r="N391" s="477">
        <v>1</v>
      </c>
      <c r="O391" s="477">
        <v>261</v>
      </c>
      <c r="P391" s="552"/>
      <c r="Q391" s="478">
        <v>261</v>
      </c>
    </row>
    <row r="392" spans="1:17" ht="14.4" customHeight="1" x14ac:dyDescent="0.3">
      <c r="A392" s="472" t="s">
        <v>1298</v>
      </c>
      <c r="B392" s="473" t="s">
        <v>1124</v>
      </c>
      <c r="C392" s="473" t="s">
        <v>1125</v>
      </c>
      <c r="D392" s="473" t="s">
        <v>1126</v>
      </c>
      <c r="E392" s="473" t="s">
        <v>1127</v>
      </c>
      <c r="F392" s="477">
        <v>253</v>
      </c>
      <c r="G392" s="477">
        <v>43769</v>
      </c>
      <c r="H392" s="477">
        <v>0.74852071005917165</v>
      </c>
      <c r="I392" s="477">
        <v>173</v>
      </c>
      <c r="J392" s="477">
        <v>338</v>
      </c>
      <c r="K392" s="477">
        <v>58474</v>
      </c>
      <c r="L392" s="477">
        <v>1</v>
      </c>
      <c r="M392" s="477">
        <v>173</v>
      </c>
      <c r="N392" s="477">
        <v>311</v>
      </c>
      <c r="O392" s="477">
        <v>54114</v>
      </c>
      <c r="P392" s="552">
        <v>0.9254369463351233</v>
      </c>
      <c r="Q392" s="478">
        <v>174</v>
      </c>
    </row>
    <row r="393" spans="1:17" ht="14.4" customHeight="1" x14ac:dyDescent="0.3">
      <c r="A393" s="472" t="s">
        <v>1298</v>
      </c>
      <c r="B393" s="473" t="s">
        <v>1124</v>
      </c>
      <c r="C393" s="473" t="s">
        <v>1125</v>
      </c>
      <c r="D393" s="473" t="s">
        <v>1140</v>
      </c>
      <c r="E393" s="473" t="s">
        <v>1141</v>
      </c>
      <c r="F393" s="477">
        <v>606</v>
      </c>
      <c r="G393" s="477">
        <v>710838</v>
      </c>
      <c r="H393" s="477">
        <v>1.2464063404113552</v>
      </c>
      <c r="I393" s="477">
        <v>1173</v>
      </c>
      <c r="J393" s="477">
        <v>533</v>
      </c>
      <c r="K393" s="477">
        <v>570310</v>
      </c>
      <c r="L393" s="477">
        <v>1</v>
      </c>
      <c r="M393" s="477">
        <v>1070</v>
      </c>
      <c r="N393" s="477">
        <v>122</v>
      </c>
      <c r="O393" s="477">
        <v>130540</v>
      </c>
      <c r="P393" s="552">
        <v>0.22889305816135083</v>
      </c>
      <c r="Q393" s="478">
        <v>1070</v>
      </c>
    </row>
    <row r="394" spans="1:17" ht="14.4" customHeight="1" x14ac:dyDescent="0.3">
      <c r="A394" s="472" t="s">
        <v>1298</v>
      </c>
      <c r="B394" s="473" t="s">
        <v>1124</v>
      </c>
      <c r="C394" s="473" t="s">
        <v>1125</v>
      </c>
      <c r="D394" s="473" t="s">
        <v>1142</v>
      </c>
      <c r="E394" s="473" t="s">
        <v>1143</v>
      </c>
      <c r="F394" s="477">
        <v>476</v>
      </c>
      <c r="G394" s="477">
        <v>19516</v>
      </c>
      <c r="H394" s="477">
        <v>1.0077455334090675</v>
      </c>
      <c r="I394" s="477">
        <v>41</v>
      </c>
      <c r="J394" s="477">
        <v>421</v>
      </c>
      <c r="K394" s="477">
        <v>19366</v>
      </c>
      <c r="L394" s="477">
        <v>1</v>
      </c>
      <c r="M394" s="477">
        <v>46</v>
      </c>
      <c r="N394" s="477">
        <v>396</v>
      </c>
      <c r="O394" s="477">
        <v>18216</v>
      </c>
      <c r="P394" s="552">
        <v>0.94061757719714967</v>
      </c>
      <c r="Q394" s="478">
        <v>46</v>
      </c>
    </row>
    <row r="395" spans="1:17" ht="14.4" customHeight="1" x14ac:dyDescent="0.3">
      <c r="A395" s="472" t="s">
        <v>1298</v>
      </c>
      <c r="B395" s="473" t="s">
        <v>1124</v>
      </c>
      <c r="C395" s="473" t="s">
        <v>1125</v>
      </c>
      <c r="D395" s="473" t="s">
        <v>1144</v>
      </c>
      <c r="E395" s="473" t="s">
        <v>1145</v>
      </c>
      <c r="F395" s="477">
        <v>27</v>
      </c>
      <c r="G395" s="477">
        <v>10368</v>
      </c>
      <c r="H395" s="477">
        <v>1.3581346607283207</v>
      </c>
      <c r="I395" s="477">
        <v>384</v>
      </c>
      <c r="J395" s="477">
        <v>22</v>
      </c>
      <c r="K395" s="477">
        <v>7634</v>
      </c>
      <c r="L395" s="477">
        <v>1</v>
      </c>
      <c r="M395" s="477">
        <v>347</v>
      </c>
      <c r="N395" s="477">
        <v>50</v>
      </c>
      <c r="O395" s="477">
        <v>17350</v>
      </c>
      <c r="P395" s="552">
        <v>2.2727272727272729</v>
      </c>
      <c r="Q395" s="478">
        <v>347</v>
      </c>
    </row>
    <row r="396" spans="1:17" ht="14.4" customHeight="1" x14ac:dyDescent="0.3">
      <c r="A396" s="472" t="s">
        <v>1298</v>
      </c>
      <c r="B396" s="473" t="s">
        <v>1124</v>
      </c>
      <c r="C396" s="473" t="s">
        <v>1125</v>
      </c>
      <c r="D396" s="473" t="s">
        <v>1146</v>
      </c>
      <c r="E396" s="473" t="s">
        <v>1147</v>
      </c>
      <c r="F396" s="477">
        <v>19</v>
      </c>
      <c r="G396" s="477">
        <v>703</v>
      </c>
      <c r="H396" s="477">
        <v>1.3784313725490196</v>
      </c>
      <c r="I396" s="477">
        <v>37</v>
      </c>
      <c r="J396" s="477">
        <v>10</v>
      </c>
      <c r="K396" s="477">
        <v>510</v>
      </c>
      <c r="L396" s="477">
        <v>1</v>
      </c>
      <c r="M396" s="477">
        <v>51</v>
      </c>
      <c r="N396" s="477">
        <v>31</v>
      </c>
      <c r="O396" s="477">
        <v>1581</v>
      </c>
      <c r="P396" s="552">
        <v>3.1</v>
      </c>
      <c r="Q396" s="478">
        <v>51</v>
      </c>
    </row>
    <row r="397" spans="1:17" ht="14.4" customHeight="1" x14ac:dyDescent="0.3">
      <c r="A397" s="472" t="s">
        <v>1298</v>
      </c>
      <c r="B397" s="473" t="s">
        <v>1124</v>
      </c>
      <c r="C397" s="473" t="s">
        <v>1125</v>
      </c>
      <c r="D397" s="473" t="s">
        <v>1150</v>
      </c>
      <c r="E397" s="473" t="s">
        <v>1151</v>
      </c>
      <c r="F397" s="477">
        <v>51</v>
      </c>
      <c r="G397" s="477">
        <v>22746</v>
      </c>
      <c r="H397" s="477">
        <v>0.22940767112787566</v>
      </c>
      <c r="I397" s="477">
        <v>446</v>
      </c>
      <c r="J397" s="477">
        <v>263</v>
      </c>
      <c r="K397" s="477">
        <v>99151</v>
      </c>
      <c r="L397" s="477">
        <v>1</v>
      </c>
      <c r="M397" s="477">
        <v>377</v>
      </c>
      <c r="N397" s="477">
        <v>424</v>
      </c>
      <c r="O397" s="477">
        <v>159848</v>
      </c>
      <c r="P397" s="552">
        <v>1.6121673003802282</v>
      </c>
      <c r="Q397" s="478">
        <v>377</v>
      </c>
    </row>
    <row r="398" spans="1:17" ht="14.4" customHeight="1" x14ac:dyDescent="0.3">
      <c r="A398" s="472" t="s">
        <v>1298</v>
      </c>
      <c r="B398" s="473" t="s">
        <v>1124</v>
      </c>
      <c r="C398" s="473" t="s">
        <v>1125</v>
      </c>
      <c r="D398" s="473" t="s">
        <v>1152</v>
      </c>
      <c r="E398" s="473" t="s">
        <v>1153</v>
      </c>
      <c r="F398" s="477">
        <v>35</v>
      </c>
      <c r="G398" s="477">
        <v>1470</v>
      </c>
      <c r="H398" s="477">
        <v>0.74543610547667338</v>
      </c>
      <c r="I398" s="477">
        <v>42</v>
      </c>
      <c r="J398" s="477">
        <v>58</v>
      </c>
      <c r="K398" s="477">
        <v>1972</v>
      </c>
      <c r="L398" s="477">
        <v>1</v>
      </c>
      <c r="M398" s="477">
        <v>34</v>
      </c>
      <c r="N398" s="477">
        <v>59</v>
      </c>
      <c r="O398" s="477">
        <v>2006</v>
      </c>
      <c r="P398" s="552">
        <v>1.0172413793103448</v>
      </c>
      <c r="Q398" s="478">
        <v>34</v>
      </c>
    </row>
    <row r="399" spans="1:17" ht="14.4" customHeight="1" x14ac:dyDescent="0.3">
      <c r="A399" s="472" t="s">
        <v>1298</v>
      </c>
      <c r="B399" s="473" t="s">
        <v>1124</v>
      </c>
      <c r="C399" s="473" t="s">
        <v>1125</v>
      </c>
      <c r="D399" s="473" t="s">
        <v>1154</v>
      </c>
      <c r="E399" s="473" t="s">
        <v>1155</v>
      </c>
      <c r="F399" s="477">
        <v>263</v>
      </c>
      <c r="G399" s="477">
        <v>129396</v>
      </c>
      <c r="H399" s="477">
        <v>0.78894227251664517</v>
      </c>
      <c r="I399" s="477">
        <v>492</v>
      </c>
      <c r="J399" s="477">
        <v>313</v>
      </c>
      <c r="K399" s="477">
        <v>164012</v>
      </c>
      <c r="L399" s="477">
        <v>1</v>
      </c>
      <c r="M399" s="477">
        <v>524</v>
      </c>
      <c r="N399" s="477">
        <v>380</v>
      </c>
      <c r="O399" s="477">
        <v>199120</v>
      </c>
      <c r="P399" s="552">
        <v>1.2140575079872205</v>
      </c>
      <c r="Q399" s="478">
        <v>524</v>
      </c>
    </row>
    <row r="400" spans="1:17" ht="14.4" customHeight="1" x14ac:dyDescent="0.3">
      <c r="A400" s="472" t="s">
        <v>1298</v>
      </c>
      <c r="B400" s="473" t="s">
        <v>1124</v>
      </c>
      <c r="C400" s="473" t="s">
        <v>1125</v>
      </c>
      <c r="D400" s="473" t="s">
        <v>1156</v>
      </c>
      <c r="E400" s="473" t="s">
        <v>1157</v>
      </c>
      <c r="F400" s="477">
        <v>33</v>
      </c>
      <c r="G400" s="477">
        <v>1023</v>
      </c>
      <c r="H400" s="477">
        <v>0.46018893387314441</v>
      </c>
      <c r="I400" s="477">
        <v>31</v>
      </c>
      <c r="J400" s="477">
        <v>39</v>
      </c>
      <c r="K400" s="477">
        <v>2223</v>
      </c>
      <c r="L400" s="477">
        <v>1</v>
      </c>
      <c r="M400" s="477">
        <v>57</v>
      </c>
      <c r="N400" s="477">
        <v>146</v>
      </c>
      <c r="O400" s="477">
        <v>8322</v>
      </c>
      <c r="P400" s="552">
        <v>3.7435897435897436</v>
      </c>
      <c r="Q400" s="478">
        <v>57</v>
      </c>
    </row>
    <row r="401" spans="1:17" ht="14.4" customHeight="1" x14ac:dyDescent="0.3">
      <c r="A401" s="472" t="s">
        <v>1298</v>
      </c>
      <c r="B401" s="473" t="s">
        <v>1124</v>
      </c>
      <c r="C401" s="473" t="s">
        <v>1125</v>
      </c>
      <c r="D401" s="473" t="s">
        <v>1158</v>
      </c>
      <c r="E401" s="473" t="s">
        <v>1159</v>
      </c>
      <c r="F401" s="477">
        <v>179</v>
      </c>
      <c r="G401" s="477">
        <v>37232</v>
      </c>
      <c r="H401" s="477">
        <v>0.68400940623162843</v>
      </c>
      <c r="I401" s="477">
        <v>208</v>
      </c>
      <c r="J401" s="477">
        <v>243</v>
      </c>
      <c r="K401" s="477">
        <v>54432</v>
      </c>
      <c r="L401" s="477">
        <v>1</v>
      </c>
      <c r="M401" s="477">
        <v>224</v>
      </c>
      <c r="N401" s="477">
        <v>308</v>
      </c>
      <c r="O401" s="477">
        <v>69300</v>
      </c>
      <c r="P401" s="552">
        <v>1.2731481481481481</v>
      </c>
      <c r="Q401" s="478">
        <v>225</v>
      </c>
    </row>
    <row r="402" spans="1:17" ht="14.4" customHeight="1" x14ac:dyDescent="0.3">
      <c r="A402" s="472" t="s">
        <v>1298</v>
      </c>
      <c r="B402" s="473" t="s">
        <v>1124</v>
      </c>
      <c r="C402" s="473" t="s">
        <v>1125</v>
      </c>
      <c r="D402" s="473" t="s">
        <v>1160</v>
      </c>
      <c r="E402" s="473" t="s">
        <v>1161</v>
      </c>
      <c r="F402" s="477">
        <v>186</v>
      </c>
      <c r="G402" s="477">
        <v>71424</v>
      </c>
      <c r="H402" s="477">
        <v>0.5271727497508949</v>
      </c>
      <c r="I402" s="477">
        <v>384</v>
      </c>
      <c r="J402" s="477">
        <v>245</v>
      </c>
      <c r="K402" s="477">
        <v>135485</v>
      </c>
      <c r="L402" s="477">
        <v>1</v>
      </c>
      <c r="M402" s="477">
        <v>553</v>
      </c>
      <c r="N402" s="477">
        <v>288</v>
      </c>
      <c r="O402" s="477">
        <v>159552</v>
      </c>
      <c r="P402" s="552">
        <v>1.1776359006532089</v>
      </c>
      <c r="Q402" s="478">
        <v>554</v>
      </c>
    </row>
    <row r="403" spans="1:17" ht="14.4" customHeight="1" x14ac:dyDescent="0.3">
      <c r="A403" s="472" t="s">
        <v>1298</v>
      </c>
      <c r="B403" s="473" t="s">
        <v>1124</v>
      </c>
      <c r="C403" s="473" t="s">
        <v>1125</v>
      </c>
      <c r="D403" s="473" t="s">
        <v>1164</v>
      </c>
      <c r="E403" s="473" t="s">
        <v>1165</v>
      </c>
      <c r="F403" s="477">
        <v>11</v>
      </c>
      <c r="G403" s="477">
        <v>1507</v>
      </c>
      <c r="H403" s="477">
        <v>1.3359929078014185</v>
      </c>
      <c r="I403" s="477">
        <v>137</v>
      </c>
      <c r="J403" s="477">
        <v>8</v>
      </c>
      <c r="K403" s="477">
        <v>1128</v>
      </c>
      <c r="L403" s="477">
        <v>1</v>
      </c>
      <c r="M403" s="477">
        <v>141</v>
      </c>
      <c r="N403" s="477">
        <v>2</v>
      </c>
      <c r="O403" s="477">
        <v>284</v>
      </c>
      <c r="P403" s="552">
        <v>0.25177304964539005</v>
      </c>
      <c r="Q403" s="478">
        <v>142</v>
      </c>
    </row>
    <row r="404" spans="1:17" ht="14.4" customHeight="1" x14ac:dyDescent="0.3">
      <c r="A404" s="472" t="s">
        <v>1298</v>
      </c>
      <c r="B404" s="473" t="s">
        <v>1124</v>
      </c>
      <c r="C404" s="473" t="s">
        <v>1125</v>
      </c>
      <c r="D404" s="473" t="s">
        <v>1170</v>
      </c>
      <c r="E404" s="473" t="s">
        <v>1171</v>
      </c>
      <c r="F404" s="477">
        <v>515</v>
      </c>
      <c r="G404" s="477">
        <v>8755</v>
      </c>
      <c r="H404" s="477">
        <v>0.85123966942148765</v>
      </c>
      <c r="I404" s="477">
        <v>17</v>
      </c>
      <c r="J404" s="477">
        <v>605</v>
      </c>
      <c r="K404" s="477">
        <v>10285</v>
      </c>
      <c r="L404" s="477">
        <v>1</v>
      </c>
      <c r="M404" s="477">
        <v>17</v>
      </c>
      <c r="N404" s="477">
        <v>525</v>
      </c>
      <c r="O404" s="477">
        <v>8925</v>
      </c>
      <c r="P404" s="552">
        <v>0.86776859504132231</v>
      </c>
      <c r="Q404" s="478">
        <v>17</v>
      </c>
    </row>
    <row r="405" spans="1:17" ht="14.4" customHeight="1" x14ac:dyDescent="0.3">
      <c r="A405" s="472" t="s">
        <v>1298</v>
      </c>
      <c r="B405" s="473" t="s">
        <v>1124</v>
      </c>
      <c r="C405" s="473" t="s">
        <v>1125</v>
      </c>
      <c r="D405" s="473" t="s">
        <v>1172</v>
      </c>
      <c r="E405" s="473" t="s">
        <v>1173</v>
      </c>
      <c r="F405" s="477">
        <v>24</v>
      </c>
      <c r="G405" s="477">
        <v>3336</v>
      </c>
      <c r="H405" s="477">
        <v>1.5552447552447553</v>
      </c>
      <c r="I405" s="477">
        <v>139</v>
      </c>
      <c r="J405" s="477">
        <v>15</v>
      </c>
      <c r="K405" s="477">
        <v>2145</v>
      </c>
      <c r="L405" s="477">
        <v>1</v>
      </c>
      <c r="M405" s="477">
        <v>143</v>
      </c>
      <c r="N405" s="477">
        <v>25</v>
      </c>
      <c r="O405" s="477">
        <v>3575</v>
      </c>
      <c r="P405" s="552">
        <v>1.6666666666666667</v>
      </c>
      <c r="Q405" s="478">
        <v>143</v>
      </c>
    </row>
    <row r="406" spans="1:17" ht="14.4" customHeight="1" x14ac:dyDescent="0.3">
      <c r="A406" s="472" t="s">
        <v>1298</v>
      </c>
      <c r="B406" s="473" t="s">
        <v>1124</v>
      </c>
      <c r="C406" s="473" t="s">
        <v>1125</v>
      </c>
      <c r="D406" s="473" t="s">
        <v>1174</v>
      </c>
      <c r="E406" s="473" t="s">
        <v>1175</v>
      </c>
      <c r="F406" s="477">
        <v>45</v>
      </c>
      <c r="G406" s="477">
        <v>4635</v>
      </c>
      <c r="H406" s="477">
        <v>1.9807692307692308</v>
      </c>
      <c r="I406" s="477">
        <v>103</v>
      </c>
      <c r="J406" s="477">
        <v>36</v>
      </c>
      <c r="K406" s="477">
        <v>2340</v>
      </c>
      <c r="L406" s="477">
        <v>1</v>
      </c>
      <c r="M406" s="477">
        <v>65</v>
      </c>
      <c r="N406" s="477">
        <v>27</v>
      </c>
      <c r="O406" s="477">
        <v>1755</v>
      </c>
      <c r="P406" s="552">
        <v>0.75</v>
      </c>
      <c r="Q406" s="478">
        <v>65</v>
      </c>
    </row>
    <row r="407" spans="1:17" ht="14.4" customHeight="1" x14ac:dyDescent="0.3">
      <c r="A407" s="472" t="s">
        <v>1298</v>
      </c>
      <c r="B407" s="473" t="s">
        <v>1124</v>
      </c>
      <c r="C407" s="473" t="s">
        <v>1125</v>
      </c>
      <c r="D407" s="473" t="s">
        <v>1180</v>
      </c>
      <c r="E407" s="473" t="s">
        <v>1181</v>
      </c>
      <c r="F407" s="477">
        <v>280</v>
      </c>
      <c r="G407" s="477">
        <v>32760</v>
      </c>
      <c r="H407" s="477">
        <v>0.54621848739495793</v>
      </c>
      <c r="I407" s="477">
        <v>117</v>
      </c>
      <c r="J407" s="477">
        <v>441</v>
      </c>
      <c r="K407" s="477">
        <v>59976</v>
      </c>
      <c r="L407" s="477">
        <v>1</v>
      </c>
      <c r="M407" s="477">
        <v>136</v>
      </c>
      <c r="N407" s="477">
        <v>520</v>
      </c>
      <c r="O407" s="477">
        <v>71240</v>
      </c>
      <c r="P407" s="552">
        <v>1.1878084567160196</v>
      </c>
      <c r="Q407" s="478">
        <v>137</v>
      </c>
    </row>
    <row r="408" spans="1:17" ht="14.4" customHeight="1" x14ac:dyDescent="0.3">
      <c r="A408" s="472" t="s">
        <v>1298</v>
      </c>
      <c r="B408" s="473" t="s">
        <v>1124</v>
      </c>
      <c r="C408" s="473" t="s">
        <v>1125</v>
      </c>
      <c r="D408" s="473" t="s">
        <v>1182</v>
      </c>
      <c r="E408" s="473" t="s">
        <v>1183</v>
      </c>
      <c r="F408" s="477">
        <v>68</v>
      </c>
      <c r="G408" s="477">
        <v>6188</v>
      </c>
      <c r="H408" s="477">
        <v>0.7816091954022989</v>
      </c>
      <c r="I408" s="477">
        <v>91</v>
      </c>
      <c r="J408" s="477">
        <v>87</v>
      </c>
      <c r="K408" s="477">
        <v>7917</v>
      </c>
      <c r="L408" s="477">
        <v>1</v>
      </c>
      <c r="M408" s="477">
        <v>91</v>
      </c>
      <c r="N408" s="477">
        <v>75</v>
      </c>
      <c r="O408" s="477">
        <v>6825</v>
      </c>
      <c r="P408" s="552">
        <v>0.86206896551724133</v>
      </c>
      <c r="Q408" s="478">
        <v>91</v>
      </c>
    </row>
    <row r="409" spans="1:17" ht="14.4" customHeight="1" x14ac:dyDescent="0.3">
      <c r="A409" s="472" t="s">
        <v>1298</v>
      </c>
      <c r="B409" s="473" t="s">
        <v>1124</v>
      </c>
      <c r="C409" s="473" t="s">
        <v>1125</v>
      </c>
      <c r="D409" s="473" t="s">
        <v>1184</v>
      </c>
      <c r="E409" s="473" t="s">
        <v>1185</v>
      </c>
      <c r="F409" s="477">
        <v>2</v>
      </c>
      <c r="G409" s="477">
        <v>198</v>
      </c>
      <c r="H409" s="477"/>
      <c r="I409" s="477">
        <v>99</v>
      </c>
      <c r="J409" s="477"/>
      <c r="K409" s="477"/>
      <c r="L409" s="477"/>
      <c r="M409" s="477"/>
      <c r="N409" s="477">
        <v>1</v>
      </c>
      <c r="O409" s="477">
        <v>138</v>
      </c>
      <c r="P409" s="552"/>
      <c r="Q409" s="478">
        <v>138</v>
      </c>
    </row>
    <row r="410" spans="1:17" ht="14.4" customHeight="1" x14ac:dyDescent="0.3">
      <c r="A410" s="472" t="s">
        <v>1298</v>
      </c>
      <c r="B410" s="473" t="s">
        <v>1124</v>
      </c>
      <c r="C410" s="473" t="s">
        <v>1125</v>
      </c>
      <c r="D410" s="473" t="s">
        <v>1186</v>
      </c>
      <c r="E410" s="473" t="s">
        <v>1187</v>
      </c>
      <c r="F410" s="477">
        <v>22</v>
      </c>
      <c r="G410" s="477">
        <v>462</v>
      </c>
      <c r="H410" s="477">
        <v>0.13207547169811321</v>
      </c>
      <c r="I410" s="477">
        <v>21</v>
      </c>
      <c r="J410" s="477">
        <v>53</v>
      </c>
      <c r="K410" s="477">
        <v>3498</v>
      </c>
      <c r="L410" s="477">
        <v>1</v>
      </c>
      <c r="M410" s="477">
        <v>66</v>
      </c>
      <c r="N410" s="477">
        <v>24</v>
      </c>
      <c r="O410" s="477">
        <v>1584</v>
      </c>
      <c r="P410" s="552">
        <v>0.45283018867924529</v>
      </c>
      <c r="Q410" s="478">
        <v>66</v>
      </c>
    </row>
    <row r="411" spans="1:17" ht="14.4" customHeight="1" x14ac:dyDescent="0.3">
      <c r="A411" s="472" t="s">
        <v>1298</v>
      </c>
      <c r="B411" s="473" t="s">
        <v>1124</v>
      </c>
      <c r="C411" s="473" t="s">
        <v>1125</v>
      </c>
      <c r="D411" s="473" t="s">
        <v>1188</v>
      </c>
      <c r="E411" s="473" t="s">
        <v>1189</v>
      </c>
      <c r="F411" s="477">
        <v>802</v>
      </c>
      <c r="G411" s="477">
        <v>391376</v>
      </c>
      <c r="H411" s="477">
        <v>1.6549507797435812</v>
      </c>
      <c r="I411" s="477">
        <v>488</v>
      </c>
      <c r="J411" s="477">
        <v>721</v>
      </c>
      <c r="K411" s="477">
        <v>236488</v>
      </c>
      <c r="L411" s="477">
        <v>1</v>
      </c>
      <c r="M411" s="477">
        <v>328</v>
      </c>
      <c r="N411" s="477">
        <v>549</v>
      </c>
      <c r="O411" s="477">
        <v>180072</v>
      </c>
      <c r="P411" s="552">
        <v>0.76144244105409153</v>
      </c>
      <c r="Q411" s="478">
        <v>328</v>
      </c>
    </row>
    <row r="412" spans="1:17" ht="14.4" customHeight="1" x14ac:dyDescent="0.3">
      <c r="A412" s="472" t="s">
        <v>1298</v>
      </c>
      <c r="B412" s="473" t="s">
        <v>1124</v>
      </c>
      <c r="C412" s="473" t="s">
        <v>1125</v>
      </c>
      <c r="D412" s="473" t="s">
        <v>1196</v>
      </c>
      <c r="E412" s="473" t="s">
        <v>1197</v>
      </c>
      <c r="F412" s="477">
        <v>57</v>
      </c>
      <c r="G412" s="477">
        <v>2337</v>
      </c>
      <c r="H412" s="477">
        <v>0.63643790849673199</v>
      </c>
      <c r="I412" s="477">
        <v>41</v>
      </c>
      <c r="J412" s="477">
        <v>72</v>
      </c>
      <c r="K412" s="477">
        <v>3672</v>
      </c>
      <c r="L412" s="477">
        <v>1</v>
      </c>
      <c r="M412" s="477">
        <v>51</v>
      </c>
      <c r="N412" s="477">
        <v>77</v>
      </c>
      <c r="O412" s="477">
        <v>3927</v>
      </c>
      <c r="P412" s="552">
        <v>1.0694444444444444</v>
      </c>
      <c r="Q412" s="478">
        <v>51</v>
      </c>
    </row>
    <row r="413" spans="1:17" ht="14.4" customHeight="1" x14ac:dyDescent="0.3">
      <c r="A413" s="472" t="s">
        <v>1298</v>
      </c>
      <c r="B413" s="473" t="s">
        <v>1124</v>
      </c>
      <c r="C413" s="473" t="s">
        <v>1125</v>
      </c>
      <c r="D413" s="473" t="s">
        <v>1204</v>
      </c>
      <c r="E413" s="473" t="s">
        <v>1205</v>
      </c>
      <c r="F413" s="477">
        <v>2</v>
      </c>
      <c r="G413" s="477">
        <v>446</v>
      </c>
      <c r="H413" s="477">
        <v>0.53864734299516903</v>
      </c>
      <c r="I413" s="477">
        <v>223</v>
      </c>
      <c r="J413" s="477">
        <v>4</v>
      </c>
      <c r="K413" s="477">
        <v>828</v>
      </c>
      <c r="L413" s="477">
        <v>1</v>
      </c>
      <c r="M413" s="477">
        <v>207</v>
      </c>
      <c r="N413" s="477">
        <v>16</v>
      </c>
      <c r="O413" s="477">
        <v>3312</v>
      </c>
      <c r="P413" s="552">
        <v>4</v>
      </c>
      <c r="Q413" s="478">
        <v>207</v>
      </c>
    </row>
    <row r="414" spans="1:17" ht="14.4" customHeight="1" x14ac:dyDescent="0.3">
      <c r="A414" s="472" t="s">
        <v>1298</v>
      </c>
      <c r="B414" s="473" t="s">
        <v>1124</v>
      </c>
      <c r="C414" s="473" t="s">
        <v>1125</v>
      </c>
      <c r="D414" s="473" t="s">
        <v>1206</v>
      </c>
      <c r="E414" s="473" t="s">
        <v>1207</v>
      </c>
      <c r="F414" s="477">
        <v>4</v>
      </c>
      <c r="G414" s="477">
        <v>3052</v>
      </c>
      <c r="H414" s="477">
        <v>2</v>
      </c>
      <c r="I414" s="477">
        <v>763</v>
      </c>
      <c r="J414" s="477">
        <v>2</v>
      </c>
      <c r="K414" s="477">
        <v>1526</v>
      </c>
      <c r="L414" s="477">
        <v>1</v>
      </c>
      <c r="M414" s="477">
        <v>763</v>
      </c>
      <c r="N414" s="477">
        <v>2</v>
      </c>
      <c r="O414" s="477">
        <v>1526</v>
      </c>
      <c r="P414" s="552">
        <v>1</v>
      </c>
      <c r="Q414" s="478">
        <v>763</v>
      </c>
    </row>
    <row r="415" spans="1:17" ht="14.4" customHeight="1" x14ac:dyDescent="0.3">
      <c r="A415" s="472" t="s">
        <v>1298</v>
      </c>
      <c r="B415" s="473" t="s">
        <v>1124</v>
      </c>
      <c r="C415" s="473" t="s">
        <v>1125</v>
      </c>
      <c r="D415" s="473" t="s">
        <v>1208</v>
      </c>
      <c r="E415" s="473" t="s">
        <v>1209</v>
      </c>
      <c r="F415" s="477"/>
      <c r="G415" s="477"/>
      <c r="H415" s="477"/>
      <c r="I415" s="477"/>
      <c r="J415" s="477">
        <v>2</v>
      </c>
      <c r="K415" s="477">
        <v>4232</v>
      </c>
      <c r="L415" s="477">
        <v>1</v>
      </c>
      <c r="M415" s="477">
        <v>2116</v>
      </c>
      <c r="N415" s="477"/>
      <c r="O415" s="477"/>
      <c r="P415" s="552"/>
      <c r="Q415" s="478"/>
    </row>
    <row r="416" spans="1:17" ht="14.4" customHeight="1" x14ac:dyDescent="0.3">
      <c r="A416" s="472" t="s">
        <v>1298</v>
      </c>
      <c r="B416" s="473" t="s">
        <v>1124</v>
      </c>
      <c r="C416" s="473" t="s">
        <v>1125</v>
      </c>
      <c r="D416" s="473" t="s">
        <v>1210</v>
      </c>
      <c r="E416" s="473" t="s">
        <v>1211</v>
      </c>
      <c r="F416" s="477">
        <v>15</v>
      </c>
      <c r="G416" s="477">
        <v>9210</v>
      </c>
      <c r="H416" s="477">
        <v>0.53746498599439774</v>
      </c>
      <c r="I416" s="477">
        <v>614</v>
      </c>
      <c r="J416" s="477">
        <v>28</v>
      </c>
      <c r="K416" s="477">
        <v>17136</v>
      </c>
      <c r="L416" s="477">
        <v>1</v>
      </c>
      <c r="M416" s="477">
        <v>612</v>
      </c>
      <c r="N416" s="477">
        <v>24</v>
      </c>
      <c r="O416" s="477">
        <v>14688</v>
      </c>
      <c r="P416" s="552">
        <v>0.8571428571428571</v>
      </c>
      <c r="Q416" s="478">
        <v>612</v>
      </c>
    </row>
    <row r="417" spans="1:17" ht="14.4" customHeight="1" x14ac:dyDescent="0.3">
      <c r="A417" s="472" t="s">
        <v>1298</v>
      </c>
      <c r="B417" s="473" t="s">
        <v>1124</v>
      </c>
      <c r="C417" s="473" t="s">
        <v>1125</v>
      </c>
      <c r="D417" s="473" t="s">
        <v>1212</v>
      </c>
      <c r="E417" s="473" t="s">
        <v>1213</v>
      </c>
      <c r="F417" s="477">
        <v>1</v>
      </c>
      <c r="G417" s="477">
        <v>963</v>
      </c>
      <c r="H417" s="477"/>
      <c r="I417" s="477">
        <v>963</v>
      </c>
      <c r="J417" s="477"/>
      <c r="K417" s="477"/>
      <c r="L417" s="477"/>
      <c r="M417" s="477"/>
      <c r="N417" s="477"/>
      <c r="O417" s="477"/>
      <c r="P417" s="552"/>
      <c r="Q417" s="478"/>
    </row>
    <row r="418" spans="1:17" ht="14.4" customHeight="1" x14ac:dyDescent="0.3">
      <c r="A418" s="472" t="s">
        <v>1298</v>
      </c>
      <c r="B418" s="473" t="s">
        <v>1124</v>
      </c>
      <c r="C418" s="473" t="s">
        <v>1125</v>
      </c>
      <c r="D418" s="473" t="s">
        <v>1228</v>
      </c>
      <c r="E418" s="473" t="s">
        <v>1229</v>
      </c>
      <c r="F418" s="477"/>
      <c r="G418" s="477"/>
      <c r="H418" s="477"/>
      <c r="I418" s="477"/>
      <c r="J418" s="477">
        <v>1</v>
      </c>
      <c r="K418" s="477">
        <v>47</v>
      </c>
      <c r="L418" s="477">
        <v>1</v>
      </c>
      <c r="M418" s="477">
        <v>47</v>
      </c>
      <c r="N418" s="477"/>
      <c r="O418" s="477"/>
      <c r="P418" s="552"/>
      <c r="Q418" s="478"/>
    </row>
    <row r="419" spans="1:17" ht="14.4" customHeight="1" x14ac:dyDescent="0.3">
      <c r="A419" s="472" t="s">
        <v>1298</v>
      </c>
      <c r="B419" s="473" t="s">
        <v>1124</v>
      </c>
      <c r="C419" s="473" t="s">
        <v>1125</v>
      </c>
      <c r="D419" s="473" t="s">
        <v>1232</v>
      </c>
      <c r="E419" s="473" t="s">
        <v>1233</v>
      </c>
      <c r="F419" s="477">
        <v>2</v>
      </c>
      <c r="G419" s="477">
        <v>658</v>
      </c>
      <c r="H419" s="477">
        <v>0.13425831462966742</v>
      </c>
      <c r="I419" s="477">
        <v>329</v>
      </c>
      <c r="J419" s="477">
        <v>13</v>
      </c>
      <c r="K419" s="477">
        <v>4901</v>
      </c>
      <c r="L419" s="477">
        <v>1</v>
      </c>
      <c r="M419" s="477">
        <v>377</v>
      </c>
      <c r="N419" s="477">
        <v>13</v>
      </c>
      <c r="O419" s="477">
        <v>4901</v>
      </c>
      <c r="P419" s="552">
        <v>1</v>
      </c>
      <c r="Q419" s="478">
        <v>377</v>
      </c>
    </row>
    <row r="420" spans="1:17" ht="14.4" customHeight="1" x14ac:dyDescent="0.3">
      <c r="A420" s="472" t="s">
        <v>1298</v>
      </c>
      <c r="B420" s="473" t="s">
        <v>1124</v>
      </c>
      <c r="C420" s="473" t="s">
        <v>1125</v>
      </c>
      <c r="D420" s="473" t="s">
        <v>1238</v>
      </c>
      <c r="E420" s="473" t="s">
        <v>1239</v>
      </c>
      <c r="F420" s="477"/>
      <c r="G420" s="477"/>
      <c r="H420" s="477"/>
      <c r="I420" s="477"/>
      <c r="J420" s="477">
        <v>383</v>
      </c>
      <c r="K420" s="477">
        <v>571819</v>
      </c>
      <c r="L420" s="477">
        <v>1</v>
      </c>
      <c r="M420" s="477">
        <v>1493</v>
      </c>
      <c r="N420" s="477">
        <v>947</v>
      </c>
      <c r="O420" s="477">
        <v>1413871</v>
      </c>
      <c r="P420" s="552">
        <v>2.4725848563968666</v>
      </c>
      <c r="Q420" s="478">
        <v>1493</v>
      </c>
    </row>
    <row r="421" spans="1:17" ht="14.4" customHeight="1" x14ac:dyDescent="0.3">
      <c r="A421" s="472" t="s">
        <v>1298</v>
      </c>
      <c r="B421" s="473" t="s">
        <v>1124</v>
      </c>
      <c r="C421" s="473" t="s">
        <v>1125</v>
      </c>
      <c r="D421" s="473" t="s">
        <v>1240</v>
      </c>
      <c r="E421" s="473" t="s">
        <v>1241</v>
      </c>
      <c r="F421" s="477"/>
      <c r="G421" s="477"/>
      <c r="H421" s="477"/>
      <c r="I421" s="477"/>
      <c r="J421" s="477">
        <v>181</v>
      </c>
      <c r="K421" s="477">
        <v>59187</v>
      </c>
      <c r="L421" s="477">
        <v>1</v>
      </c>
      <c r="M421" s="477">
        <v>327</v>
      </c>
      <c r="N421" s="477">
        <v>655</v>
      </c>
      <c r="O421" s="477">
        <v>214185</v>
      </c>
      <c r="P421" s="552">
        <v>3.6187845303867405</v>
      </c>
      <c r="Q421" s="478">
        <v>327</v>
      </c>
    </row>
    <row r="422" spans="1:17" ht="14.4" customHeight="1" x14ac:dyDescent="0.3">
      <c r="A422" s="472" t="s">
        <v>1298</v>
      </c>
      <c r="B422" s="473" t="s">
        <v>1124</v>
      </c>
      <c r="C422" s="473" t="s">
        <v>1125</v>
      </c>
      <c r="D422" s="473" t="s">
        <v>1242</v>
      </c>
      <c r="E422" s="473" t="s">
        <v>1243</v>
      </c>
      <c r="F422" s="477"/>
      <c r="G422" s="477"/>
      <c r="H422" s="477"/>
      <c r="I422" s="477"/>
      <c r="J422" s="477">
        <v>113</v>
      </c>
      <c r="K422" s="477">
        <v>100231</v>
      </c>
      <c r="L422" s="477">
        <v>1</v>
      </c>
      <c r="M422" s="477">
        <v>887</v>
      </c>
      <c r="N422" s="477">
        <v>142</v>
      </c>
      <c r="O422" s="477">
        <v>126096</v>
      </c>
      <c r="P422" s="552">
        <v>1.2580538955013918</v>
      </c>
      <c r="Q422" s="478">
        <v>888</v>
      </c>
    </row>
    <row r="423" spans="1:17" ht="14.4" customHeight="1" x14ac:dyDescent="0.3">
      <c r="A423" s="472" t="s">
        <v>1298</v>
      </c>
      <c r="B423" s="473" t="s">
        <v>1124</v>
      </c>
      <c r="C423" s="473" t="s">
        <v>1125</v>
      </c>
      <c r="D423" s="473" t="s">
        <v>1246</v>
      </c>
      <c r="E423" s="473" t="s">
        <v>1247</v>
      </c>
      <c r="F423" s="477"/>
      <c r="G423" s="477"/>
      <c r="H423" s="477"/>
      <c r="I423" s="477"/>
      <c r="J423" s="477"/>
      <c r="K423" s="477"/>
      <c r="L423" s="477"/>
      <c r="M423" s="477"/>
      <c r="N423" s="477">
        <v>413</v>
      </c>
      <c r="O423" s="477">
        <v>107793</v>
      </c>
      <c r="P423" s="552"/>
      <c r="Q423" s="478">
        <v>261</v>
      </c>
    </row>
    <row r="424" spans="1:17" ht="14.4" customHeight="1" x14ac:dyDescent="0.3">
      <c r="A424" s="472" t="s">
        <v>1298</v>
      </c>
      <c r="B424" s="473" t="s">
        <v>1124</v>
      </c>
      <c r="C424" s="473" t="s">
        <v>1125</v>
      </c>
      <c r="D424" s="473" t="s">
        <v>1248</v>
      </c>
      <c r="E424" s="473" t="s">
        <v>1249</v>
      </c>
      <c r="F424" s="477"/>
      <c r="G424" s="477"/>
      <c r="H424" s="477"/>
      <c r="I424" s="477"/>
      <c r="J424" s="477"/>
      <c r="K424" s="477"/>
      <c r="L424" s="477"/>
      <c r="M424" s="477"/>
      <c r="N424" s="477">
        <v>5</v>
      </c>
      <c r="O424" s="477">
        <v>825</v>
      </c>
      <c r="P424" s="552"/>
      <c r="Q424" s="478">
        <v>165</v>
      </c>
    </row>
    <row r="425" spans="1:17" ht="14.4" customHeight="1" x14ac:dyDescent="0.3">
      <c r="A425" s="472" t="s">
        <v>1298</v>
      </c>
      <c r="B425" s="473" t="s">
        <v>1124</v>
      </c>
      <c r="C425" s="473" t="s">
        <v>1125</v>
      </c>
      <c r="D425" s="473" t="s">
        <v>1252</v>
      </c>
      <c r="E425" s="473" t="s">
        <v>1253</v>
      </c>
      <c r="F425" s="477"/>
      <c r="G425" s="477"/>
      <c r="H425" s="477"/>
      <c r="I425" s="477"/>
      <c r="J425" s="477"/>
      <c r="K425" s="477"/>
      <c r="L425" s="477"/>
      <c r="M425" s="477"/>
      <c r="N425" s="477">
        <v>165</v>
      </c>
      <c r="O425" s="477">
        <v>25080</v>
      </c>
      <c r="P425" s="552"/>
      <c r="Q425" s="478">
        <v>152</v>
      </c>
    </row>
    <row r="426" spans="1:17" ht="14.4" customHeight="1" x14ac:dyDescent="0.3">
      <c r="A426" s="472" t="s">
        <v>1299</v>
      </c>
      <c r="B426" s="473" t="s">
        <v>1124</v>
      </c>
      <c r="C426" s="473" t="s">
        <v>1125</v>
      </c>
      <c r="D426" s="473" t="s">
        <v>1126</v>
      </c>
      <c r="E426" s="473" t="s">
        <v>1127</v>
      </c>
      <c r="F426" s="477">
        <v>354</v>
      </c>
      <c r="G426" s="477">
        <v>61242</v>
      </c>
      <c r="H426" s="477">
        <v>0.921875</v>
      </c>
      <c r="I426" s="477">
        <v>173</v>
      </c>
      <c r="J426" s="477">
        <v>384</v>
      </c>
      <c r="K426" s="477">
        <v>66432</v>
      </c>
      <c r="L426" s="477">
        <v>1</v>
      </c>
      <c r="M426" s="477">
        <v>173</v>
      </c>
      <c r="N426" s="477">
        <v>433</v>
      </c>
      <c r="O426" s="477">
        <v>75342</v>
      </c>
      <c r="P426" s="552">
        <v>1.1341221098265897</v>
      </c>
      <c r="Q426" s="478">
        <v>174</v>
      </c>
    </row>
    <row r="427" spans="1:17" ht="14.4" customHeight="1" x14ac:dyDescent="0.3">
      <c r="A427" s="472" t="s">
        <v>1299</v>
      </c>
      <c r="B427" s="473" t="s">
        <v>1124</v>
      </c>
      <c r="C427" s="473" t="s">
        <v>1125</v>
      </c>
      <c r="D427" s="473" t="s">
        <v>1140</v>
      </c>
      <c r="E427" s="473" t="s">
        <v>1141</v>
      </c>
      <c r="F427" s="477">
        <v>2</v>
      </c>
      <c r="G427" s="477">
        <v>2346</v>
      </c>
      <c r="H427" s="477">
        <v>0.54813084112149535</v>
      </c>
      <c r="I427" s="477">
        <v>1173</v>
      </c>
      <c r="J427" s="477">
        <v>4</v>
      </c>
      <c r="K427" s="477">
        <v>4280</v>
      </c>
      <c r="L427" s="477">
        <v>1</v>
      </c>
      <c r="M427" s="477">
        <v>1070</v>
      </c>
      <c r="N427" s="477">
        <v>907</v>
      </c>
      <c r="O427" s="477">
        <v>970490</v>
      </c>
      <c r="P427" s="552">
        <v>226.75</v>
      </c>
      <c r="Q427" s="478">
        <v>1070</v>
      </c>
    </row>
    <row r="428" spans="1:17" ht="14.4" customHeight="1" x14ac:dyDescent="0.3">
      <c r="A428" s="472" t="s">
        <v>1299</v>
      </c>
      <c r="B428" s="473" t="s">
        <v>1124</v>
      </c>
      <c r="C428" s="473" t="s">
        <v>1125</v>
      </c>
      <c r="D428" s="473" t="s">
        <v>1142</v>
      </c>
      <c r="E428" s="473" t="s">
        <v>1143</v>
      </c>
      <c r="F428" s="477">
        <v>113</v>
      </c>
      <c r="G428" s="477">
        <v>4633</v>
      </c>
      <c r="H428" s="477">
        <v>1.1576711644177911</v>
      </c>
      <c r="I428" s="477">
        <v>41</v>
      </c>
      <c r="J428" s="477">
        <v>87</v>
      </c>
      <c r="K428" s="477">
        <v>4002</v>
      </c>
      <c r="L428" s="477">
        <v>1</v>
      </c>
      <c r="M428" s="477">
        <v>46</v>
      </c>
      <c r="N428" s="477">
        <v>56</v>
      </c>
      <c r="O428" s="477">
        <v>2576</v>
      </c>
      <c r="P428" s="552">
        <v>0.64367816091954022</v>
      </c>
      <c r="Q428" s="478">
        <v>46</v>
      </c>
    </row>
    <row r="429" spans="1:17" ht="14.4" customHeight="1" x14ac:dyDescent="0.3">
      <c r="A429" s="472" t="s">
        <v>1299</v>
      </c>
      <c r="B429" s="473" t="s">
        <v>1124</v>
      </c>
      <c r="C429" s="473" t="s">
        <v>1125</v>
      </c>
      <c r="D429" s="473" t="s">
        <v>1144</v>
      </c>
      <c r="E429" s="473" t="s">
        <v>1145</v>
      </c>
      <c r="F429" s="477">
        <v>33</v>
      </c>
      <c r="G429" s="477">
        <v>12672</v>
      </c>
      <c r="H429" s="477">
        <v>3.6518731988472624</v>
      </c>
      <c r="I429" s="477">
        <v>384</v>
      </c>
      <c r="J429" s="477">
        <v>10</v>
      </c>
      <c r="K429" s="477">
        <v>3470</v>
      </c>
      <c r="L429" s="477">
        <v>1</v>
      </c>
      <c r="M429" s="477">
        <v>347</v>
      </c>
      <c r="N429" s="477">
        <v>17</v>
      </c>
      <c r="O429" s="477">
        <v>5899</v>
      </c>
      <c r="P429" s="552">
        <v>1.7</v>
      </c>
      <c r="Q429" s="478">
        <v>347</v>
      </c>
    </row>
    <row r="430" spans="1:17" ht="14.4" customHeight="1" x14ac:dyDescent="0.3">
      <c r="A430" s="472" t="s">
        <v>1299</v>
      </c>
      <c r="B430" s="473" t="s">
        <v>1124</v>
      </c>
      <c r="C430" s="473" t="s">
        <v>1125</v>
      </c>
      <c r="D430" s="473" t="s">
        <v>1146</v>
      </c>
      <c r="E430" s="473" t="s">
        <v>1147</v>
      </c>
      <c r="F430" s="477">
        <v>80</v>
      </c>
      <c r="G430" s="477">
        <v>2960</v>
      </c>
      <c r="H430" s="477">
        <v>5.8039215686274508</v>
      </c>
      <c r="I430" s="477">
        <v>37</v>
      </c>
      <c r="J430" s="477">
        <v>10</v>
      </c>
      <c r="K430" s="477">
        <v>510</v>
      </c>
      <c r="L430" s="477">
        <v>1</v>
      </c>
      <c r="M430" s="477">
        <v>51</v>
      </c>
      <c r="N430" s="477">
        <v>10</v>
      </c>
      <c r="O430" s="477">
        <v>510</v>
      </c>
      <c r="P430" s="552">
        <v>1</v>
      </c>
      <c r="Q430" s="478">
        <v>51</v>
      </c>
    </row>
    <row r="431" spans="1:17" ht="14.4" customHeight="1" x14ac:dyDescent="0.3">
      <c r="A431" s="472" t="s">
        <v>1299</v>
      </c>
      <c r="B431" s="473" t="s">
        <v>1124</v>
      </c>
      <c r="C431" s="473" t="s">
        <v>1125</v>
      </c>
      <c r="D431" s="473" t="s">
        <v>1150</v>
      </c>
      <c r="E431" s="473" t="s">
        <v>1151</v>
      </c>
      <c r="F431" s="477">
        <v>334</v>
      </c>
      <c r="G431" s="477">
        <v>148964</v>
      </c>
      <c r="H431" s="477">
        <v>0.42124730647633374</v>
      </c>
      <c r="I431" s="477">
        <v>446</v>
      </c>
      <c r="J431" s="477">
        <v>938</v>
      </c>
      <c r="K431" s="477">
        <v>353626</v>
      </c>
      <c r="L431" s="477">
        <v>1</v>
      </c>
      <c r="M431" s="477">
        <v>377</v>
      </c>
      <c r="N431" s="477">
        <v>1892</v>
      </c>
      <c r="O431" s="477">
        <v>713284</v>
      </c>
      <c r="P431" s="552">
        <v>2.0170575692963753</v>
      </c>
      <c r="Q431" s="478">
        <v>377</v>
      </c>
    </row>
    <row r="432" spans="1:17" ht="14.4" customHeight="1" x14ac:dyDescent="0.3">
      <c r="A432" s="472" t="s">
        <v>1299</v>
      </c>
      <c r="B432" s="473" t="s">
        <v>1124</v>
      </c>
      <c r="C432" s="473" t="s">
        <v>1125</v>
      </c>
      <c r="D432" s="473" t="s">
        <v>1152</v>
      </c>
      <c r="E432" s="473" t="s">
        <v>1153</v>
      </c>
      <c r="F432" s="477">
        <v>2</v>
      </c>
      <c r="G432" s="477">
        <v>84</v>
      </c>
      <c r="H432" s="477">
        <v>0.61764705882352944</v>
      </c>
      <c r="I432" s="477">
        <v>42</v>
      </c>
      <c r="J432" s="477">
        <v>4</v>
      </c>
      <c r="K432" s="477">
        <v>136</v>
      </c>
      <c r="L432" s="477">
        <v>1</v>
      </c>
      <c r="M432" s="477">
        <v>34</v>
      </c>
      <c r="N432" s="477">
        <v>2</v>
      </c>
      <c r="O432" s="477">
        <v>68</v>
      </c>
      <c r="P432" s="552">
        <v>0.5</v>
      </c>
      <c r="Q432" s="478">
        <v>34</v>
      </c>
    </row>
    <row r="433" spans="1:17" ht="14.4" customHeight="1" x14ac:dyDescent="0.3">
      <c r="A433" s="472" t="s">
        <v>1299</v>
      </c>
      <c r="B433" s="473" t="s">
        <v>1124</v>
      </c>
      <c r="C433" s="473" t="s">
        <v>1125</v>
      </c>
      <c r="D433" s="473" t="s">
        <v>1154</v>
      </c>
      <c r="E433" s="473" t="s">
        <v>1155</v>
      </c>
      <c r="F433" s="477">
        <v>2</v>
      </c>
      <c r="G433" s="477">
        <v>984</v>
      </c>
      <c r="H433" s="477"/>
      <c r="I433" s="477">
        <v>492</v>
      </c>
      <c r="J433" s="477"/>
      <c r="K433" s="477"/>
      <c r="L433" s="477"/>
      <c r="M433" s="477"/>
      <c r="N433" s="477">
        <v>6</v>
      </c>
      <c r="O433" s="477">
        <v>3144</v>
      </c>
      <c r="P433" s="552"/>
      <c r="Q433" s="478">
        <v>524</v>
      </c>
    </row>
    <row r="434" spans="1:17" ht="14.4" customHeight="1" x14ac:dyDescent="0.3">
      <c r="A434" s="472" t="s">
        <v>1299</v>
      </c>
      <c r="B434" s="473" t="s">
        <v>1124</v>
      </c>
      <c r="C434" s="473" t="s">
        <v>1125</v>
      </c>
      <c r="D434" s="473" t="s">
        <v>1156</v>
      </c>
      <c r="E434" s="473" t="s">
        <v>1157</v>
      </c>
      <c r="F434" s="477">
        <v>2</v>
      </c>
      <c r="G434" s="477">
        <v>62</v>
      </c>
      <c r="H434" s="477">
        <v>0.54385964912280704</v>
      </c>
      <c r="I434" s="477">
        <v>31</v>
      </c>
      <c r="J434" s="477">
        <v>2</v>
      </c>
      <c r="K434" s="477">
        <v>114</v>
      </c>
      <c r="L434" s="477">
        <v>1</v>
      </c>
      <c r="M434" s="477">
        <v>57</v>
      </c>
      <c r="N434" s="477"/>
      <c r="O434" s="477"/>
      <c r="P434" s="552"/>
      <c r="Q434" s="478"/>
    </row>
    <row r="435" spans="1:17" ht="14.4" customHeight="1" x14ac:dyDescent="0.3">
      <c r="A435" s="472" t="s">
        <v>1299</v>
      </c>
      <c r="B435" s="473" t="s">
        <v>1124</v>
      </c>
      <c r="C435" s="473" t="s">
        <v>1125</v>
      </c>
      <c r="D435" s="473" t="s">
        <v>1158</v>
      </c>
      <c r="E435" s="473" t="s">
        <v>1159</v>
      </c>
      <c r="F435" s="477"/>
      <c r="G435" s="477"/>
      <c r="H435" s="477"/>
      <c r="I435" s="477"/>
      <c r="J435" s="477">
        <v>1</v>
      </c>
      <c r="K435" s="477">
        <v>224</v>
      </c>
      <c r="L435" s="477">
        <v>1</v>
      </c>
      <c r="M435" s="477">
        <v>224</v>
      </c>
      <c r="N435" s="477"/>
      <c r="O435" s="477"/>
      <c r="P435" s="552"/>
      <c r="Q435" s="478"/>
    </row>
    <row r="436" spans="1:17" ht="14.4" customHeight="1" x14ac:dyDescent="0.3">
      <c r="A436" s="472" t="s">
        <v>1299</v>
      </c>
      <c r="B436" s="473" t="s">
        <v>1124</v>
      </c>
      <c r="C436" s="473" t="s">
        <v>1125</v>
      </c>
      <c r="D436" s="473" t="s">
        <v>1160</v>
      </c>
      <c r="E436" s="473" t="s">
        <v>1161</v>
      </c>
      <c r="F436" s="477"/>
      <c r="G436" s="477"/>
      <c r="H436" s="477"/>
      <c r="I436" s="477"/>
      <c r="J436" s="477">
        <v>1</v>
      </c>
      <c r="K436" s="477">
        <v>553</v>
      </c>
      <c r="L436" s="477">
        <v>1</v>
      </c>
      <c r="M436" s="477">
        <v>553</v>
      </c>
      <c r="N436" s="477"/>
      <c r="O436" s="477"/>
      <c r="P436" s="552"/>
      <c r="Q436" s="478"/>
    </row>
    <row r="437" spans="1:17" ht="14.4" customHeight="1" x14ac:dyDescent="0.3">
      <c r="A437" s="472" t="s">
        <v>1299</v>
      </c>
      <c r="B437" s="473" t="s">
        <v>1124</v>
      </c>
      <c r="C437" s="473" t="s">
        <v>1125</v>
      </c>
      <c r="D437" s="473" t="s">
        <v>1164</v>
      </c>
      <c r="E437" s="473" t="s">
        <v>1165</v>
      </c>
      <c r="F437" s="477"/>
      <c r="G437" s="477"/>
      <c r="H437" s="477"/>
      <c r="I437" s="477"/>
      <c r="J437" s="477">
        <v>2</v>
      </c>
      <c r="K437" s="477">
        <v>282</v>
      </c>
      <c r="L437" s="477">
        <v>1</v>
      </c>
      <c r="M437" s="477">
        <v>141</v>
      </c>
      <c r="N437" s="477"/>
      <c r="O437" s="477"/>
      <c r="P437" s="552"/>
      <c r="Q437" s="478"/>
    </row>
    <row r="438" spans="1:17" ht="14.4" customHeight="1" x14ac:dyDescent="0.3">
      <c r="A438" s="472" t="s">
        <v>1299</v>
      </c>
      <c r="B438" s="473" t="s">
        <v>1124</v>
      </c>
      <c r="C438" s="473" t="s">
        <v>1125</v>
      </c>
      <c r="D438" s="473" t="s">
        <v>1170</v>
      </c>
      <c r="E438" s="473" t="s">
        <v>1171</v>
      </c>
      <c r="F438" s="477">
        <v>1000</v>
      </c>
      <c r="G438" s="477">
        <v>17000</v>
      </c>
      <c r="H438" s="477">
        <v>1.1363636363636365</v>
      </c>
      <c r="I438" s="477">
        <v>17</v>
      </c>
      <c r="J438" s="477">
        <v>880</v>
      </c>
      <c r="K438" s="477">
        <v>14960</v>
      </c>
      <c r="L438" s="477">
        <v>1</v>
      </c>
      <c r="M438" s="477">
        <v>17</v>
      </c>
      <c r="N438" s="477">
        <v>1208</v>
      </c>
      <c r="O438" s="477">
        <v>20536</v>
      </c>
      <c r="P438" s="552">
        <v>1.3727272727272728</v>
      </c>
      <c r="Q438" s="478">
        <v>17</v>
      </c>
    </row>
    <row r="439" spans="1:17" ht="14.4" customHeight="1" x14ac:dyDescent="0.3">
      <c r="A439" s="472" t="s">
        <v>1299</v>
      </c>
      <c r="B439" s="473" t="s">
        <v>1124</v>
      </c>
      <c r="C439" s="473" t="s">
        <v>1125</v>
      </c>
      <c r="D439" s="473" t="s">
        <v>1172</v>
      </c>
      <c r="E439" s="473" t="s">
        <v>1173</v>
      </c>
      <c r="F439" s="477"/>
      <c r="G439" s="477"/>
      <c r="H439" s="477"/>
      <c r="I439" s="477"/>
      <c r="J439" s="477">
        <v>1</v>
      </c>
      <c r="K439" s="477">
        <v>143</v>
      </c>
      <c r="L439" s="477">
        <v>1</v>
      </c>
      <c r="M439" s="477">
        <v>143</v>
      </c>
      <c r="N439" s="477">
        <v>1</v>
      </c>
      <c r="O439" s="477">
        <v>143</v>
      </c>
      <c r="P439" s="552">
        <v>1</v>
      </c>
      <c r="Q439" s="478">
        <v>143</v>
      </c>
    </row>
    <row r="440" spans="1:17" ht="14.4" customHeight="1" x14ac:dyDescent="0.3">
      <c r="A440" s="472" t="s">
        <v>1299</v>
      </c>
      <c r="B440" s="473" t="s">
        <v>1124</v>
      </c>
      <c r="C440" s="473" t="s">
        <v>1125</v>
      </c>
      <c r="D440" s="473" t="s">
        <v>1174</v>
      </c>
      <c r="E440" s="473" t="s">
        <v>1175</v>
      </c>
      <c r="F440" s="477">
        <v>4</v>
      </c>
      <c r="G440" s="477">
        <v>412</v>
      </c>
      <c r="H440" s="477">
        <v>6.3384615384615381</v>
      </c>
      <c r="I440" s="477">
        <v>103</v>
      </c>
      <c r="J440" s="477">
        <v>1</v>
      </c>
      <c r="K440" s="477">
        <v>65</v>
      </c>
      <c r="L440" s="477">
        <v>1</v>
      </c>
      <c r="M440" s="477">
        <v>65</v>
      </c>
      <c r="N440" s="477"/>
      <c r="O440" s="477"/>
      <c r="P440" s="552"/>
      <c r="Q440" s="478"/>
    </row>
    <row r="441" spans="1:17" ht="14.4" customHeight="1" x14ac:dyDescent="0.3">
      <c r="A441" s="472" t="s">
        <v>1299</v>
      </c>
      <c r="B441" s="473" t="s">
        <v>1124</v>
      </c>
      <c r="C441" s="473" t="s">
        <v>1125</v>
      </c>
      <c r="D441" s="473" t="s">
        <v>1180</v>
      </c>
      <c r="E441" s="473" t="s">
        <v>1181</v>
      </c>
      <c r="F441" s="477">
        <v>240</v>
      </c>
      <c r="G441" s="477">
        <v>28080</v>
      </c>
      <c r="H441" s="477">
        <v>0.81932773109243695</v>
      </c>
      <c r="I441" s="477">
        <v>117</v>
      </c>
      <c r="J441" s="477">
        <v>252</v>
      </c>
      <c r="K441" s="477">
        <v>34272</v>
      </c>
      <c r="L441" s="477">
        <v>1</v>
      </c>
      <c r="M441" s="477">
        <v>136</v>
      </c>
      <c r="N441" s="477">
        <v>267</v>
      </c>
      <c r="O441" s="477">
        <v>36579</v>
      </c>
      <c r="P441" s="552">
        <v>1.0673144257703082</v>
      </c>
      <c r="Q441" s="478">
        <v>137</v>
      </c>
    </row>
    <row r="442" spans="1:17" ht="14.4" customHeight="1" x14ac:dyDescent="0.3">
      <c r="A442" s="472" t="s">
        <v>1299</v>
      </c>
      <c r="B442" s="473" t="s">
        <v>1124</v>
      </c>
      <c r="C442" s="473" t="s">
        <v>1125</v>
      </c>
      <c r="D442" s="473" t="s">
        <v>1182</v>
      </c>
      <c r="E442" s="473" t="s">
        <v>1183</v>
      </c>
      <c r="F442" s="477">
        <v>89</v>
      </c>
      <c r="G442" s="477">
        <v>8099</v>
      </c>
      <c r="H442" s="477">
        <v>1.1265822784810127</v>
      </c>
      <c r="I442" s="477">
        <v>91</v>
      </c>
      <c r="J442" s="477">
        <v>79</v>
      </c>
      <c r="K442" s="477">
        <v>7189</v>
      </c>
      <c r="L442" s="477">
        <v>1</v>
      </c>
      <c r="M442" s="477">
        <v>91</v>
      </c>
      <c r="N442" s="477">
        <v>66</v>
      </c>
      <c r="O442" s="477">
        <v>6006</v>
      </c>
      <c r="P442" s="552">
        <v>0.83544303797468356</v>
      </c>
      <c r="Q442" s="478">
        <v>91</v>
      </c>
    </row>
    <row r="443" spans="1:17" ht="14.4" customHeight="1" x14ac:dyDescent="0.3">
      <c r="A443" s="472" t="s">
        <v>1299</v>
      </c>
      <c r="B443" s="473" t="s">
        <v>1124</v>
      </c>
      <c r="C443" s="473" t="s">
        <v>1125</v>
      </c>
      <c r="D443" s="473" t="s">
        <v>1184</v>
      </c>
      <c r="E443" s="473" t="s">
        <v>1185</v>
      </c>
      <c r="F443" s="477"/>
      <c r="G443" s="477"/>
      <c r="H443" s="477"/>
      <c r="I443" s="477"/>
      <c r="J443" s="477">
        <v>4</v>
      </c>
      <c r="K443" s="477">
        <v>548</v>
      </c>
      <c r="L443" s="477">
        <v>1</v>
      </c>
      <c r="M443" s="477">
        <v>137</v>
      </c>
      <c r="N443" s="477">
        <v>1</v>
      </c>
      <c r="O443" s="477">
        <v>138</v>
      </c>
      <c r="P443" s="552">
        <v>0.2518248175182482</v>
      </c>
      <c r="Q443" s="478">
        <v>138</v>
      </c>
    </row>
    <row r="444" spans="1:17" ht="14.4" customHeight="1" x14ac:dyDescent="0.3">
      <c r="A444" s="472" t="s">
        <v>1299</v>
      </c>
      <c r="B444" s="473" t="s">
        <v>1124</v>
      </c>
      <c r="C444" s="473" t="s">
        <v>1125</v>
      </c>
      <c r="D444" s="473" t="s">
        <v>1186</v>
      </c>
      <c r="E444" s="473" t="s">
        <v>1187</v>
      </c>
      <c r="F444" s="477">
        <v>5</v>
      </c>
      <c r="G444" s="477">
        <v>105</v>
      </c>
      <c r="H444" s="477">
        <v>4.2997542997542999E-2</v>
      </c>
      <c r="I444" s="477">
        <v>21</v>
      </c>
      <c r="J444" s="477">
        <v>37</v>
      </c>
      <c r="K444" s="477">
        <v>2442</v>
      </c>
      <c r="L444" s="477">
        <v>1</v>
      </c>
      <c r="M444" s="477">
        <v>66</v>
      </c>
      <c r="N444" s="477">
        <v>16</v>
      </c>
      <c r="O444" s="477">
        <v>1056</v>
      </c>
      <c r="P444" s="552">
        <v>0.43243243243243246</v>
      </c>
      <c r="Q444" s="478">
        <v>66</v>
      </c>
    </row>
    <row r="445" spans="1:17" ht="14.4" customHeight="1" x14ac:dyDescent="0.3">
      <c r="A445" s="472" t="s">
        <v>1299</v>
      </c>
      <c r="B445" s="473" t="s">
        <v>1124</v>
      </c>
      <c r="C445" s="473" t="s">
        <v>1125</v>
      </c>
      <c r="D445" s="473" t="s">
        <v>1188</v>
      </c>
      <c r="E445" s="473" t="s">
        <v>1189</v>
      </c>
      <c r="F445" s="477">
        <v>2840</v>
      </c>
      <c r="G445" s="477">
        <v>1385920</v>
      </c>
      <c r="H445" s="477">
        <v>1.9119302505242246</v>
      </c>
      <c r="I445" s="477">
        <v>488</v>
      </c>
      <c r="J445" s="477">
        <v>2210</v>
      </c>
      <c r="K445" s="477">
        <v>724880</v>
      </c>
      <c r="L445" s="477">
        <v>1</v>
      </c>
      <c r="M445" s="477">
        <v>328</v>
      </c>
      <c r="N445" s="477">
        <v>2547</v>
      </c>
      <c r="O445" s="477">
        <v>835416</v>
      </c>
      <c r="P445" s="552">
        <v>1.1524886877828053</v>
      </c>
      <c r="Q445" s="478">
        <v>328</v>
      </c>
    </row>
    <row r="446" spans="1:17" ht="14.4" customHeight="1" x14ac:dyDescent="0.3">
      <c r="A446" s="472" t="s">
        <v>1299</v>
      </c>
      <c r="B446" s="473" t="s">
        <v>1124</v>
      </c>
      <c r="C446" s="473" t="s">
        <v>1125</v>
      </c>
      <c r="D446" s="473" t="s">
        <v>1196</v>
      </c>
      <c r="E446" s="473" t="s">
        <v>1197</v>
      </c>
      <c r="F446" s="477">
        <v>30</v>
      </c>
      <c r="G446" s="477">
        <v>1230</v>
      </c>
      <c r="H446" s="477">
        <v>1.0049019607843137</v>
      </c>
      <c r="I446" s="477">
        <v>41</v>
      </c>
      <c r="J446" s="477">
        <v>24</v>
      </c>
      <c r="K446" s="477">
        <v>1224</v>
      </c>
      <c r="L446" s="477">
        <v>1</v>
      </c>
      <c r="M446" s="477">
        <v>51</v>
      </c>
      <c r="N446" s="477">
        <v>29</v>
      </c>
      <c r="O446" s="477">
        <v>1479</v>
      </c>
      <c r="P446" s="552">
        <v>1.2083333333333333</v>
      </c>
      <c r="Q446" s="478">
        <v>51</v>
      </c>
    </row>
    <row r="447" spans="1:17" ht="14.4" customHeight="1" x14ac:dyDescent="0.3">
      <c r="A447" s="472" t="s">
        <v>1299</v>
      </c>
      <c r="B447" s="473" t="s">
        <v>1124</v>
      </c>
      <c r="C447" s="473" t="s">
        <v>1125</v>
      </c>
      <c r="D447" s="473" t="s">
        <v>1206</v>
      </c>
      <c r="E447" s="473" t="s">
        <v>1207</v>
      </c>
      <c r="F447" s="477"/>
      <c r="G447" s="477"/>
      <c r="H447" s="477"/>
      <c r="I447" s="477"/>
      <c r="J447" s="477">
        <v>1</v>
      </c>
      <c r="K447" s="477">
        <v>763</v>
      </c>
      <c r="L447" s="477">
        <v>1</v>
      </c>
      <c r="M447" s="477">
        <v>763</v>
      </c>
      <c r="N447" s="477"/>
      <c r="O447" s="477"/>
      <c r="P447" s="552"/>
      <c r="Q447" s="478"/>
    </row>
    <row r="448" spans="1:17" ht="14.4" customHeight="1" x14ac:dyDescent="0.3">
      <c r="A448" s="472" t="s">
        <v>1299</v>
      </c>
      <c r="B448" s="473" t="s">
        <v>1124</v>
      </c>
      <c r="C448" s="473" t="s">
        <v>1125</v>
      </c>
      <c r="D448" s="473" t="s">
        <v>1208</v>
      </c>
      <c r="E448" s="473" t="s">
        <v>1209</v>
      </c>
      <c r="F448" s="477">
        <v>92</v>
      </c>
      <c r="G448" s="477">
        <v>194304</v>
      </c>
      <c r="H448" s="477">
        <v>1.208237986270023</v>
      </c>
      <c r="I448" s="477">
        <v>2112</v>
      </c>
      <c r="J448" s="477">
        <v>76</v>
      </c>
      <c r="K448" s="477">
        <v>160816</v>
      </c>
      <c r="L448" s="477">
        <v>1</v>
      </c>
      <c r="M448" s="477">
        <v>2116</v>
      </c>
      <c r="N448" s="477"/>
      <c r="O448" s="477"/>
      <c r="P448" s="552"/>
      <c r="Q448" s="478"/>
    </row>
    <row r="449" spans="1:17" ht="14.4" customHeight="1" x14ac:dyDescent="0.3">
      <c r="A449" s="472" t="s">
        <v>1299</v>
      </c>
      <c r="B449" s="473" t="s">
        <v>1124</v>
      </c>
      <c r="C449" s="473" t="s">
        <v>1125</v>
      </c>
      <c r="D449" s="473" t="s">
        <v>1210</v>
      </c>
      <c r="E449" s="473" t="s">
        <v>1211</v>
      </c>
      <c r="F449" s="477"/>
      <c r="G449" s="477"/>
      <c r="H449" s="477"/>
      <c r="I449" s="477"/>
      <c r="J449" s="477"/>
      <c r="K449" s="477"/>
      <c r="L449" s="477"/>
      <c r="M449" s="477"/>
      <c r="N449" s="477">
        <v>2</v>
      </c>
      <c r="O449" s="477">
        <v>1224</v>
      </c>
      <c r="P449" s="552"/>
      <c r="Q449" s="478">
        <v>612</v>
      </c>
    </row>
    <row r="450" spans="1:17" ht="14.4" customHeight="1" x14ac:dyDescent="0.3">
      <c r="A450" s="472" t="s">
        <v>1299</v>
      </c>
      <c r="B450" s="473" t="s">
        <v>1124</v>
      </c>
      <c r="C450" s="473" t="s">
        <v>1125</v>
      </c>
      <c r="D450" s="473" t="s">
        <v>1236</v>
      </c>
      <c r="E450" s="473" t="s">
        <v>1237</v>
      </c>
      <c r="F450" s="477"/>
      <c r="G450" s="477"/>
      <c r="H450" s="477"/>
      <c r="I450" s="477"/>
      <c r="J450" s="477"/>
      <c r="K450" s="477"/>
      <c r="L450" s="477"/>
      <c r="M450" s="477"/>
      <c r="N450" s="477">
        <v>1</v>
      </c>
      <c r="O450" s="477">
        <v>242</v>
      </c>
      <c r="P450" s="552"/>
      <c r="Q450" s="478">
        <v>242</v>
      </c>
    </row>
    <row r="451" spans="1:17" ht="14.4" customHeight="1" x14ac:dyDescent="0.3">
      <c r="A451" s="472" t="s">
        <v>1299</v>
      </c>
      <c r="B451" s="473" t="s">
        <v>1124</v>
      </c>
      <c r="C451" s="473" t="s">
        <v>1125</v>
      </c>
      <c r="D451" s="473" t="s">
        <v>1238</v>
      </c>
      <c r="E451" s="473" t="s">
        <v>1239</v>
      </c>
      <c r="F451" s="477"/>
      <c r="G451" s="477"/>
      <c r="H451" s="477"/>
      <c r="I451" s="477"/>
      <c r="J451" s="477">
        <v>2</v>
      </c>
      <c r="K451" s="477">
        <v>2986</v>
      </c>
      <c r="L451" s="477">
        <v>1</v>
      </c>
      <c r="M451" s="477">
        <v>1493</v>
      </c>
      <c r="N451" s="477"/>
      <c r="O451" s="477"/>
      <c r="P451" s="552"/>
      <c r="Q451" s="478"/>
    </row>
    <row r="452" spans="1:17" ht="14.4" customHeight="1" x14ac:dyDescent="0.3">
      <c r="A452" s="472" t="s">
        <v>1299</v>
      </c>
      <c r="B452" s="473" t="s">
        <v>1124</v>
      </c>
      <c r="C452" s="473" t="s">
        <v>1125</v>
      </c>
      <c r="D452" s="473" t="s">
        <v>1240</v>
      </c>
      <c r="E452" s="473" t="s">
        <v>1241</v>
      </c>
      <c r="F452" s="477"/>
      <c r="G452" s="477"/>
      <c r="H452" s="477"/>
      <c r="I452" s="477"/>
      <c r="J452" s="477"/>
      <c r="K452" s="477"/>
      <c r="L452" s="477"/>
      <c r="M452" s="477"/>
      <c r="N452" s="477">
        <v>685</v>
      </c>
      <c r="O452" s="477">
        <v>223995</v>
      </c>
      <c r="P452" s="552"/>
      <c r="Q452" s="478">
        <v>327</v>
      </c>
    </row>
    <row r="453" spans="1:17" ht="14.4" customHeight="1" x14ac:dyDescent="0.3">
      <c r="A453" s="472" t="s">
        <v>1299</v>
      </c>
      <c r="B453" s="473" t="s">
        <v>1124</v>
      </c>
      <c r="C453" s="473" t="s">
        <v>1125</v>
      </c>
      <c r="D453" s="473" t="s">
        <v>1242</v>
      </c>
      <c r="E453" s="473" t="s">
        <v>1243</v>
      </c>
      <c r="F453" s="477"/>
      <c r="G453" s="477"/>
      <c r="H453" s="477"/>
      <c r="I453" s="477"/>
      <c r="J453" s="477">
        <v>1</v>
      </c>
      <c r="K453" s="477">
        <v>887</v>
      </c>
      <c r="L453" s="477">
        <v>1</v>
      </c>
      <c r="M453" s="477">
        <v>887</v>
      </c>
      <c r="N453" s="477"/>
      <c r="O453" s="477"/>
      <c r="P453" s="552"/>
      <c r="Q453" s="478"/>
    </row>
    <row r="454" spans="1:17" ht="14.4" customHeight="1" x14ac:dyDescent="0.3">
      <c r="A454" s="472" t="s">
        <v>1299</v>
      </c>
      <c r="B454" s="473" t="s">
        <v>1124</v>
      </c>
      <c r="C454" s="473" t="s">
        <v>1125</v>
      </c>
      <c r="D454" s="473" t="s">
        <v>1246</v>
      </c>
      <c r="E454" s="473" t="s">
        <v>1247</v>
      </c>
      <c r="F454" s="477"/>
      <c r="G454" s="477"/>
      <c r="H454" s="477"/>
      <c r="I454" s="477"/>
      <c r="J454" s="477"/>
      <c r="K454" s="477"/>
      <c r="L454" s="477"/>
      <c r="M454" s="477"/>
      <c r="N454" s="477">
        <v>176</v>
      </c>
      <c r="O454" s="477">
        <v>45936</v>
      </c>
      <c r="P454" s="552"/>
      <c r="Q454" s="478">
        <v>261</v>
      </c>
    </row>
    <row r="455" spans="1:17" ht="14.4" customHeight="1" x14ac:dyDescent="0.3">
      <c r="A455" s="472" t="s">
        <v>1299</v>
      </c>
      <c r="B455" s="473" t="s">
        <v>1124</v>
      </c>
      <c r="C455" s="473" t="s">
        <v>1125</v>
      </c>
      <c r="D455" s="473" t="s">
        <v>1248</v>
      </c>
      <c r="E455" s="473" t="s">
        <v>1249</v>
      </c>
      <c r="F455" s="477"/>
      <c r="G455" s="477"/>
      <c r="H455" s="477"/>
      <c r="I455" s="477"/>
      <c r="J455" s="477"/>
      <c r="K455" s="477"/>
      <c r="L455" s="477"/>
      <c r="M455" s="477"/>
      <c r="N455" s="477">
        <v>2</v>
      </c>
      <c r="O455" s="477">
        <v>330</v>
      </c>
      <c r="P455" s="552"/>
      <c r="Q455" s="478">
        <v>165</v>
      </c>
    </row>
    <row r="456" spans="1:17" ht="14.4" customHeight="1" x14ac:dyDescent="0.3">
      <c r="A456" s="472" t="s">
        <v>1300</v>
      </c>
      <c r="B456" s="473" t="s">
        <v>1124</v>
      </c>
      <c r="C456" s="473" t="s">
        <v>1125</v>
      </c>
      <c r="D456" s="473" t="s">
        <v>1126</v>
      </c>
      <c r="E456" s="473" t="s">
        <v>1127</v>
      </c>
      <c r="F456" s="477">
        <v>8</v>
      </c>
      <c r="G456" s="477">
        <v>1384</v>
      </c>
      <c r="H456" s="477">
        <v>8</v>
      </c>
      <c r="I456" s="477">
        <v>173</v>
      </c>
      <c r="J456" s="477">
        <v>1</v>
      </c>
      <c r="K456" s="477">
        <v>173</v>
      </c>
      <c r="L456" s="477">
        <v>1</v>
      </c>
      <c r="M456" s="477">
        <v>173</v>
      </c>
      <c r="N456" s="477">
        <v>8</v>
      </c>
      <c r="O456" s="477">
        <v>1392</v>
      </c>
      <c r="P456" s="552">
        <v>8.0462427745664744</v>
      </c>
      <c r="Q456" s="478">
        <v>174</v>
      </c>
    </row>
    <row r="457" spans="1:17" ht="14.4" customHeight="1" x14ac:dyDescent="0.3">
      <c r="A457" s="472" t="s">
        <v>1300</v>
      </c>
      <c r="B457" s="473" t="s">
        <v>1124</v>
      </c>
      <c r="C457" s="473" t="s">
        <v>1125</v>
      </c>
      <c r="D457" s="473" t="s">
        <v>1140</v>
      </c>
      <c r="E457" s="473" t="s">
        <v>1141</v>
      </c>
      <c r="F457" s="477"/>
      <c r="G457" s="477"/>
      <c r="H457" s="477"/>
      <c r="I457" s="477"/>
      <c r="J457" s="477"/>
      <c r="K457" s="477"/>
      <c r="L457" s="477"/>
      <c r="M457" s="477"/>
      <c r="N457" s="477">
        <v>1</v>
      </c>
      <c r="O457" s="477">
        <v>1070</v>
      </c>
      <c r="P457" s="552"/>
      <c r="Q457" s="478">
        <v>1070</v>
      </c>
    </row>
    <row r="458" spans="1:17" ht="14.4" customHeight="1" x14ac:dyDescent="0.3">
      <c r="A458" s="472" t="s">
        <v>1300</v>
      </c>
      <c r="B458" s="473" t="s">
        <v>1124</v>
      </c>
      <c r="C458" s="473" t="s">
        <v>1125</v>
      </c>
      <c r="D458" s="473" t="s">
        <v>1142</v>
      </c>
      <c r="E458" s="473" t="s">
        <v>1143</v>
      </c>
      <c r="F458" s="477">
        <v>1</v>
      </c>
      <c r="G458" s="477">
        <v>41</v>
      </c>
      <c r="H458" s="477">
        <v>0.29710144927536231</v>
      </c>
      <c r="I458" s="477">
        <v>41</v>
      </c>
      <c r="J458" s="477">
        <v>3</v>
      </c>
      <c r="K458" s="477">
        <v>138</v>
      </c>
      <c r="L458" s="477">
        <v>1</v>
      </c>
      <c r="M458" s="477">
        <v>46</v>
      </c>
      <c r="N458" s="477"/>
      <c r="O458" s="477"/>
      <c r="P458" s="552"/>
      <c r="Q458" s="478"/>
    </row>
    <row r="459" spans="1:17" ht="14.4" customHeight="1" x14ac:dyDescent="0.3">
      <c r="A459" s="472" t="s">
        <v>1300</v>
      </c>
      <c r="B459" s="473" t="s">
        <v>1124</v>
      </c>
      <c r="C459" s="473" t="s">
        <v>1125</v>
      </c>
      <c r="D459" s="473" t="s">
        <v>1144</v>
      </c>
      <c r="E459" s="473" t="s">
        <v>1145</v>
      </c>
      <c r="F459" s="477">
        <v>2</v>
      </c>
      <c r="G459" s="477">
        <v>768</v>
      </c>
      <c r="H459" s="477"/>
      <c r="I459" s="477">
        <v>384</v>
      </c>
      <c r="J459" s="477"/>
      <c r="K459" s="477"/>
      <c r="L459" s="477"/>
      <c r="M459" s="477"/>
      <c r="N459" s="477">
        <v>16</v>
      </c>
      <c r="O459" s="477">
        <v>5552</v>
      </c>
      <c r="P459" s="552"/>
      <c r="Q459" s="478">
        <v>347</v>
      </c>
    </row>
    <row r="460" spans="1:17" ht="14.4" customHeight="1" x14ac:dyDescent="0.3">
      <c r="A460" s="472" t="s">
        <v>1300</v>
      </c>
      <c r="B460" s="473" t="s">
        <v>1124</v>
      </c>
      <c r="C460" s="473" t="s">
        <v>1125</v>
      </c>
      <c r="D460" s="473" t="s">
        <v>1150</v>
      </c>
      <c r="E460" s="473" t="s">
        <v>1151</v>
      </c>
      <c r="F460" s="477">
        <v>3</v>
      </c>
      <c r="G460" s="477">
        <v>1338</v>
      </c>
      <c r="H460" s="477"/>
      <c r="I460" s="477">
        <v>446</v>
      </c>
      <c r="J460" s="477"/>
      <c r="K460" s="477"/>
      <c r="L460" s="477"/>
      <c r="M460" s="477"/>
      <c r="N460" s="477">
        <v>18</v>
      </c>
      <c r="O460" s="477">
        <v>6786</v>
      </c>
      <c r="P460" s="552"/>
      <c r="Q460" s="478">
        <v>377</v>
      </c>
    </row>
    <row r="461" spans="1:17" ht="14.4" customHeight="1" x14ac:dyDescent="0.3">
      <c r="A461" s="472" t="s">
        <v>1300</v>
      </c>
      <c r="B461" s="473" t="s">
        <v>1124</v>
      </c>
      <c r="C461" s="473" t="s">
        <v>1125</v>
      </c>
      <c r="D461" s="473" t="s">
        <v>1152</v>
      </c>
      <c r="E461" s="473" t="s">
        <v>1153</v>
      </c>
      <c r="F461" s="477">
        <v>1</v>
      </c>
      <c r="G461" s="477">
        <v>42</v>
      </c>
      <c r="H461" s="477"/>
      <c r="I461" s="477">
        <v>42</v>
      </c>
      <c r="J461" s="477"/>
      <c r="K461" s="477"/>
      <c r="L461" s="477"/>
      <c r="M461" s="477"/>
      <c r="N461" s="477">
        <v>1</v>
      </c>
      <c r="O461" s="477">
        <v>34</v>
      </c>
      <c r="P461" s="552"/>
      <c r="Q461" s="478">
        <v>34</v>
      </c>
    </row>
    <row r="462" spans="1:17" ht="14.4" customHeight="1" x14ac:dyDescent="0.3">
      <c r="A462" s="472" t="s">
        <v>1300</v>
      </c>
      <c r="B462" s="473" t="s">
        <v>1124</v>
      </c>
      <c r="C462" s="473" t="s">
        <v>1125</v>
      </c>
      <c r="D462" s="473" t="s">
        <v>1154</v>
      </c>
      <c r="E462" s="473" t="s">
        <v>1155</v>
      </c>
      <c r="F462" s="477">
        <v>1</v>
      </c>
      <c r="G462" s="477">
        <v>492</v>
      </c>
      <c r="H462" s="477"/>
      <c r="I462" s="477">
        <v>492</v>
      </c>
      <c r="J462" s="477"/>
      <c r="K462" s="477"/>
      <c r="L462" s="477"/>
      <c r="M462" s="477"/>
      <c r="N462" s="477"/>
      <c r="O462" s="477"/>
      <c r="P462" s="552"/>
      <c r="Q462" s="478"/>
    </row>
    <row r="463" spans="1:17" ht="14.4" customHeight="1" x14ac:dyDescent="0.3">
      <c r="A463" s="472" t="s">
        <v>1300</v>
      </c>
      <c r="B463" s="473" t="s">
        <v>1124</v>
      </c>
      <c r="C463" s="473" t="s">
        <v>1125</v>
      </c>
      <c r="D463" s="473" t="s">
        <v>1162</v>
      </c>
      <c r="E463" s="473" t="s">
        <v>1163</v>
      </c>
      <c r="F463" s="477"/>
      <c r="G463" s="477"/>
      <c r="H463" s="477"/>
      <c r="I463" s="477"/>
      <c r="J463" s="477">
        <v>1</v>
      </c>
      <c r="K463" s="477">
        <v>213</v>
      </c>
      <c r="L463" s="477">
        <v>1</v>
      </c>
      <c r="M463" s="477">
        <v>213</v>
      </c>
      <c r="N463" s="477">
        <v>1</v>
      </c>
      <c r="O463" s="477">
        <v>214</v>
      </c>
      <c r="P463" s="552">
        <v>1.0046948356807512</v>
      </c>
      <c r="Q463" s="478">
        <v>214</v>
      </c>
    </row>
    <row r="464" spans="1:17" ht="14.4" customHeight="1" x14ac:dyDescent="0.3">
      <c r="A464" s="472" t="s">
        <v>1300</v>
      </c>
      <c r="B464" s="473" t="s">
        <v>1124</v>
      </c>
      <c r="C464" s="473" t="s">
        <v>1125</v>
      </c>
      <c r="D464" s="473" t="s">
        <v>1170</v>
      </c>
      <c r="E464" s="473" t="s">
        <v>1171</v>
      </c>
      <c r="F464" s="477">
        <v>17</v>
      </c>
      <c r="G464" s="477">
        <v>289</v>
      </c>
      <c r="H464" s="477"/>
      <c r="I464" s="477">
        <v>17</v>
      </c>
      <c r="J464" s="477"/>
      <c r="K464" s="477"/>
      <c r="L464" s="477"/>
      <c r="M464" s="477"/>
      <c r="N464" s="477">
        <v>21</v>
      </c>
      <c r="O464" s="477">
        <v>357</v>
      </c>
      <c r="P464" s="552"/>
      <c r="Q464" s="478">
        <v>17</v>
      </c>
    </row>
    <row r="465" spans="1:17" ht="14.4" customHeight="1" x14ac:dyDescent="0.3">
      <c r="A465" s="472" t="s">
        <v>1300</v>
      </c>
      <c r="B465" s="473" t="s">
        <v>1124</v>
      </c>
      <c r="C465" s="473" t="s">
        <v>1125</v>
      </c>
      <c r="D465" s="473" t="s">
        <v>1180</v>
      </c>
      <c r="E465" s="473" t="s">
        <v>1181</v>
      </c>
      <c r="F465" s="477">
        <v>6</v>
      </c>
      <c r="G465" s="477">
        <v>702</v>
      </c>
      <c r="H465" s="477">
        <v>2.5808823529411766</v>
      </c>
      <c r="I465" s="477">
        <v>117</v>
      </c>
      <c r="J465" s="477">
        <v>2</v>
      </c>
      <c r="K465" s="477">
        <v>272</v>
      </c>
      <c r="L465" s="477">
        <v>1</v>
      </c>
      <c r="M465" s="477">
        <v>136</v>
      </c>
      <c r="N465" s="477">
        <v>4</v>
      </c>
      <c r="O465" s="477">
        <v>548</v>
      </c>
      <c r="P465" s="552">
        <v>2.0147058823529411</v>
      </c>
      <c r="Q465" s="478">
        <v>137</v>
      </c>
    </row>
    <row r="466" spans="1:17" ht="14.4" customHeight="1" x14ac:dyDescent="0.3">
      <c r="A466" s="472" t="s">
        <v>1300</v>
      </c>
      <c r="B466" s="473" t="s">
        <v>1124</v>
      </c>
      <c r="C466" s="473" t="s">
        <v>1125</v>
      </c>
      <c r="D466" s="473" t="s">
        <v>1182</v>
      </c>
      <c r="E466" s="473" t="s">
        <v>1183</v>
      </c>
      <c r="F466" s="477"/>
      <c r="G466" s="477"/>
      <c r="H466" s="477"/>
      <c r="I466" s="477"/>
      <c r="J466" s="477"/>
      <c r="K466" s="477"/>
      <c r="L466" s="477"/>
      <c r="M466" s="477"/>
      <c r="N466" s="477">
        <v>1</v>
      </c>
      <c r="O466" s="477">
        <v>91</v>
      </c>
      <c r="P466" s="552"/>
      <c r="Q466" s="478">
        <v>91</v>
      </c>
    </row>
    <row r="467" spans="1:17" ht="14.4" customHeight="1" x14ac:dyDescent="0.3">
      <c r="A467" s="472" t="s">
        <v>1300</v>
      </c>
      <c r="B467" s="473" t="s">
        <v>1124</v>
      </c>
      <c r="C467" s="473" t="s">
        <v>1125</v>
      </c>
      <c r="D467" s="473" t="s">
        <v>1184</v>
      </c>
      <c r="E467" s="473" t="s">
        <v>1185</v>
      </c>
      <c r="F467" s="477">
        <v>2</v>
      </c>
      <c r="G467" s="477">
        <v>198</v>
      </c>
      <c r="H467" s="477">
        <v>1.4452554744525548</v>
      </c>
      <c r="I467" s="477">
        <v>99</v>
      </c>
      <c r="J467" s="477">
        <v>1</v>
      </c>
      <c r="K467" s="477">
        <v>137</v>
      </c>
      <c r="L467" s="477">
        <v>1</v>
      </c>
      <c r="M467" s="477">
        <v>137</v>
      </c>
      <c r="N467" s="477">
        <v>1</v>
      </c>
      <c r="O467" s="477">
        <v>138</v>
      </c>
      <c r="P467" s="552">
        <v>1.0072992700729928</v>
      </c>
      <c r="Q467" s="478">
        <v>138</v>
      </c>
    </row>
    <row r="468" spans="1:17" ht="14.4" customHeight="1" x14ac:dyDescent="0.3">
      <c r="A468" s="472" t="s">
        <v>1300</v>
      </c>
      <c r="B468" s="473" t="s">
        <v>1124</v>
      </c>
      <c r="C468" s="473" t="s">
        <v>1125</v>
      </c>
      <c r="D468" s="473" t="s">
        <v>1188</v>
      </c>
      <c r="E468" s="473" t="s">
        <v>1189</v>
      </c>
      <c r="F468" s="477">
        <v>24</v>
      </c>
      <c r="G468" s="477">
        <v>11712</v>
      </c>
      <c r="H468" s="477"/>
      <c r="I468" s="477">
        <v>488</v>
      </c>
      <c r="J468" s="477"/>
      <c r="K468" s="477"/>
      <c r="L468" s="477"/>
      <c r="M468" s="477"/>
      <c r="N468" s="477">
        <v>22</v>
      </c>
      <c r="O468" s="477">
        <v>7216</v>
      </c>
      <c r="P468" s="552"/>
      <c r="Q468" s="478">
        <v>328</v>
      </c>
    </row>
    <row r="469" spans="1:17" ht="14.4" customHeight="1" x14ac:dyDescent="0.3">
      <c r="A469" s="472" t="s">
        <v>1300</v>
      </c>
      <c r="B469" s="473" t="s">
        <v>1124</v>
      </c>
      <c r="C469" s="473" t="s">
        <v>1125</v>
      </c>
      <c r="D469" s="473" t="s">
        <v>1196</v>
      </c>
      <c r="E469" s="473" t="s">
        <v>1197</v>
      </c>
      <c r="F469" s="477">
        <v>1</v>
      </c>
      <c r="G469" s="477">
        <v>41</v>
      </c>
      <c r="H469" s="477">
        <v>0.80392156862745101</v>
      </c>
      <c r="I469" s="477">
        <v>41</v>
      </c>
      <c r="J469" s="477">
        <v>1</v>
      </c>
      <c r="K469" s="477">
        <v>51</v>
      </c>
      <c r="L469" s="477">
        <v>1</v>
      </c>
      <c r="M469" s="477">
        <v>51</v>
      </c>
      <c r="N469" s="477">
        <v>1</v>
      </c>
      <c r="O469" s="477">
        <v>51</v>
      </c>
      <c r="P469" s="552">
        <v>1</v>
      </c>
      <c r="Q469" s="478">
        <v>51</v>
      </c>
    </row>
    <row r="470" spans="1:17" ht="14.4" customHeight="1" x14ac:dyDescent="0.3">
      <c r="A470" s="472" t="s">
        <v>1300</v>
      </c>
      <c r="B470" s="473" t="s">
        <v>1124</v>
      </c>
      <c r="C470" s="473" t="s">
        <v>1125</v>
      </c>
      <c r="D470" s="473" t="s">
        <v>1208</v>
      </c>
      <c r="E470" s="473" t="s">
        <v>1209</v>
      </c>
      <c r="F470" s="477">
        <v>2</v>
      </c>
      <c r="G470" s="477">
        <v>4224</v>
      </c>
      <c r="H470" s="477"/>
      <c r="I470" s="477">
        <v>2112</v>
      </c>
      <c r="J470" s="477"/>
      <c r="K470" s="477"/>
      <c r="L470" s="477"/>
      <c r="M470" s="477"/>
      <c r="N470" s="477"/>
      <c r="O470" s="477"/>
      <c r="P470" s="552"/>
      <c r="Q470" s="478"/>
    </row>
    <row r="471" spans="1:17" ht="14.4" customHeight="1" x14ac:dyDescent="0.3">
      <c r="A471" s="472" t="s">
        <v>1300</v>
      </c>
      <c r="B471" s="473" t="s">
        <v>1124</v>
      </c>
      <c r="C471" s="473" t="s">
        <v>1125</v>
      </c>
      <c r="D471" s="473" t="s">
        <v>1222</v>
      </c>
      <c r="E471" s="473" t="s">
        <v>1223</v>
      </c>
      <c r="F471" s="477"/>
      <c r="G471" s="477"/>
      <c r="H471" s="477"/>
      <c r="I471" s="477"/>
      <c r="J471" s="477">
        <v>1</v>
      </c>
      <c r="K471" s="477">
        <v>271</v>
      </c>
      <c r="L471" s="477">
        <v>1</v>
      </c>
      <c r="M471" s="477">
        <v>271</v>
      </c>
      <c r="N471" s="477">
        <v>1</v>
      </c>
      <c r="O471" s="477">
        <v>272</v>
      </c>
      <c r="P471" s="552">
        <v>1.003690036900369</v>
      </c>
      <c r="Q471" s="478">
        <v>272</v>
      </c>
    </row>
    <row r="472" spans="1:17" ht="14.4" customHeight="1" x14ac:dyDescent="0.3">
      <c r="A472" s="472" t="s">
        <v>1300</v>
      </c>
      <c r="B472" s="473" t="s">
        <v>1124</v>
      </c>
      <c r="C472" s="473" t="s">
        <v>1125</v>
      </c>
      <c r="D472" s="473" t="s">
        <v>1240</v>
      </c>
      <c r="E472" s="473" t="s">
        <v>1241</v>
      </c>
      <c r="F472" s="477"/>
      <c r="G472" s="477"/>
      <c r="H472" s="477"/>
      <c r="I472" s="477"/>
      <c r="J472" s="477"/>
      <c r="K472" s="477"/>
      <c r="L472" s="477"/>
      <c r="M472" s="477"/>
      <c r="N472" s="477">
        <v>1</v>
      </c>
      <c r="O472" s="477">
        <v>327</v>
      </c>
      <c r="P472" s="552"/>
      <c r="Q472" s="478">
        <v>327</v>
      </c>
    </row>
    <row r="473" spans="1:17" ht="14.4" customHeight="1" x14ac:dyDescent="0.3">
      <c r="A473" s="472" t="s">
        <v>1300</v>
      </c>
      <c r="B473" s="473" t="s">
        <v>1124</v>
      </c>
      <c r="C473" s="473" t="s">
        <v>1125</v>
      </c>
      <c r="D473" s="473" t="s">
        <v>1246</v>
      </c>
      <c r="E473" s="473" t="s">
        <v>1247</v>
      </c>
      <c r="F473" s="477"/>
      <c r="G473" s="477"/>
      <c r="H473" s="477"/>
      <c r="I473" s="477"/>
      <c r="J473" s="477"/>
      <c r="K473" s="477"/>
      <c r="L473" s="477"/>
      <c r="M473" s="477"/>
      <c r="N473" s="477">
        <v>4</v>
      </c>
      <c r="O473" s="477">
        <v>1044</v>
      </c>
      <c r="P473" s="552"/>
      <c r="Q473" s="478">
        <v>261</v>
      </c>
    </row>
    <row r="474" spans="1:17" ht="14.4" customHeight="1" x14ac:dyDescent="0.3">
      <c r="A474" s="472" t="s">
        <v>1301</v>
      </c>
      <c r="B474" s="473" t="s">
        <v>1124</v>
      </c>
      <c r="C474" s="473" t="s">
        <v>1125</v>
      </c>
      <c r="D474" s="473" t="s">
        <v>1126</v>
      </c>
      <c r="E474" s="473" t="s">
        <v>1127</v>
      </c>
      <c r="F474" s="477">
        <v>31</v>
      </c>
      <c r="G474" s="477">
        <v>5363</v>
      </c>
      <c r="H474" s="477">
        <v>0.86111111111111116</v>
      </c>
      <c r="I474" s="477">
        <v>173</v>
      </c>
      <c r="J474" s="477">
        <v>36</v>
      </c>
      <c r="K474" s="477">
        <v>6228</v>
      </c>
      <c r="L474" s="477">
        <v>1</v>
      </c>
      <c r="M474" s="477">
        <v>173</v>
      </c>
      <c r="N474" s="477">
        <v>30</v>
      </c>
      <c r="O474" s="477">
        <v>5220</v>
      </c>
      <c r="P474" s="552">
        <v>0.83815028901734101</v>
      </c>
      <c r="Q474" s="478">
        <v>174</v>
      </c>
    </row>
    <row r="475" spans="1:17" ht="14.4" customHeight="1" x14ac:dyDescent="0.3">
      <c r="A475" s="472" t="s">
        <v>1301</v>
      </c>
      <c r="B475" s="473" t="s">
        <v>1124</v>
      </c>
      <c r="C475" s="473" t="s">
        <v>1125</v>
      </c>
      <c r="D475" s="473" t="s">
        <v>1140</v>
      </c>
      <c r="E475" s="473" t="s">
        <v>1141</v>
      </c>
      <c r="F475" s="477"/>
      <c r="G475" s="477"/>
      <c r="H475" s="477"/>
      <c r="I475" s="477"/>
      <c r="J475" s="477"/>
      <c r="K475" s="477"/>
      <c r="L475" s="477"/>
      <c r="M475" s="477"/>
      <c r="N475" s="477">
        <v>23</v>
      </c>
      <c r="O475" s="477">
        <v>24610</v>
      </c>
      <c r="P475" s="552"/>
      <c r="Q475" s="478">
        <v>1070</v>
      </c>
    </row>
    <row r="476" spans="1:17" ht="14.4" customHeight="1" x14ac:dyDescent="0.3">
      <c r="A476" s="472" t="s">
        <v>1301</v>
      </c>
      <c r="B476" s="473" t="s">
        <v>1124</v>
      </c>
      <c r="C476" s="473" t="s">
        <v>1125</v>
      </c>
      <c r="D476" s="473" t="s">
        <v>1142</v>
      </c>
      <c r="E476" s="473" t="s">
        <v>1143</v>
      </c>
      <c r="F476" s="477">
        <v>304</v>
      </c>
      <c r="G476" s="477">
        <v>12464</v>
      </c>
      <c r="H476" s="477">
        <v>1.1243009200793794</v>
      </c>
      <c r="I476" s="477">
        <v>41</v>
      </c>
      <c r="J476" s="477">
        <v>241</v>
      </c>
      <c r="K476" s="477">
        <v>11086</v>
      </c>
      <c r="L476" s="477">
        <v>1</v>
      </c>
      <c r="M476" s="477">
        <v>46</v>
      </c>
      <c r="N476" s="477">
        <v>239</v>
      </c>
      <c r="O476" s="477">
        <v>10994</v>
      </c>
      <c r="P476" s="552">
        <v>0.99170124481327804</v>
      </c>
      <c r="Q476" s="478">
        <v>46</v>
      </c>
    </row>
    <row r="477" spans="1:17" ht="14.4" customHeight="1" x14ac:dyDescent="0.3">
      <c r="A477" s="472" t="s">
        <v>1301</v>
      </c>
      <c r="B477" s="473" t="s">
        <v>1124</v>
      </c>
      <c r="C477" s="473" t="s">
        <v>1125</v>
      </c>
      <c r="D477" s="473" t="s">
        <v>1144</v>
      </c>
      <c r="E477" s="473" t="s">
        <v>1145</v>
      </c>
      <c r="F477" s="477">
        <v>27</v>
      </c>
      <c r="G477" s="477">
        <v>10368</v>
      </c>
      <c r="H477" s="477">
        <v>1.0303090529663121</v>
      </c>
      <c r="I477" s="477">
        <v>384</v>
      </c>
      <c r="J477" s="477">
        <v>29</v>
      </c>
      <c r="K477" s="477">
        <v>10063</v>
      </c>
      <c r="L477" s="477">
        <v>1</v>
      </c>
      <c r="M477" s="477">
        <v>347</v>
      </c>
      <c r="N477" s="477">
        <v>58</v>
      </c>
      <c r="O477" s="477">
        <v>20126</v>
      </c>
      <c r="P477" s="552">
        <v>2</v>
      </c>
      <c r="Q477" s="478">
        <v>347</v>
      </c>
    </row>
    <row r="478" spans="1:17" ht="14.4" customHeight="1" x14ac:dyDescent="0.3">
      <c r="A478" s="472" t="s">
        <v>1301</v>
      </c>
      <c r="B478" s="473" t="s">
        <v>1124</v>
      </c>
      <c r="C478" s="473" t="s">
        <v>1125</v>
      </c>
      <c r="D478" s="473" t="s">
        <v>1146</v>
      </c>
      <c r="E478" s="473" t="s">
        <v>1147</v>
      </c>
      <c r="F478" s="477">
        <v>6</v>
      </c>
      <c r="G478" s="477">
        <v>222</v>
      </c>
      <c r="H478" s="477">
        <v>2.1764705882352939</v>
      </c>
      <c r="I478" s="477">
        <v>37</v>
      </c>
      <c r="J478" s="477">
        <v>2</v>
      </c>
      <c r="K478" s="477">
        <v>102</v>
      </c>
      <c r="L478" s="477">
        <v>1</v>
      </c>
      <c r="M478" s="477">
        <v>51</v>
      </c>
      <c r="N478" s="477">
        <v>36</v>
      </c>
      <c r="O478" s="477">
        <v>1836</v>
      </c>
      <c r="P478" s="552">
        <v>18</v>
      </c>
      <c r="Q478" s="478">
        <v>51</v>
      </c>
    </row>
    <row r="479" spans="1:17" ht="14.4" customHeight="1" x14ac:dyDescent="0.3">
      <c r="A479" s="472" t="s">
        <v>1301</v>
      </c>
      <c r="B479" s="473" t="s">
        <v>1124</v>
      </c>
      <c r="C479" s="473" t="s">
        <v>1125</v>
      </c>
      <c r="D479" s="473" t="s">
        <v>1150</v>
      </c>
      <c r="E479" s="473" t="s">
        <v>1151</v>
      </c>
      <c r="F479" s="477">
        <v>46</v>
      </c>
      <c r="G479" s="477">
        <v>20516</v>
      </c>
      <c r="H479" s="477">
        <v>0.22032023539771689</v>
      </c>
      <c r="I479" s="477">
        <v>446</v>
      </c>
      <c r="J479" s="477">
        <v>247</v>
      </c>
      <c r="K479" s="477">
        <v>93119</v>
      </c>
      <c r="L479" s="477">
        <v>1</v>
      </c>
      <c r="M479" s="477">
        <v>377</v>
      </c>
      <c r="N479" s="477">
        <v>385</v>
      </c>
      <c r="O479" s="477">
        <v>145145</v>
      </c>
      <c r="P479" s="552">
        <v>1.5587044534412955</v>
      </c>
      <c r="Q479" s="478">
        <v>377</v>
      </c>
    </row>
    <row r="480" spans="1:17" ht="14.4" customHeight="1" x14ac:dyDescent="0.3">
      <c r="A480" s="472" t="s">
        <v>1301</v>
      </c>
      <c r="B480" s="473" t="s">
        <v>1124</v>
      </c>
      <c r="C480" s="473" t="s">
        <v>1125</v>
      </c>
      <c r="D480" s="473" t="s">
        <v>1152</v>
      </c>
      <c r="E480" s="473" t="s">
        <v>1153</v>
      </c>
      <c r="F480" s="477">
        <v>171</v>
      </c>
      <c r="G480" s="477">
        <v>7182</v>
      </c>
      <c r="H480" s="477">
        <v>1.3285238623751388</v>
      </c>
      <c r="I480" s="477">
        <v>42</v>
      </c>
      <c r="J480" s="477">
        <v>159</v>
      </c>
      <c r="K480" s="477">
        <v>5406</v>
      </c>
      <c r="L480" s="477">
        <v>1</v>
      </c>
      <c r="M480" s="477">
        <v>34</v>
      </c>
      <c r="N480" s="477">
        <v>164</v>
      </c>
      <c r="O480" s="477">
        <v>5576</v>
      </c>
      <c r="P480" s="552">
        <v>1.0314465408805031</v>
      </c>
      <c r="Q480" s="478">
        <v>34</v>
      </c>
    </row>
    <row r="481" spans="1:17" ht="14.4" customHeight="1" x14ac:dyDescent="0.3">
      <c r="A481" s="472" t="s">
        <v>1301</v>
      </c>
      <c r="B481" s="473" t="s">
        <v>1124</v>
      </c>
      <c r="C481" s="473" t="s">
        <v>1125</v>
      </c>
      <c r="D481" s="473" t="s">
        <v>1154</v>
      </c>
      <c r="E481" s="473" t="s">
        <v>1155</v>
      </c>
      <c r="F481" s="477">
        <v>4</v>
      </c>
      <c r="G481" s="477">
        <v>1968</v>
      </c>
      <c r="H481" s="477">
        <v>1.8778625954198473</v>
      </c>
      <c r="I481" s="477">
        <v>492</v>
      </c>
      <c r="J481" s="477">
        <v>2</v>
      </c>
      <c r="K481" s="477">
        <v>1048</v>
      </c>
      <c r="L481" s="477">
        <v>1</v>
      </c>
      <c r="M481" s="477">
        <v>524</v>
      </c>
      <c r="N481" s="477">
        <v>1</v>
      </c>
      <c r="O481" s="477">
        <v>524</v>
      </c>
      <c r="P481" s="552">
        <v>0.5</v>
      </c>
      <c r="Q481" s="478">
        <v>524</v>
      </c>
    </row>
    <row r="482" spans="1:17" ht="14.4" customHeight="1" x14ac:dyDescent="0.3">
      <c r="A482" s="472" t="s">
        <v>1301</v>
      </c>
      <c r="B482" s="473" t="s">
        <v>1124</v>
      </c>
      <c r="C482" s="473" t="s">
        <v>1125</v>
      </c>
      <c r="D482" s="473" t="s">
        <v>1156</v>
      </c>
      <c r="E482" s="473" t="s">
        <v>1157</v>
      </c>
      <c r="F482" s="477">
        <v>38</v>
      </c>
      <c r="G482" s="477">
        <v>1178</v>
      </c>
      <c r="H482" s="477">
        <v>5.166666666666667</v>
      </c>
      <c r="I482" s="477">
        <v>31</v>
      </c>
      <c r="J482" s="477">
        <v>4</v>
      </c>
      <c r="K482" s="477">
        <v>228</v>
      </c>
      <c r="L482" s="477">
        <v>1</v>
      </c>
      <c r="M482" s="477">
        <v>57</v>
      </c>
      <c r="N482" s="477"/>
      <c r="O482" s="477"/>
      <c r="P482" s="552"/>
      <c r="Q482" s="478"/>
    </row>
    <row r="483" spans="1:17" ht="14.4" customHeight="1" x14ac:dyDescent="0.3">
      <c r="A483" s="472" t="s">
        <v>1301</v>
      </c>
      <c r="B483" s="473" t="s">
        <v>1124</v>
      </c>
      <c r="C483" s="473" t="s">
        <v>1125</v>
      </c>
      <c r="D483" s="473" t="s">
        <v>1162</v>
      </c>
      <c r="E483" s="473" t="s">
        <v>1163</v>
      </c>
      <c r="F483" s="477">
        <v>2</v>
      </c>
      <c r="G483" s="477">
        <v>472</v>
      </c>
      <c r="H483" s="477"/>
      <c r="I483" s="477">
        <v>236</v>
      </c>
      <c r="J483" s="477"/>
      <c r="K483" s="477"/>
      <c r="L483" s="477"/>
      <c r="M483" s="477"/>
      <c r="N483" s="477">
        <v>2</v>
      </c>
      <c r="O483" s="477">
        <v>428</v>
      </c>
      <c r="P483" s="552"/>
      <c r="Q483" s="478">
        <v>214</v>
      </c>
    </row>
    <row r="484" spans="1:17" ht="14.4" customHeight="1" x14ac:dyDescent="0.3">
      <c r="A484" s="472" t="s">
        <v>1301</v>
      </c>
      <c r="B484" s="473" t="s">
        <v>1124</v>
      </c>
      <c r="C484" s="473" t="s">
        <v>1125</v>
      </c>
      <c r="D484" s="473" t="s">
        <v>1164</v>
      </c>
      <c r="E484" s="473" t="s">
        <v>1165</v>
      </c>
      <c r="F484" s="477">
        <v>162</v>
      </c>
      <c r="G484" s="477">
        <v>22194</v>
      </c>
      <c r="H484" s="477">
        <v>1.1659574468085105</v>
      </c>
      <c r="I484" s="477">
        <v>137</v>
      </c>
      <c r="J484" s="477">
        <v>135</v>
      </c>
      <c r="K484" s="477">
        <v>19035</v>
      </c>
      <c r="L484" s="477">
        <v>1</v>
      </c>
      <c r="M484" s="477">
        <v>141</v>
      </c>
      <c r="N484" s="477">
        <v>86</v>
      </c>
      <c r="O484" s="477">
        <v>12212</v>
      </c>
      <c r="P484" s="552">
        <v>0.64155503020751248</v>
      </c>
      <c r="Q484" s="478">
        <v>142</v>
      </c>
    </row>
    <row r="485" spans="1:17" ht="14.4" customHeight="1" x14ac:dyDescent="0.3">
      <c r="A485" s="472" t="s">
        <v>1301</v>
      </c>
      <c r="B485" s="473" t="s">
        <v>1124</v>
      </c>
      <c r="C485" s="473" t="s">
        <v>1125</v>
      </c>
      <c r="D485" s="473" t="s">
        <v>1166</v>
      </c>
      <c r="E485" s="473" t="s">
        <v>1167</v>
      </c>
      <c r="F485" s="477">
        <v>2</v>
      </c>
      <c r="G485" s="477">
        <v>410</v>
      </c>
      <c r="H485" s="477"/>
      <c r="I485" s="477">
        <v>205</v>
      </c>
      <c r="J485" s="477"/>
      <c r="K485" s="477"/>
      <c r="L485" s="477"/>
      <c r="M485" s="477"/>
      <c r="N485" s="477">
        <v>3</v>
      </c>
      <c r="O485" s="477">
        <v>663</v>
      </c>
      <c r="P485" s="552"/>
      <c r="Q485" s="478">
        <v>221</v>
      </c>
    </row>
    <row r="486" spans="1:17" ht="14.4" customHeight="1" x14ac:dyDescent="0.3">
      <c r="A486" s="472" t="s">
        <v>1301</v>
      </c>
      <c r="B486" s="473" t="s">
        <v>1124</v>
      </c>
      <c r="C486" s="473" t="s">
        <v>1125</v>
      </c>
      <c r="D486" s="473" t="s">
        <v>1170</v>
      </c>
      <c r="E486" s="473" t="s">
        <v>1171</v>
      </c>
      <c r="F486" s="477">
        <v>480</v>
      </c>
      <c r="G486" s="477">
        <v>8160</v>
      </c>
      <c r="H486" s="477">
        <v>0.98969072164948457</v>
      </c>
      <c r="I486" s="477">
        <v>17</v>
      </c>
      <c r="J486" s="477">
        <v>485</v>
      </c>
      <c r="K486" s="477">
        <v>8245</v>
      </c>
      <c r="L486" s="477">
        <v>1</v>
      </c>
      <c r="M486" s="477">
        <v>17</v>
      </c>
      <c r="N486" s="477">
        <v>502</v>
      </c>
      <c r="O486" s="477">
        <v>8534</v>
      </c>
      <c r="P486" s="552">
        <v>1.0350515463917527</v>
      </c>
      <c r="Q486" s="478">
        <v>17</v>
      </c>
    </row>
    <row r="487" spans="1:17" ht="14.4" customHeight="1" x14ac:dyDescent="0.3">
      <c r="A487" s="472" t="s">
        <v>1301</v>
      </c>
      <c r="B487" s="473" t="s">
        <v>1124</v>
      </c>
      <c r="C487" s="473" t="s">
        <v>1125</v>
      </c>
      <c r="D487" s="473" t="s">
        <v>1174</v>
      </c>
      <c r="E487" s="473" t="s">
        <v>1175</v>
      </c>
      <c r="F487" s="477">
        <v>1</v>
      </c>
      <c r="G487" s="477">
        <v>103</v>
      </c>
      <c r="H487" s="477"/>
      <c r="I487" s="477">
        <v>103</v>
      </c>
      <c r="J487" s="477"/>
      <c r="K487" s="477"/>
      <c r="L487" s="477"/>
      <c r="M487" s="477"/>
      <c r="N487" s="477"/>
      <c r="O487" s="477"/>
      <c r="P487" s="552"/>
      <c r="Q487" s="478"/>
    </row>
    <row r="488" spans="1:17" ht="14.4" customHeight="1" x14ac:dyDescent="0.3">
      <c r="A488" s="472" t="s">
        <v>1301</v>
      </c>
      <c r="B488" s="473" t="s">
        <v>1124</v>
      </c>
      <c r="C488" s="473" t="s">
        <v>1125</v>
      </c>
      <c r="D488" s="473" t="s">
        <v>1180</v>
      </c>
      <c r="E488" s="473" t="s">
        <v>1181</v>
      </c>
      <c r="F488" s="477">
        <v>132</v>
      </c>
      <c r="G488" s="477">
        <v>15444</v>
      </c>
      <c r="H488" s="477">
        <v>0.88030095759233928</v>
      </c>
      <c r="I488" s="477">
        <v>117</v>
      </c>
      <c r="J488" s="477">
        <v>129</v>
      </c>
      <c r="K488" s="477">
        <v>17544</v>
      </c>
      <c r="L488" s="477">
        <v>1</v>
      </c>
      <c r="M488" s="477">
        <v>136</v>
      </c>
      <c r="N488" s="477">
        <v>167</v>
      </c>
      <c r="O488" s="477">
        <v>22879</v>
      </c>
      <c r="P488" s="552">
        <v>1.3040925672594619</v>
      </c>
      <c r="Q488" s="478">
        <v>137</v>
      </c>
    </row>
    <row r="489" spans="1:17" ht="14.4" customHeight="1" x14ac:dyDescent="0.3">
      <c r="A489" s="472" t="s">
        <v>1301</v>
      </c>
      <c r="B489" s="473" t="s">
        <v>1124</v>
      </c>
      <c r="C489" s="473" t="s">
        <v>1125</v>
      </c>
      <c r="D489" s="473" t="s">
        <v>1182</v>
      </c>
      <c r="E489" s="473" t="s">
        <v>1183</v>
      </c>
      <c r="F489" s="477">
        <v>14</v>
      </c>
      <c r="G489" s="477">
        <v>1274</v>
      </c>
      <c r="H489" s="477">
        <v>1.75</v>
      </c>
      <c r="I489" s="477">
        <v>91</v>
      </c>
      <c r="J489" s="477">
        <v>8</v>
      </c>
      <c r="K489" s="477">
        <v>728</v>
      </c>
      <c r="L489" s="477">
        <v>1</v>
      </c>
      <c r="M489" s="477">
        <v>91</v>
      </c>
      <c r="N489" s="477">
        <v>12</v>
      </c>
      <c r="O489" s="477">
        <v>1092</v>
      </c>
      <c r="P489" s="552">
        <v>1.5</v>
      </c>
      <c r="Q489" s="478">
        <v>91</v>
      </c>
    </row>
    <row r="490" spans="1:17" ht="14.4" customHeight="1" x14ac:dyDescent="0.3">
      <c r="A490" s="472" t="s">
        <v>1301</v>
      </c>
      <c r="B490" s="473" t="s">
        <v>1124</v>
      </c>
      <c r="C490" s="473" t="s">
        <v>1125</v>
      </c>
      <c r="D490" s="473" t="s">
        <v>1184</v>
      </c>
      <c r="E490" s="473" t="s">
        <v>1185</v>
      </c>
      <c r="F490" s="477">
        <v>6</v>
      </c>
      <c r="G490" s="477">
        <v>594</v>
      </c>
      <c r="H490" s="477"/>
      <c r="I490" s="477">
        <v>99</v>
      </c>
      <c r="J490" s="477"/>
      <c r="K490" s="477"/>
      <c r="L490" s="477"/>
      <c r="M490" s="477"/>
      <c r="N490" s="477">
        <v>2</v>
      </c>
      <c r="O490" s="477">
        <v>276</v>
      </c>
      <c r="P490" s="552"/>
      <c r="Q490" s="478">
        <v>138</v>
      </c>
    </row>
    <row r="491" spans="1:17" ht="14.4" customHeight="1" x14ac:dyDescent="0.3">
      <c r="A491" s="472" t="s">
        <v>1301</v>
      </c>
      <c r="B491" s="473" t="s">
        <v>1124</v>
      </c>
      <c r="C491" s="473" t="s">
        <v>1125</v>
      </c>
      <c r="D491" s="473" t="s">
        <v>1186</v>
      </c>
      <c r="E491" s="473" t="s">
        <v>1187</v>
      </c>
      <c r="F491" s="477">
        <v>13</v>
      </c>
      <c r="G491" s="477">
        <v>273</v>
      </c>
      <c r="H491" s="477">
        <v>0.82727272727272727</v>
      </c>
      <c r="I491" s="477">
        <v>21</v>
      </c>
      <c r="J491" s="477">
        <v>5</v>
      </c>
      <c r="K491" s="477">
        <v>330</v>
      </c>
      <c r="L491" s="477">
        <v>1</v>
      </c>
      <c r="M491" s="477">
        <v>66</v>
      </c>
      <c r="N491" s="477">
        <v>11</v>
      </c>
      <c r="O491" s="477">
        <v>726</v>
      </c>
      <c r="P491" s="552">
        <v>2.2000000000000002</v>
      </c>
      <c r="Q491" s="478">
        <v>66</v>
      </c>
    </row>
    <row r="492" spans="1:17" ht="14.4" customHeight="1" x14ac:dyDescent="0.3">
      <c r="A492" s="472" t="s">
        <v>1301</v>
      </c>
      <c r="B492" s="473" t="s">
        <v>1124</v>
      </c>
      <c r="C492" s="473" t="s">
        <v>1125</v>
      </c>
      <c r="D492" s="473" t="s">
        <v>1188</v>
      </c>
      <c r="E492" s="473" t="s">
        <v>1189</v>
      </c>
      <c r="F492" s="477">
        <v>558</v>
      </c>
      <c r="G492" s="477">
        <v>272304</v>
      </c>
      <c r="H492" s="477">
        <v>2.1124557810463602</v>
      </c>
      <c r="I492" s="477">
        <v>488</v>
      </c>
      <c r="J492" s="477">
        <v>393</v>
      </c>
      <c r="K492" s="477">
        <v>128904</v>
      </c>
      <c r="L492" s="477">
        <v>1</v>
      </c>
      <c r="M492" s="477">
        <v>328</v>
      </c>
      <c r="N492" s="477">
        <v>237</v>
      </c>
      <c r="O492" s="477">
        <v>77736</v>
      </c>
      <c r="P492" s="552">
        <v>0.60305343511450382</v>
      </c>
      <c r="Q492" s="478">
        <v>328</v>
      </c>
    </row>
    <row r="493" spans="1:17" ht="14.4" customHeight="1" x14ac:dyDescent="0.3">
      <c r="A493" s="472" t="s">
        <v>1301</v>
      </c>
      <c r="B493" s="473" t="s">
        <v>1124</v>
      </c>
      <c r="C493" s="473" t="s">
        <v>1125</v>
      </c>
      <c r="D493" s="473" t="s">
        <v>1196</v>
      </c>
      <c r="E493" s="473" t="s">
        <v>1197</v>
      </c>
      <c r="F493" s="477">
        <v>38</v>
      </c>
      <c r="G493" s="477">
        <v>1558</v>
      </c>
      <c r="H493" s="477">
        <v>2.0366013071895424</v>
      </c>
      <c r="I493" s="477">
        <v>41</v>
      </c>
      <c r="J493" s="477">
        <v>15</v>
      </c>
      <c r="K493" s="477">
        <v>765</v>
      </c>
      <c r="L493" s="477">
        <v>1</v>
      </c>
      <c r="M493" s="477">
        <v>51</v>
      </c>
      <c r="N493" s="477">
        <v>34</v>
      </c>
      <c r="O493" s="477">
        <v>1734</v>
      </c>
      <c r="P493" s="552">
        <v>2.2666666666666666</v>
      </c>
      <c r="Q493" s="478">
        <v>51</v>
      </c>
    </row>
    <row r="494" spans="1:17" ht="14.4" customHeight="1" x14ac:dyDescent="0.3">
      <c r="A494" s="472" t="s">
        <v>1301</v>
      </c>
      <c r="B494" s="473" t="s">
        <v>1124</v>
      </c>
      <c r="C494" s="473" t="s">
        <v>1125</v>
      </c>
      <c r="D494" s="473" t="s">
        <v>1204</v>
      </c>
      <c r="E494" s="473" t="s">
        <v>1205</v>
      </c>
      <c r="F494" s="477">
        <v>1</v>
      </c>
      <c r="G494" s="477">
        <v>223</v>
      </c>
      <c r="H494" s="477">
        <v>0.53864734299516903</v>
      </c>
      <c r="I494" s="477">
        <v>223</v>
      </c>
      <c r="J494" s="477">
        <v>2</v>
      </c>
      <c r="K494" s="477">
        <v>414</v>
      </c>
      <c r="L494" s="477">
        <v>1</v>
      </c>
      <c r="M494" s="477">
        <v>207</v>
      </c>
      <c r="N494" s="477">
        <v>1</v>
      </c>
      <c r="O494" s="477">
        <v>207</v>
      </c>
      <c r="P494" s="552">
        <v>0.5</v>
      </c>
      <c r="Q494" s="478">
        <v>207</v>
      </c>
    </row>
    <row r="495" spans="1:17" ht="14.4" customHeight="1" x14ac:dyDescent="0.3">
      <c r="A495" s="472" t="s">
        <v>1301</v>
      </c>
      <c r="B495" s="473" t="s">
        <v>1124</v>
      </c>
      <c r="C495" s="473" t="s">
        <v>1125</v>
      </c>
      <c r="D495" s="473" t="s">
        <v>1206</v>
      </c>
      <c r="E495" s="473" t="s">
        <v>1207</v>
      </c>
      <c r="F495" s="477">
        <v>32</v>
      </c>
      <c r="G495" s="477">
        <v>24416</v>
      </c>
      <c r="H495" s="477">
        <v>0.76190476190476186</v>
      </c>
      <c r="I495" s="477">
        <v>763</v>
      </c>
      <c r="J495" s="477">
        <v>42</v>
      </c>
      <c r="K495" s="477">
        <v>32046</v>
      </c>
      <c r="L495" s="477">
        <v>1</v>
      </c>
      <c r="M495" s="477">
        <v>763</v>
      </c>
      <c r="N495" s="477">
        <v>26</v>
      </c>
      <c r="O495" s="477">
        <v>19838</v>
      </c>
      <c r="P495" s="552">
        <v>0.61904761904761907</v>
      </c>
      <c r="Q495" s="478">
        <v>763</v>
      </c>
    </row>
    <row r="496" spans="1:17" ht="14.4" customHeight="1" x14ac:dyDescent="0.3">
      <c r="A496" s="472" t="s">
        <v>1301</v>
      </c>
      <c r="B496" s="473" t="s">
        <v>1124</v>
      </c>
      <c r="C496" s="473" t="s">
        <v>1125</v>
      </c>
      <c r="D496" s="473" t="s">
        <v>1208</v>
      </c>
      <c r="E496" s="473" t="s">
        <v>1209</v>
      </c>
      <c r="F496" s="477"/>
      <c r="G496" s="477"/>
      <c r="H496" s="477"/>
      <c r="I496" s="477"/>
      <c r="J496" s="477">
        <v>2</v>
      </c>
      <c r="K496" s="477">
        <v>4232</v>
      </c>
      <c r="L496" s="477">
        <v>1</v>
      </c>
      <c r="M496" s="477">
        <v>2116</v>
      </c>
      <c r="N496" s="477"/>
      <c r="O496" s="477"/>
      <c r="P496" s="552"/>
      <c r="Q496" s="478"/>
    </row>
    <row r="497" spans="1:17" ht="14.4" customHeight="1" x14ac:dyDescent="0.3">
      <c r="A497" s="472" t="s">
        <v>1301</v>
      </c>
      <c r="B497" s="473" t="s">
        <v>1124</v>
      </c>
      <c r="C497" s="473" t="s">
        <v>1125</v>
      </c>
      <c r="D497" s="473" t="s">
        <v>1210</v>
      </c>
      <c r="E497" s="473" t="s">
        <v>1211</v>
      </c>
      <c r="F497" s="477">
        <v>1</v>
      </c>
      <c r="G497" s="477">
        <v>614</v>
      </c>
      <c r="H497" s="477">
        <v>1.0032679738562091</v>
      </c>
      <c r="I497" s="477">
        <v>614</v>
      </c>
      <c r="J497" s="477">
        <v>1</v>
      </c>
      <c r="K497" s="477">
        <v>612</v>
      </c>
      <c r="L497" s="477">
        <v>1</v>
      </c>
      <c r="M497" s="477">
        <v>612</v>
      </c>
      <c r="N497" s="477">
        <v>1</v>
      </c>
      <c r="O497" s="477">
        <v>612</v>
      </c>
      <c r="P497" s="552">
        <v>1</v>
      </c>
      <c r="Q497" s="478">
        <v>612</v>
      </c>
    </row>
    <row r="498" spans="1:17" ht="14.4" customHeight="1" x14ac:dyDescent="0.3">
      <c r="A498" s="472" t="s">
        <v>1301</v>
      </c>
      <c r="B498" s="473" t="s">
        <v>1124</v>
      </c>
      <c r="C498" s="473" t="s">
        <v>1125</v>
      </c>
      <c r="D498" s="473" t="s">
        <v>1222</v>
      </c>
      <c r="E498" s="473" t="s">
        <v>1223</v>
      </c>
      <c r="F498" s="477">
        <v>2</v>
      </c>
      <c r="G498" s="477">
        <v>498</v>
      </c>
      <c r="H498" s="477"/>
      <c r="I498" s="477">
        <v>249</v>
      </c>
      <c r="J498" s="477"/>
      <c r="K498" s="477"/>
      <c r="L498" s="477"/>
      <c r="M498" s="477"/>
      <c r="N498" s="477">
        <v>2</v>
      </c>
      <c r="O498" s="477">
        <v>544</v>
      </c>
      <c r="P498" s="552"/>
      <c r="Q498" s="478">
        <v>272</v>
      </c>
    </row>
    <row r="499" spans="1:17" ht="14.4" customHeight="1" x14ac:dyDescent="0.3">
      <c r="A499" s="472" t="s">
        <v>1301</v>
      </c>
      <c r="B499" s="473" t="s">
        <v>1124</v>
      </c>
      <c r="C499" s="473" t="s">
        <v>1125</v>
      </c>
      <c r="D499" s="473" t="s">
        <v>1230</v>
      </c>
      <c r="E499" s="473" t="s">
        <v>1231</v>
      </c>
      <c r="F499" s="477">
        <v>89</v>
      </c>
      <c r="G499" s="477">
        <v>3738</v>
      </c>
      <c r="H499" s="477">
        <v>1.1965428937259923</v>
      </c>
      <c r="I499" s="477">
        <v>42</v>
      </c>
      <c r="J499" s="477">
        <v>71</v>
      </c>
      <c r="K499" s="477">
        <v>3124</v>
      </c>
      <c r="L499" s="477">
        <v>1</v>
      </c>
      <c r="M499" s="477">
        <v>44</v>
      </c>
      <c r="N499" s="477">
        <v>58</v>
      </c>
      <c r="O499" s="477">
        <v>2552</v>
      </c>
      <c r="P499" s="552">
        <v>0.81690140845070425</v>
      </c>
      <c r="Q499" s="478">
        <v>44</v>
      </c>
    </row>
    <row r="500" spans="1:17" ht="14.4" customHeight="1" x14ac:dyDescent="0.3">
      <c r="A500" s="472" t="s">
        <v>1301</v>
      </c>
      <c r="B500" s="473" t="s">
        <v>1124</v>
      </c>
      <c r="C500" s="473" t="s">
        <v>1125</v>
      </c>
      <c r="D500" s="473" t="s">
        <v>1234</v>
      </c>
      <c r="E500" s="473" t="s">
        <v>1235</v>
      </c>
      <c r="F500" s="477"/>
      <c r="G500" s="477"/>
      <c r="H500" s="477"/>
      <c r="I500" s="477"/>
      <c r="J500" s="477"/>
      <c r="K500" s="477"/>
      <c r="L500" s="477"/>
      <c r="M500" s="477"/>
      <c r="N500" s="477">
        <v>1</v>
      </c>
      <c r="O500" s="477">
        <v>36</v>
      </c>
      <c r="P500" s="552"/>
      <c r="Q500" s="478">
        <v>36</v>
      </c>
    </row>
    <row r="501" spans="1:17" ht="14.4" customHeight="1" x14ac:dyDescent="0.3">
      <c r="A501" s="472" t="s">
        <v>1301</v>
      </c>
      <c r="B501" s="473" t="s">
        <v>1124</v>
      </c>
      <c r="C501" s="473" t="s">
        <v>1125</v>
      </c>
      <c r="D501" s="473" t="s">
        <v>1240</v>
      </c>
      <c r="E501" s="473" t="s">
        <v>1241</v>
      </c>
      <c r="F501" s="477"/>
      <c r="G501" s="477"/>
      <c r="H501" s="477"/>
      <c r="I501" s="477"/>
      <c r="J501" s="477"/>
      <c r="K501" s="477"/>
      <c r="L501" s="477"/>
      <c r="M501" s="477"/>
      <c r="N501" s="477">
        <v>17</v>
      </c>
      <c r="O501" s="477">
        <v>5559</v>
      </c>
      <c r="P501" s="552"/>
      <c r="Q501" s="478">
        <v>327</v>
      </c>
    </row>
    <row r="502" spans="1:17" ht="14.4" customHeight="1" x14ac:dyDescent="0.3">
      <c r="A502" s="472" t="s">
        <v>1301</v>
      </c>
      <c r="B502" s="473" t="s">
        <v>1124</v>
      </c>
      <c r="C502" s="473" t="s">
        <v>1125</v>
      </c>
      <c r="D502" s="473" t="s">
        <v>1244</v>
      </c>
      <c r="E502" s="473" t="s">
        <v>1245</v>
      </c>
      <c r="F502" s="477"/>
      <c r="G502" s="477"/>
      <c r="H502" s="477"/>
      <c r="I502" s="477"/>
      <c r="J502" s="477"/>
      <c r="K502" s="477"/>
      <c r="L502" s="477"/>
      <c r="M502" s="477"/>
      <c r="N502" s="477">
        <v>2</v>
      </c>
      <c r="O502" s="477">
        <v>664</v>
      </c>
      <c r="P502" s="552"/>
      <c r="Q502" s="478">
        <v>332</v>
      </c>
    </row>
    <row r="503" spans="1:17" ht="14.4" customHeight="1" x14ac:dyDescent="0.3">
      <c r="A503" s="472" t="s">
        <v>1301</v>
      </c>
      <c r="B503" s="473" t="s">
        <v>1124</v>
      </c>
      <c r="C503" s="473" t="s">
        <v>1125</v>
      </c>
      <c r="D503" s="473" t="s">
        <v>1246</v>
      </c>
      <c r="E503" s="473" t="s">
        <v>1247</v>
      </c>
      <c r="F503" s="477"/>
      <c r="G503" s="477"/>
      <c r="H503" s="477"/>
      <c r="I503" s="477"/>
      <c r="J503" s="477"/>
      <c r="K503" s="477"/>
      <c r="L503" s="477"/>
      <c r="M503" s="477"/>
      <c r="N503" s="477">
        <v>111</v>
      </c>
      <c r="O503" s="477">
        <v>28971</v>
      </c>
      <c r="P503" s="552"/>
      <c r="Q503" s="478">
        <v>261</v>
      </c>
    </row>
    <row r="504" spans="1:17" ht="14.4" customHeight="1" x14ac:dyDescent="0.3">
      <c r="A504" s="472" t="s">
        <v>1302</v>
      </c>
      <c r="B504" s="473" t="s">
        <v>1124</v>
      </c>
      <c r="C504" s="473" t="s">
        <v>1125</v>
      </c>
      <c r="D504" s="473" t="s">
        <v>1126</v>
      </c>
      <c r="E504" s="473" t="s">
        <v>1127</v>
      </c>
      <c r="F504" s="477">
        <v>103</v>
      </c>
      <c r="G504" s="477">
        <v>17819</v>
      </c>
      <c r="H504" s="477">
        <v>0.83739837398373984</v>
      </c>
      <c r="I504" s="477">
        <v>173</v>
      </c>
      <c r="J504" s="477">
        <v>123</v>
      </c>
      <c r="K504" s="477">
        <v>21279</v>
      </c>
      <c r="L504" s="477">
        <v>1</v>
      </c>
      <c r="M504" s="477">
        <v>173</v>
      </c>
      <c r="N504" s="477">
        <v>76</v>
      </c>
      <c r="O504" s="477">
        <v>13224</v>
      </c>
      <c r="P504" s="552">
        <v>0.62145777527139434</v>
      </c>
      <c r="Q504" s="478">
        <v>174</v>
      </c>
    </row>
    <row r="505" spans="1:17" ht="14.4" customHeight="1" x14ac:dyDescent="0.3">
      <c r="A505" s="472" t="s">
        <v>1302</v>
      </c>
      <c r="B505" s="473" t="s">
        <v>1124</v>
      </c>
      <c r="C505" s="473" t="s">
        <v>1125</v>
      </c>
      <c r="D505" s="473" t="s">
        <v>1140</v>
      </c>
      <c r="E505" s="473" t="s">
        <v>1141</v>
      </c>
      <c r="F505" s="477">
        <v>1</v>
      </c>
      <c r="G505" s="477">
        <v>1173</v>
      </c>
      <c r="H505" s="477">
        <v>0.21925233644859812</v>
      </c>
      <c r="I505" s="477">
        <v>1173</v>
      </c>
      <c r="J505" s="477">
        <v>5</v>
      </c>
      <c r="K505" s="477">
        <v>5350</v>
      </c>
      <c r="L505" s="477">
        <v>1</v>
      </c>
      <c r="M505" s="477">
        <v>1070</v>
      </c>
      <c r="N505" s="477">
        <v>8</v>
      </c>
      <c r="O505" s="477">
        <v>8560</v>
      </c>
      <c r="P505" s="552">
        <v>1.6</v>
      </c>
      <c r="Q505" s="478">
        <v>1070</v>
      </c>
    </row>
    <row r="506" spans="1:17" ht="14.4" customHeight="1" x14ac:dyDescent="0.3">
      <c r="A506" s="472" t="s">
        <v>1302</v>
      </c>
      <c r="B506" s="473" t="s">
        <v>1124</v>
      </c>
      <c r="C506" s="473" t="s">
        <v>1125</v>
      </c>
      <c r="D506" s="473" t="s">
        <v>1142</v>
      </c>
      <c r="E506" s="473" t="s">
        <v>1143</v>
      </c>
      <c r="F506" s="477">
        <v>41</v>
      </c>
      <c r="G506" s="477">
        <v>1681</v>
      </c>
      <c r="H506" s="477">
        <v>1.0748081841432224</v>
      </c>
      <c r="I506" s="477">
        <v>41</v>
      </c>
      <c r="J506" s="477">
        <v>34</v>
      </c>
      <c r="K506" s="477">
        <v>1564</v>
      </c>
      <c r="L506" s="477">
        <v>1</v>
      </c>
      <c r="M506" s="477">
        <v>46</v>
      </c>
      <c r="N506" s="477">
        <v>51</v>
      </c>
      <c r="O506" s="477">
        <v>2346</v>
      </c>
      <c r="P506" s="552">
        <v>1.5</v>
      </c>
      <c r="Q506" s="478">
        <v>46</v>
      </c>
    </row>
    <row r="507" spans="1:17" ht="14.4" customHeight="1" x14ac:dyDescent="0.3">
      <c r="A507" s="472" t="s">
        <v>1302</v>
      </c>
      <c r="B507" s="473" t="s">
        <v>1124</v>
      </c>
      <c r="C507" s="473" t="s">
        <v>1125</v>
      </c>
      <c r="D507" s="473" t="s">
        <v>1144</v>
      </c>
      <c r="E507" s="473" t="s">
        <v>1145</v>
      </c>
      <c r="F507" s="477">
        <v>2</v>
      </c>
      <c r="G507" s="477">
        <v>768</v>
      </c>
      <c r="H507" s="477">
        <v>0.3161794977356937</v>
      </c>
      <c r="I507" s="477">
        <v>384</v>
      </c>
      <c r="J507" s="477">
        <v>7</v>
      </c>
      <c r="K507" s="477">
        <v>2429</v>
      </c>
      <c r="L507" s="477">
        <v>1</v>
      </c>
      <c r="M507" s="477">
        <v>347</v>
      </c>
      <c r="N507" s="477">
        <v>1</v>
      </c>
      <c r="O507" s="477">
        <v>347</v>
      </c>
      <c r="P507" s="552">
        <v>0.14285714285714285</v>
      </c>
      <c r="Q507" s="478">
        <v>347</v>
      </c>
    </row>
    <row r="508" spans="1:17" ht="14.4" customHeight="1" x14ac:dyDescent="0.3">
      <c r="A508" s="472" t="s">
        <v>1302</v>
      </c>
      <c r="B508" s="473" t="s">
        <v>1124</v>
      </c>
      <c r="C508" s="473" t="s">
        <v>1125</v>
      </c>
      <c r="D508" s="473" t="s">
        <v>1146</v>
      </c>
      <c r="E508" s="473" t="s">
        <v>1147</v>
      </c>
      <c r="F508" s="477">
        <v>9</v>
      </c>
      <c r="G508" s="477">
        <v>333</v>
      </c>
      <c r="H508" s="477"/>
      <c r="I508" s="477">
        <v>37</v>
      </c>
      <c r="J508" s="477"/>
      <c r="K508" s="477"/>
      <c r="L508" s="477"/>
      <c r="M508" s="477"/>
      <c r="N508" s="477"/>
      <c r="O508" s="477"/>
      <c r="P508" s="552"/>
      <c r="Q508" s="478"/>
    </row>
    <row r="509" spans="1:17" ht="14.4" customHeight="1" x14ac:dyDescent="0.3">
      <c r="A509" s="472" t="s">
        <v>1302</v>
      </c>
      <c r="B509" s="473" t="s">
        <v>1124</v>
      </c>
      <c r="C509" s="473" t="s">
        <v>1125</v>
      </c>
      <c r="D509" s="473" t="s">
        <v>1150</v>
      </c>
      <c r="E509" s="473" t="s">
        <v>1151</v>
      </c>
      <c r="F509" s="477"/>
      <c r="G509" s="477"/>
      <c r="H509" s="477"/>
      <c r="I509" s="477"/>
      <c r="J509" s="477">
        <v>18</v>
      </c>
      <c r="K509" s="477">
        <v>6786</v>
      </c>
      <c r="L509" s="477">
        <v>1</v>
      </c>
      <c r="M509" s="477">
        <v>377</v>
      </c>
      <c r="N509" s="477">
        <v>39</v>
      </c>
      <c r="O509" s="477">
        <v>14703</v>
      </c>
      <c r="P509" s="552">
        <v>2.1666666666666665</v>
      </c>
      <c r="Q509" s="478">
        <v>377</v>
      </c>
    </row>
    <row r="510" spans="1:17" ht="14.4" customHeight="1" x14ac:dyDescent="0.3">
      <c r="A510" s="472" t="s">
        <v>1302</v>
      </c>
      <c r="B510" s="473" t="s">
        <v>1124</v>
      </c>
      <c r="C510" s="473" t="s">
        <v>1125</v>
      </c>
      <c r="D510" s="473" t="s">
        <v>1154</v>
      </c>
      <c r="E510" s="473" t="s">
        <v>1155</v>
      </c>
      <c r="F510" s="477">
        <v>7</v>
      </c>
      <c r="G510" s="477">
        <v>3444</v>
      </c>
      <c r="H510" s="477">
        <v>0.93893129770992367</v>
      </c>
      <c r="I510" s="477">
        <v>492</v>
      </c>
      <c r="J510" s="477">
        <v>7</v>
      </c>
      <c r="K510" s="477">
        <v>3668</v>
      </c>
      <c r="L510" s="477">
        <v>1</v>
      </c>
      <c r="M510" s="477">
        <v>524</v>
      </c>
      <c r="N510" s="477">
        <v>8</v>
      </c>
      <c r="O510" s="477">
        <v>4192</v>
      </c>
      <c r="P510" s="552">
        <v>1.1428571428571428</v>
      </c>
      <c r="Q510" s="478">
        <v>524</v>
      </c>
    </row>
    <row r="511" spans="1:17" ht="14.4" customHeight="1" x14ac:dyDescent="0.3">
      <c r="A511" s="472" t="s">
        <v>1302</v>
      </c>
      <c r="B511" s="473" t="s">
        <v>1124</v>
      </c>
      <c r="C511" s="473" t="s">
        <v>1125</v>
      </c>
      <c r="D511" s="473" t="s">
        <v>1156</v>
      </c>
      <c r="E511" s="473" t="s">
        <v>1157</v>
      </c>
      <c r="F511" s="477">
        <v>7</v>
      </c>
      <c r="G511" s="477">
        <v>217</v>
      </c>
      <c r="H511" s="477">
        <v>0.54385964912280704</v>
      </c>
      <c r="I511" s="477">
        <v>31</v>
      </c>
      <c r="J511" s="477">
        <v>7</v>
      </c>
      <c r="K511" s="477">
        <v>399</v>
      </c>
      <c r="L511" s="477">
        <v>1</v>
      </c>
      <c r="M511" s="477">
        <v>57</v>
      </c>
      <c r="N511" s="477">
        <v>5</v>
      </c>
      <c r="O511" s="477">
        <v>285</v>
      </c>
      <c r="P511" s="552">
        <v>0.7142857142857143</v>
      </c>
      <c r="Q511" s="478">
        <v>57</v>
      </c>
    </row>
    <row r="512" spans="1:17" ht="14.4" customHeight="1" x14ac:dyDescent="0.3">
      <c r="A512" s="472" t="s">
        <v>1302</v>
      </c>
      <c r="B512" s="473" t="s">
        <v>1124</v>
      </c>
      <c r="C512" s="473" t="s">
        <v>1125</v>
      </c>
      <c r="D512" s="473" t="s">
        <v>1158</v>
      </c>
      <c r="E512" s="473" t="s">
        <v>1159</v>
      </c>
      <c r="F512" s="477">
        <v>1</v>
      </c>
      <c r="G512" s="477">
        <v>208</v>
      </c>
      <c r="H512" s="477">
        <v>0.9285714285714286</v>
      </c>
      <c r="I512" s="477">
        <v>208</v>
      </c>
      <c r="J512" s="477">
        <v>1</v>
      </c>
      <c r="K512" s="477">
        <v>224</v>
      </c>
      <c r="L512" s="477">
        <v>1</v>
      </c>
      <c r="M512" s="477">
        <v>224</v>
      </c>
      <c r="N512" s="477">
        <v>1</v>
      </c>
      <c r="O512" s="477">
        <v>225</v>
      </c>
      <c r="P512" s="552">
        <v>1.0044642857142858</v>
      </c>
      <c r="Q512" s="478">
        <v>225</v>
      </c>
    </row>
    <row r="513" spans="1:17" ht="14.4" customHeight="1" x14ac:dyDescent="0.3">
      <c r="A513" s="472" t="s">
        <v>1302</v>
      </c>
      <c r="B513" s="473" t="s">
        <v>1124</v>
      </c>
      <c r="C513" s="473" t="s">
        <v>1125</v>
      </c>
      <c r="D513" s="473" t="s">
        <v>1160</v>
      </c>
      <c r="E513" s="473" t="s">
        <v>1161</v>
      </c>
      <c r="F513" s="477">
        <v>1</v>
      </c>
      <c r="G513" s="477">
        <v>384</v>
      </c>
      <c r="H513" s="477">
        <v>0.34719710669077758</v>
      </c>
      <c r="I513" s="477">
        <v>384</v>
      </c>
      <c r="J513" s="477">
        <v>2</v>
      </c>
      <c r="K513" s="477">
        <v>1106</v>
      </c>
      <c r="L513" s="477">
        <v>1</v>
      </c>
      <c r="M513" s="477">
        <v>553</v>
      </c>
      <c r="N513" s="477">
        <v>1</v>
      </c>
      <c r="O513" s="477">
        <v>554</v>
      </c>
      <c r="P513" s="552">
        <v>0.50090415913200725</v>
      </c>
      <c r="Q513" s="478">
        <v>554</v>
      </c>
    </row>
    <row r="514" spans="1:17" ht="14.4" customHeight="1" x14ac:dyDescent="0.3">
      <c r="A514" s="472" t="s">
        <v>1302</v>
      </c>
      <c r="B514" s="473" t="s">
        <v>1124</v>
      </c>
      <c r="C514" s="473" t="s">
        <v>1125</v>
      </c>
      <c r="D514" s="473" t="s">
        <v>1162</v>
      </c>
      <c r="E514" s="473" t="s">
        <v>1163</v>
      </c>
      <c r="F514" s="477">
        <v>1</v>
      </c>
      <c r="G514" s="477">
        <v>236</v>
      </c>
      <c r="H514" s="477"/>
      <c r="I514" s="477">
        <v>236</v>
      </c>
      <c r="J514" s="477"/>
      <c r="K514" s="477"/>
      <c r="L514" s="477"/>
      <c r="M514" s="477"/>
      <c r="N514" s="477"/>
      <c r="O514" s="477"/>
      <c r="P514" s="552"/>
      <c r="Q514" s="478"/>
    </row>
    <row r="515" spans="1:17" ht="14.4" customHeight="1" x14ac:dyDescent="0.3">
      <c r="A515" s="472" t="s">
        <v>1302</v>
      </c>
      <c r="B515" s="473" t="s">
        <v>1124</v>
      </c>
      <c r="C515" s="473" t="s">
        <v>1125</v>
      </c>
      <c r="D515" s="473" t="s">
        <v>1170</v>
      </c>
      <c r="E515" s="473" t="s">
        <v>1171</v>
      </c>
      <c r="F515" s="477">
        <v>21</v>
      </c>
      <c r="G515" s="477">
        <v>357</v>
      </c>
      <c r="H515" s="477">
        <v>0.72413793103448276</v>
      </c>
      <c r="I515" s="477">
        <v>17</v>
      </c>
      <c r="J515" s="477">
        <v>29</v>
      </c>
      <c r="K515" s="477">
        <v>493</v>
      </c>
      <c r="L515" s="477">
        <v>1</v>
      </c>
      <c r="M515" s="477">
        <v>17</v>
      </c>
      <c r="N515" s="477">
        <v>32</v>
      </c>
      <c r="O515" s="477">
        <v>544</v>
      </c>
      <c r="P515" s="552">
        <v>1.103448275862069</v>
      </c>
      <c r="Q515" s="478">
        <v>17</v>
      </c>
    </row>
    <row r="516" spans="1:17" ht="14.4" customHeight="1" x14ac:dyDescent="0.3">
      <c r="A516" s="472" t="s">
        <v>1302</v>
      </c>
      <c r="B516" s="473" t="s">
        <v>1124</v>
      </c>
      <c r="C516" s="473" t="s">
        <v>1125</v>
      </c>
      <c r="D516" s="473" t="s">
        <v>1172</v>
      </c>
      <c r="E516" s="473" t="s">
        <v>1173</v>
      </c>
      <c r="F516" s="477">
        <v>3</v>
      </c>
      <c r="G516" s="477">
        <v>417</v>
      </c>
      <c r="H516" s="477"/>
      <c r="I516" s="477">
        <v>139</v>
      </c>
      <c r="J516" s="477"/>
      <c r="K516" s="477"/>
      <c r="L516" s="477"/>
      <c r="M516" s="477"/>
      <c r="N516" s="477"/>
      <c r="O516" s="477"/>
      <c r="P516" s="552"/>
      <c r="Q516" s="478"/>
    </row>
    <row r="517" spans="1:17" ht="14.4" customHeight="1" x14ac:dyDescent="0.3">
      <c r="A517" s="472" t="s">
        <v>1302</v>
      </c>
      <c r="B517" s="473" t="s">
        <v>1124</v>
      </c>
      <c r="C517" s="473" t="s">
        <v>1125</v>
      </c>
      <c r="D517" s="473" t="s">
        <v>1174</v>
      </c>
      <c r="E517" s="473" t="s">
        <v>1175</v>
      </c>
      <c r="F517" s="477">
        <v>11</v>
      </c>
      <c r="G517" s="477">
        <v>1133</v>
      </c>
      <c r="H517" s="477">
        <v>3.4861538461538459</v>
      </c>
      <c r="I517" s="477">
        <v>103</v>
      </c>
      <c r="J517" s="477">
        <v>5</v>
      </c>
      <c r="K517" s="477">
        <v>325</v>
      </c>
      <c r="L517" s="477">
        <v>1</v>
      </c>
      <c r="M517" s="477">
        <v>65</v>
      </c>
      <c r="N517" s="477">
        <v>1</v>
      </c>
      <c r="O517" s="477">
        <v>65</v>
      </c>
      <c r="P517" s="552">
        <v>0.2</v>
      </c>
      <c r="Q517" s="478">
        <v>65</v>
      </c>
    </row>
    <row r="518" spans="1:17" ht="14.4" customHeight="1" x14ac:dyDescent="0.3">
      <c r="A518" s="472" t="s">
        <v>1302</v>
      </c>
      <c r="B518" s="473" t="s">
        <v>1124</v>
      </c>
      <c r="C518" s="473" t="s">
        <v>1125</v>
      </c>
      <c r="D518" s="473" t="s">
        <v>1180</v>
      </c>
      <c r="E518" s="473" t="s">
        <v>1181</v>
      </c>
      <c r="F518" s="477">
        <v>205</v>
      </c>
      <c r="G518" s="477">
        <v>23985</v>
      </c>
      <c r="H518" s="477">
        <v>1.0374134948096885</v>
      </c>
      <c r="I518" s="477">
        <v>117</v>
      </c>
      <c r="J518" s="477">
        <v>170</v>
      </c>
      <c r="K518" s="477">
        <v>23120</v>
      </c>
      <c r="L518" s="477">
        <v>1</v>
      </c>
      <c r="M518" s="477">
        <v>136</v>
      </c>
      <c r="N518" s="477">
        <v>124</v>
      </c>
      <c r="O518" s="477">
        <v>16988</v>
      </c>
      <c r="P518" s="552">
        <v>0.7347750865051903</v>
      </c>
      <c r="Q518" s="478">
        <v>137</v>
      </c>
    </row>
    <row r="519" spans="1:17" ht="14.4" customHeight="1" x14ac:dyDescent="0.3">
      <c r="A519" s="472" t="s">
        <v>1302</v>
      </c>
      <c r="B519" s="473" t="s">
        <v>1124</v>
      </c>
      <c r="C519" s="473" t="s">
        <v>1125</v>
      </c>
      <c r="D519" s="473" t="s">
        <v>1182</v>
      </c>
      <c r="E519" s="473" t="s">
        <v>1183</v>
      </c>
      <c r="F519" s="477">
        <v>29</v>
      </c>
      <c r="G519" s="477">
        <v>2639</v>
      </c>
      <c r="H519" s="477">
        <v>0.5178571428571429</v>
      </c>
      <c r="I519" s="477">
        <v>91</v>
      </c>
      <c r="J519" s="477">
        <v>56</v>
      </c>
      <c r="K519" s="477">
        <v>5096</v>
      </c>
      <c r="L519" s="477">
        <v>1</v>
      </c>
      <c r="M519" s="477">
        <v>91</v>
      </c>
      <c r="N519" s="477">
        <v>24</v>
      </c>
      <c r="O519" s="477">
        <v>2184</v>
      </c>
      <c r="P519" s="552">
        <v>0.42857142857142855</v>
      </c>
      <c r="Q519" s="478">
        <v>91</v>
      </c>
    </row>
    <row r="520" spans="1:17" ht="14.4" customHeight="1" x14ac:dyDescent="0.3">
      <c r="A520" s="472" t="s">
        <v>1302</v>
      </c>
      <c r="B520" s="473" t="s">
        <v>1124</v>
      </c>
      <c r="C520" s="473" t="s">
        <v>1125</v>
      </c>
      <c r="D520" s="473" t="s">
        <v>1184</v>
      </c>
      <c r="E520" s="473" t="s">
        <v>1185</v>
      </c>
      <c r="F520" s="477">
        <v>4</v>
      </c>
      <c r="G520" s="477">
        <v>396</v>
      </c>
      <c r="H520" s="477">
        <v>0.96350364963503654</v>
      </c>
      <c r="I520" s="477">
        <v>99</v>
      </c>
      <c r="J520" s="477">
        <v>3</v>
      </c>
      <c r="K520" s="477">
        <v>411</v>
      </c>
      <c r="L520" s="477">
        <v>1</v>
      </c>
      <c r="M520" s="477">
        <v>137</v>
      </c>
      <c r="N520" s="477">
        <v>1</v>
      </c>
      <c r="O520" s="477">
        <v>138</v>
      </c>
      <c r="P520" s="552">
        <v>0.33576642335766421</v>
      </c>
      <c r="Q520" s="478">
        <v>138</v>
      </c>
    </row>
    <row r="521" spans="1:17" ht="14.4" customHeight="1" x14ac:dyDescent="0.3">
      <c r="A521" s="472" t="s">
        <v>1302</v>
      </c>
      <c r="B521" s="473" t="s">
        <v>1124</v>
      </c>
      <c r="C521" s="473" t="s">
        <v>1125</v>
      </c>
      <c r="D521" s="473" t="s">
        <v>1186</v>
      </c>
      <c r="E521" s="473" t="s">
        <v>1187</v>
      </c>
      <c r="F521" s="477">
        <v>7</v>
      </c>
      <c r="G521" s="477">
        <v>147</v>
      </c>
      <c r="H521" s="477">
        <v>7.6802507836990594E-2</v>
      </c>
      <c r="I521" s="477">
        <v>21</v>
      </c>
      <c r="J521" s="477">
        <v>29</v>
      </c>
      <c r="K521" s="477">
        <v>1914</v>
      </c>
      <c r="L521" s="477">
        <v>1</v>
      </c>
      <c r="M521" s="477">
        <v>66</v>
      </c>
      <c r="N521" s="477">
        <v>2</v>
      </c>
      <c r="O521" s="477">
        <v>132</v>
      </c>
      <c r="P521" s="552">
        <v>6.8965517241379309E-2</v>
      </c>
      <c r="Q521" s="478">
        <v>66</v>
      </c>
    </row>
    <row r="522" spans="1:17" ht="14.4" customHeight="1" x14ac:dyDescent="0.3">
      <c r="A522" s="472" t="s">
        <v>1302</v>
      </c>
      <c r="B522" s="473" t="s">
        <v>1124</v>
      </c>
      <c r="C522" s="473" t="s">
        <v>1125</v>
      </c>
      <c r="D522" s="473" t="s">
        <v>1188</v>
      </c>
      <c r="E522" s="473" t="s">
        <v>1189</v>
      </c>
      <c r="F522" s="477">
        <v>32</v>
      </c>
      <c r="G522" s="477">
        <v>15616</v>
      </c>
      <c r="H522" s="477">
        <v>1.7633242999096657</v>
      </c>
      <c r="I522" s="477">
        <v>488</v>
      </c>
      <c r="J522" s="477">
        <v>27</v>
      </c>
      <c r="K522" s="477">
        <v>8856</v>
      </c>
      <c r="L522" s="477">
        <v>1</v>
      </c>
      <c r="M522" s="477">
        <v>328</v>
      </c>
      <c r="N522" s="477">
        <v>48</v>
      </c>
      <c r="O522" s="477">
        <v>15744</v>
      </c>
      <c r="P522" s="552">
        <v>1.7777777777777777</v>
      </c>
      <c r="Q522" s="478">
        <v>328</v>
      </c>
    </row>
    <row r="523" spans="1:17" ht="14.4" customHeight="1" x14ac:dyDescent="0.3">
      <c r="A523" s="472" t="s">
        <v>1302</v>
      </c>
      <c r="B523" s="473" t="s">
        <v>1124</v>
      </c>
      <c r="C523" s="473" t="s">
        <v>1125</v>
      </c>
      <c r="D523" s="473" t="s">
        <v>1196</v>
      </c>
      <c r="E523" s="473" t="s">
        <v>1197</v>
      </c>
      <c r="F523" s="477">
        <v>47</v>
      </c>
      <c r="G523" s="477">
        <v>1927</v>
      </c>
      <c r="H523" s="477">
        <v>0.96882855706385118</v>
      </c>
      <c r="I523" s="477">
        <v>41</v>
      </c>
      <c r="J523" s="477">
        <v>39</v>
      </c>
      <c r="K523" s="477">
        <v>1989</v>
      </c>
      <c r="L523" s="477">
        <v>1</v>
      </c>
      <c r="M523" s="477">
        <v>51</v>
      </c>
      <c r="N523" s="477">
        <v>16</v>
      </c>
      <c r="O523" s="477">
        <v>816</v>
      </c>
      <c r="P523" s="552">
        <v>0.41025641025641024</v>
      </c>
      <c r="Q523" s="478">
        <v>51</v>
      </c>
    </row>
    <row r="524" spans="1:17" ht="14.4" customHeight="1" x14ac:dyDescent="0.3">
      <c r="A524" s="472" t="s">
        <v>1302</v>
      </c>
      <c r="B524" s="473" t="s">
        <v>1124</v>
      </c>
      <c r="C524" s="473" t="s">
        <v>1125</v>
      </c>
      <c r="D524" s="473" t="s">
        <v>1210</v>
      </c>
      <c r="E524" s="473" t="s">
        <v>1211</v>
      </c>
      <c r="F524" s="477">
        <v>5</v>
      </c>
      <c r="G524" s="477">
        <v>3070</v>
      </c>
      <c r="H524" s="477">
        <v>1.2540849673202614</v>
      </c>
      <c r="I524" s="477">
        <v>614</v>
      </c>
      <c r="J524" s="477">
        <v>4</v>
      </c>
      <c r="K524" s="477">
        <v>2448</v>
      </c>
      <c r="L524" s="477">
        <v>1</v>
      </c>
      <c r="M524" s="477">
        <v>612</v>
      </c>
      <c r="N524" s="477">
        <v>4</v>
      </c>
      <c r="O524" s="477">
        <v>2448</v>
      </c>
      <c r="P524" s="552">
        <v>1</v>
      </c>
      <c r="Q524" s="478">
        <v>612</v>
      </c>
    </row>
    <row r="525" spans="1:17" ht="14.4" customHeight="1" x14ac:dyDescent="0.3">
      <c r="A525" s="472" t="s">
        <v>1302</v>
      </c>
      <c r="B525" s="473" t="s">
        <v>1124</v>
      </c>
      <c r="C525" s="473" t="s">
        <v>1125</v>
      </c>
      <c r="D525" s="473" t="s">
        <v>1222</v>
      </c>
      <c r="E525" s="473" t="s">
        <v>1223</v>
      </c>
      <c r="F525" s="477">
        <v>1</v>
      </c>
      <c r="G525" s="477">
        <v>249</v>
      </c>
      <c r="H525" s="477"/>
      <c r="I525" s="477">
        <v>249</v>
      </c>
      <c r="J525" s="477"/>
      <c r="K525" s="477"/>
      <c r="L525" s="477"/>
      <c r="M525" s="477"/>
      <c r="N525" s="477"/>
      <c r="O525" s="477"/>
      <c r="P525" s="552"/>
      <c r="Q525" s="478"/>
    </row>
    <row r="526" spans="1:17" ht="14.4" customHeight="1" x14ac:dyDescent="0.3">
      <c r="A526" s="472" t="s">
        <v>1302</v>
      </c>
      <c r="B526" s="473" t="s">
        <v>1124</v>
      </c>
      <c r="C526" s="473" t="s">
        <v>1125</v>
      </c>
      <c r="D526" s="473" t="s">
        <v>1238</v>
      </c>
      <c r="E526" s="473" t="s">
        <v>1239</v>
      </c>
      <c r="F526" s="477"/>
      <c r="G526" s="477"/>
      <c r="H526" s="477"/>
      <c r="I526" s="477"/>
      <c r="J526" s="477"/>
      <c r="K526" s="477"/>
      <c r="L526" s="477"/>
      <c r="M526" s="477"/>
      <c r="N526" s="477">
        <v>9</v>
      </c>
      <c r="O526" s="477">
        <v>13437</v>
      </c>
      <c r="P526" s="552"/>
      <c r="Q526" s="478">
        <v>1493</v>
      </c>
    </row>
    <row r="527" spans="1:17" ht="14.4" customHeight="1" x14ac:dyDescent="0.3">
      <c r="A527" s="472" t="s">
        <v>1302</v>
      </c>
      <c r="B527" s="473" t="s">
        <v>1124</v>
      </c>
      <c r="C527" s="473" t="s">
        <v>1125</v>
      </c>
      <c r="D527" s="473" t="s">
        <v>1240</v>
      </c>
      <c r="E527" s="473" t="s">
        <v>1241</v>
      </c>
      <c r="F527" s="477"/>
      <c r="G527" s="477"/>
      <c r="H527" s="477"/>
      <c r="I527" s="477"/>
      <c r="J527" s="477">
        <v>1</v>
      </c>
      <c r="K527" s="477">
        <v>327</v>
      </c>
      <c r="L527" s="477">
        <v>1</v>
      </c>
      <c r="M527" s="477">
        <v>327</v>
      </c>
      <c r="N527" s="477">
        <v>9</v>
      </c>
      <c r="O527" s="477">
        <v>2943</v>
      </c>
      <c r="P527" s="552">
        <v>9</v>
      </c>
      <c r="Q527" s="478">
        <v>327</v>
      </c>
    </row>
    <row r="528" spans="1:17" ht="14.4" customHeight="1" x14ac:dyDescent="0.3">
      <c r="A528" s="472" t="s">
        <v>1302</v>
      </c>
      <c r="B528" s="473" t="s">
        <v>1124</v>
      </c>
      <c r="C528" s="473" t="s">
        <v>1125</v>
      </c>
      <c r="D528" s="473" t="s">
        <v>1242</v>
      </c>
      <c r="E528" s="473" t="s">
        <v>1243</v>
      </c>
      <c r="F528" s="477"/>
      <c r="G528" s="477"/>
      <c r="H528" s="477"/>
      <c r="I528" s="477"/>
      <c r="J528" s="477"/>
      <c r="K528" s="477"/>
      <c r="L528" s="477"/>
      <c r="M528" s="477"/>
      <c r="N528" s="477">
        <v>4</v>
      </c>
      <c r="O528" s="477">
        <v>3552</v>
      </c>
      <c r="P528" s="552"/>
      <c r="Q528" s="478">
        <v>888</v>
      </c>
    </row>
    <row r="529" spans="1:17" ht="14.4" customHeight="1" x14ac:dyDescent="0.3">
      <c r="A529" s="472" t="s">
        <v>1302</v>
      </c>
      <c r="B529" s="473" t="s">
        <v>1124</v>
      </c>
      <c r="C529" s="473" t="s">
        <v>1125</v>
      </c>
      <c r="D529" s="473" t="s">
        <v>1246</v>
      </c>
      <c r="E529" s="473" t="s">
        <v>1247</v>
      </c>
      <c r="F529" s="477"/>
      <c r="G529" s="477"/>
      <c r="H529" s="477"/>
      <c r="I529" s="477"/>
      <c r="J529" s="477"/>
      <c r="K529" s="477"/>
      <c r="L529" s="477"/>
      <c r="M529" s="477"/>
      <c r="N529" s="477">
        <v>85</v>
      </c>
      <c r="O529" s="477">
        <v>22185</v>
      </c>
      <c r="P529" s="552"/>
      <c r="Q529" s="478">
        <v>261</v>
      </c>
    </row>
    <row r="530" spans="1:17" ht="14.4" customHeight="1" x14ac:dyDescent="0.3">
      <c r="A530" s="472" t="s">
        <v>1302</v>
      </c>
      <c r="B530" s="473" t="s">
        <v>1124</v>
      </c>
      <c r="C530" s="473" t="s">
        <v>1125</v>
      </c>
      <c r="D530" s="473" t="s">
        <v>1248</v>
      </c>
      <c r="E530" s="473" t="s">
        <v>1249</v>
      </c>
      <c r="F530" s="477"/>
      <c r="G530" s="477"/>
      <c r="H530" s="477"/>
      <c r="I530" s="477"/>
      <c r="J530" s="477"/>
      <c r="K530" s="477"/>
      <c r="L530" s="477"/>
      <c r="M530" s="477"/>
      <c r="N530" s="477">
        <v>5</v>
      </c>
      <c r="O530" s="477">
        <v>825</v>
      </c>
      <c r="P530" s="552"/>
      <c r="Q530" s="478">
        <v>165</v>
      </c>
    </row>
    <row r="531" spans="1:17" ht="14.4" customHeight="1" x14ac:dyDescent="0.3">
      <c r="A531" s="472" t="s">
        <v>1303</v>
      </c>
      <c r="B531" s="473" t="s">
        <v>1124</v>
      </c>
      <c r="C531" s="473" t="s">
        <v>1125</v>
      </c>
      <c r="D531" s="473" t="s">
        <v>1180</v>
      </c>
      <c r="E531" s="473" t="s">
        <v>1181</v>
      </c>
      <c r="F531" s="477">
        <v>2</v>
      </c>
      <c r="G531" s="477">
        <v>234</v>
      </c>
      <c r="H531" s="477"/>
      <c r="I531" s="477">
        <v>117</v>
      </c>
      <c r="J531" s="477"/>
      <c r="K531" s="477"/>
      <c r="L531" s="477"/>
      <c r="M531" s="477"/>
      <c r="N531" s="477"/>
      <c r="O531" s="477"/>
      <c r="P531" s="552"/>
      <c r="Q531" s="478"/>
    </row>
    <row r="532" spans="1:17" ht="14.4" customHeight="1" x14ac:dyDescent="0.3">
      <c r="A532" s="472" t="s">
        <v>1304</v>
      </c>
      <c r="B532" s="473" t="s">
        <v>1124</v>
      </c>
      <c r="C532" s="473" t="s">
        <v>1125</v>
      </c>
      <c r="D532" s="473" t="s">
        <v>1126</v>
      </c>
      <c r="E532" s="473" t="s">
        <v>1127</v>
      </c>
      <c r="F532" s="477">
        <v>84</v>
      </c>
      <c r="G532" s="477">
        <v>14532</v>
      </c>
      <c r="H532" s="477">
        <v>1.1351351351351351</v>
      </c>
      <c r="I532" s="477">
        <v>173</v>
      </c>
      <c r="J532" s="477">
        <v>74</v>
      </c>
      <c r="K532" s="477">
        <v>12802</v>
      </c>
      <c r="L532" s="477">
        <v>1</v>
      </c>
      <c r="M532" s="477">
        <v>173</v>
      </c>
      <c r="N532" s="477">
        <v>91</v>
      </c>
      <c r="O532" s="477">
        <v>15834</v>
      </c>
      <c r="P532" s="552">
        <v>1.2368379940634275</v>
      </c>
      <c r="Q532" s="478">
        <v>174</v>
      </c>
    </row>
    <row r="533" spans="1:17" ht="14.4" customHeight="1" x14ac:dyDescent="0.3">
      <c r="A533" s="472" t="s">
        <v>1304</v>
      </c>
      <c r="B533" s="473" t="s">
        <v>1124</v>
      </c>
      <c r="C533" s="473" t="s">
        <v>1125</v>
      </c>
      <c r="D533" s="473" t="s">
        <v>1142</v>
      </c>
      <c r="E533" s="473" t="s">
        <v>1143</v>
      </c>
      <c r="F533" s="477">
        <v>10</v>
      </c>
      <c r="G533" s="477">
        <v>410</v>
      </c>
      <c r="H533" s="477">
        <v>2.9710144927536231</v>
      </c>
      <c r="I533" s="477">
        <v>41</v>
      </c>
      <c r="J533" s="477">
        <v>3</v>
      </c>
      <c r="K533" s="477">
        <v>138</v>
      </c>
      <c r="L533" s="477">
        <v>1</v>
      </c>
      <c r="M533" s="477">
        <v>46</v>
      </c>
      <c r="N533" s="477">
        <v>4</v>
      </c>
      <c r="O533" s="477">
        <v>184</v>
      </c>
      <c r="P533" s="552">
        <v>1.3333333333333333</v>
      </c>
      <c r="Q533" s="478">
        <v>46</v>
      </c>
    </row>
    <row r="534" spans="1:17" ht="14.4" customHeight="1" x14ac:dyDescent="0.3">
      <c r="A534" s="472" t="s">
        <v>1304</v>
      </c>
      <c r="B534" s="473" t="s">
        <v>1124</v>
      </c>
      <c r="C534" s="473" t="s">
        <v>1125</v>
      </c>
      <c r="D534" s="473" t="s">
        <v>1156</v>
      </c>
      <c r="E534" s="473" t="s">
        <v>1157</v>
      </c>
      <c r="F534" s="477">
        <v>4</v>
      </c>
      <c r="G534" s="477">
        <v>124</v>
      </c>
      <c r="H534" s="477">
        <v>0.72514619883040932</v>
      </c>
      <c r="I534" s="477">
        <v>31</v>
      </c>
      <c r="J534" s="477">
        <v>3</v>
      </c>
      <c r="K534" s="477">
        <v>171</v>
      </c>
      <c r="L534" s="477">
        <v>1</v>
      </c>
      <c r="M534" s="477">
        <v>57</v>
      </c>
      <c r="N534" s="477"/>
      <c r="O534" s="477"/>
      <c r="P534" s="552"/>
      <c r="Q534" s="478"/>
    </row>
    <row r="535" spans="1:17" ht="14.4" customHeight="1" x14ac:dyDescent="0.3">
      <c r="A535" s="472" t="s">
        <v>1304</v>
      </c>
      <c r="B535" s="473" t="s">
        <v>1124</v>
      </c>
      <c r="C535" s="473" t="s">
        <v>1125</v>
      </c>
      <c r="D535" s="473" t="s">
        <v>1172</v>
      </c>
      <c r="E535" s="473" t="s">
        <v>1173</v>
      </c>
      <c r="F535" s="477"/>
      <c r="G535" s="477"/>
      <c r="H535" s="477"/>
      <c r="I535" s="477"/>
      <c r="J535" s="477">
        <v>2</v>
      </c>
      <c r="K535" s="477">
        <v>286</v>
      </c>
      <c r="L535" s="477">
        <v>1</v>
      </c>
      <c r="M535" s="477">
        <v>143</v>
      </c>
      <c r="N535" s="477">
        <v>1</v>
      </c>
      <c r="O535" s="477">
        <v>143</v>
      </c>
      <c r="P535" s="552">
        <v>0.5</v>
      </c>
      <c r="Q535" s="478">
        <v>143</v>
      </c>
    </row>
    <row r="536" spans="1:17" ht="14.4" customHeight="1" x14ac:dyDescent="0.3">
      <c r="A536" s="472" t="s">
        <v>1304</v>
      </c>
      <c r="B536" s="473" t="s">
        <v>1124</v>
      </c>
      <c r="C536" s="473" t="s">
        <v>1125</v>
      </c>
      <c r="D536" s="473" t="s">
        <v>1174</v>
      </c>
      <c r="E536" s="473" t="s">
        <v>1175</v>
      </c>
      <c r="F536" s="477"/>
      <c r="G536" s="477"/>
      <c r="H536" s="477"/>
      <c r="I536" s="477"/>
      <c r="J536" s="477"/>
      <c r="K536" s="477"/>
      <c r="L536" s="477"/>
      <c r="M536" s="477"/>
      <c r="N536" s="477">
        <v>2</v>
      </c>
      <c r="O536" s="477">
        <v>130</v>
      </c>
      <c r="P536" s="552"/>
      <c r="Q536" s="478">
        <v>65</v>
      </c>
    </row>
    <row r="537" spans="1:17" ht="14.4" customHeight="1" x14ac:dyDescent="0.3">
      <c r="A537" s="472" t="s">
        <v>1304</v>
      </c>
      <c r="B537" s="473" t="s">
        <v>1124</v>
      </c>
      <c r="C537" s="473" t="s">
        <v>1125</v>
      </c>
      <c r="D537" s="473" t="s">
        <v>1180</v>
      </c>
      <c r="E537" s="473" t="s">
        <v>1181</v>
      </c>
      <c r="F537" s="477">
        <v>40</v>
      </c>
      <c r="G537" s="477">
        <v>4680</v>
      </c>
      <c r="H537" s="477">
        <v>1.0753676470588236</v>
      </c>
      <c r="I537" s="477">
        <v>117</v>
      </c>
      <c r="J537" s="477">
        <v>32</v>
      </c>
      <c r="K537" s="477">
        <v>4352</v>
      </c>
      <c r="L537" s="477">
        <v>1</v>
      </c>
      <c r="M537" s="477">
        <v>136</v>
      </c>
      <c r="N537" s="477">
        <v>48</v>
      </c>
      <c r="O537" s="477">
        <v>6576</v>
      </c>
      <c r="P537" s="552">
        <v>1.5110294117647058</v>
      </c>
      <c r="Q537" s="478">
        <v>137</v>
      </c>
    </row>
    <row r="538" spans="1:17" ht="14.4" customHeight="1" x14ac:dyDescent="0.3">
      <c r="A538" s="472" t="s">
        <v>1304</v>
      </c>
      <c r="B538" s="473" t="s">
        <v>1124</v>
      </c>
      <c r="C538" s="473" t="s">
        <v>1125</v>
      </c>
      <c r="D538" s="473" t="s">
        <v>1182</v>
      </c>
      <c r="E538" s="473" t="s">
        <v>1183</v>
      </c>
      <c r="F538" s="477">
        <v>30</v>
      </c>
      <c r="G538" s="477">
        <v>2730</v>
      </c>
      <c r="H538" s="477">
        <v>2</v>
      </c>
      <c r="I538" s="477">
        <v>91</v>
      </c>
      <c r="J538" s="477">
        <v>15</v>
      </c>
      <c r="K538" s="477">
        <v>1365</v>
      </c>
      <c r="L538" s="477">
        <v>1</v>
      </c>
      <c r="M538" s="477">
        <v>91</v>
      </c>
      <c r="N538" s="477">
        <v>18</v>
      </c>
      <c r="O538" s="477">
        <v>1638</v>
      </c>
      <c r="P538" s="552">
        <v>1.2</v>
      </c>
      <c r="Q538" s="478">
        <v>91</v>
      </c>
    </row>
    <row r="539" spans="1:17" ht="14.4" customHeight="1" x14ac:dyDescent="0.3">
      <c r="A539" s="472" t="s">
        <v>1304</v>
      </c>
      <c r="B539" s="473" t="s">
        <v>1124</v>
      </c>
      <c r="C539" s="473" t="s">
        <v>1125</v>
      </c>
      <c r="D539" s="473" t="s">
        <v>1186</v>
      </c>
      <c r="E539" s="473" t="s">
        <v>1187</v>
      </c>
      <c r="F539" s="477">
        <v>2</v>
      </c>
      <c r="G539" s="477">
        <v>42</v>
      </c>
      <c r="H539" s="477"/>
      <c r="I539" s="477">
        <v>21</v>
      </c>
      <c r="J539" s="477"/>
      <c r="K539" s="477"/>
      <c r="L539" s="477"/>
      <c r="M539" s="477"/>
      <c r="N539" s="477">
        <v>1</v>
      </c>
      <c r="O539" s="477">
        <v>66</v>
      </c>
      <c r="P539" s="552"/>
      <c r="Q539" s="478">
        <v>66</v>
      </c>
    </row>
    <row r="540" spans="1:17" ht="14.4" customHeight="1" x14ac:dyDescent="0.3">
      <c r="A540" s="472" t="s">
        <v>1304</v>
      </c>
      <c r="B540" s="473" t="s">
        <v>1124</v>
      </c>
      <c r="C540" s="473" t="s">
        <v>1125</v>
      </c>
      <c r="D540" s="473" t="s">
        <v>1196</v>
      </c>
      <c r="E540" s="473" t="s">
        <v>1197</v>
      </c>
      <c r="F540" s="477">
        <v>19</v>
      </c>
      <c r="G540" s="477">
        <v>779</v>
      </c>
      <c r="H540" s="477">
        <v>0.80392156862745101</v>
      </c>
      <c r="I540" s="477">
        <v>41</v>
      </c>
      <c r="J540" s="477">
        <v>19</v>
      </c>
      <c r="K540" s="477">
        <v>969</v>
      </c>
      <c r="L540" s="477">
        <v>1</v>
      </c>
      <c r="M540" s="477">
        <v>51</v>
      </c>
      <c r="N540" s="477">
        <v>22</v>
      </c>
      <c r="O540" s="477">
        <v>1122</v>
      </c>
      <c r="P540" s="552">
        <v>1.1578947368421053</v>
      </c>
      <c r="Q540" s="478">
        <v>51</v>
      </c>
    </row>
    <row r="541" spans="1:17" ht="14.4" customHeight="1" x14ac:dyDescent="0.3">
      <c r="A541" s="472" t="s">
        <v>1304</v>
      </c>
      <c r="B541" s="473" t="s">
        <v>1124</v>
      </c>
      <c r="C541" s="473" t="s">
        <v>1125</v>
      </c>
      <c r="D541" s="473" t="s">
        <v>1206</v>
      </c>
      <c r="E541" s="473" t="s">
        <v>1207</v>
      </c>
      <c r="F541" s="477"/>
      <c r="G541" s="477"/>
      <c r="H541" s="477"/>
      <c r="I541" s="477"/>
      <c r="J541" s="477">
        <v>1</v>
      </c>
      <c r="K541" s="477">
        <v>763</v>
      </c>
      <c r="L541" s="477">
        <v>1</v>
      </c>
      <c r="M541" s="477">
        <v>763</v>
      </c>
      <c r="N541" s="477"/>
      <c r="O541" s="477"/>
      <c r="P541" s="552"/>
      <c r="Q541" s="478"/>
    </row>
    <row r="542" spans="1:17" ht="14.4" customHeight="1" x14ac:dyDescent="0.3">
      <c r="A542" s="472" t="s">
        <v>1304</v>
      </c>
      <c r="B542" s="473" t="s">
        <v>1124</v>
      </c>
      <c r="C542" s="473" t="s">
        <v>1125</v>
      </c>
      <c r="D542" s="473" t="s">
        <v>1246</v>
      </c>
      <c r="E542" s="473" t="s">
        <v>1247</v>
      </c>
      <c r="F542" s="477"/>
      <c r="G542" s="477"/>
      <c r="H542" s="477"/>
      <c r="I542" s="477"/>
      <c r="J542" s="477"/>
      <c r="K542" s="477"/>
      <c r="L542" s="477"/>
      <c r="M542" s="477"/>
      <c r="N542" s="477">
        <v>69</v>
      </c>
      <c r="O542" s="477">
        <v>18009</v>
      </c>
      <c r="P542" s="552"/>
      <c r="Q542" s="478">
        <v>261</v>
      </c>
    </row>
    <row r="543" spans="1:17" ht="14.4" customHeight="1" x14ac:dyDescent="0.3">
      <c r="A543" s="472" t="s">
        <v>1304</v>
      </c>
      <c r="B543" s="473" t="s">
        <v>1124</v>
      </c>
      <c r="C543" s="473" t="s">
        <v>1125</v>
      </c>
      <c r="D543" s="473" t="s">
        <v>1252</v>
      </c>
      <c r="E543" s="473" t="s">
        <v>1253</v>
      </c>
      <c r="F543" s="477"/>
      <c r="G543" s="477"/>
      <c r="H543" s="477"/>
      <c r="I543" s="477"/>
      <c r="J543" s="477"/>
      <c r="K543" s="477"/>
      <c r="L543" s="477"/>
      <c r="M543" s="477"/>
      <c r="N543" s="477">
        <v>1</v>
      </c>
      <c r="O543" s="477">
        <v>152</v>
      </c>
      <c r="P543" s="552"/>
      <c r="Q543" s="478">
        <v>152</v>
      </c>
    </row>
    <row r="544" spans="1:17" ht="14.4" customHeight="1" x14ac:dyDescent="0.3">
      <c r="A544" s="472" t="s">
        <v>1305</v>
      </c>
      <c r="B544" s="473" t="s">
        <v>1124</v>
      </c>
      <c r="C544" s="473" t="s">
        <v>1125</v>
      </c>
      <c r="D544" s="473" t="s">
        <v>1126</v>
      </c>
      <c r="E544" s="473" t="s">
        <v>1127</v>
      </c>
      <c r="F544" s="477">
        <v>3</v>
      </c>
      <c r="G544" s="477">
        <v>519</v>
      </c>
      <c r="H544" s="477">
        <v>0.21428571428571427</v>
      </c>
      <c r="I544" s="477">
        <v>173</v>
      </c>
      <c r="J544" s="477">
        <v>14</v>
      </c>
      <c r="K544" s="477">
        <v>2422</v>
      </c>
      <c r="L544" s="477">
        <v>1</v>
      </c>
      <c r="M544" s="477">
        <v>173</v>
      </c>
      <c r="N544" s="477">
        <v>8</v>
      </c>
      <c r="O544" s="477">
        <v>1392</v>
      </c>
      <c r="P544" s="552">
        <v>0.57473162675474809</v>
      </c>
      <c r="Q544" s="478">
        <v>174</v>
      </c>
    </row>
    <row r="545" spans="1:17" ht="14.4" customHeight="1" x14ac:dyDescent="0.3">
      <c r="A545" s="472" t="s">
        <v>1305</v>
      </c>
      <c r="B545" s="473" t="s">
        <v>1124</v>
      </c>
      <c r="C545" s="473" t="s">
        <v>1125</v>
      </c>
      <c r="D545" s="473" t="s">
        <v>1142</v>
      </c>
      <c r="E545" s="473" t="s">
        <v>1143</v>
      </c>
      <c r="F545" s="477">
        <v>3</v>
      </c>
      <c r="G545" s="477">
        <v>123</v>
      </c>
      <c r="H545" s="477">
        <v>0.14073226544622425</v>
      </c>
      <c r="I545" s="477">
        <v>41</v>
      </c>
      <c r="J545" s="477">
        <v>19</v>
      </c>
      <c r="K545" s="477">
        <v>874</v>
      </c>
      <c r="L545" s="477">
        <v>1</v>
      </c>
      <c r="M545" s="477">
        <v>46</v>
      </c>
      <c r="N545" s="477"/>
      <c r="O545" s="477"/>
      <c r="P545" s="552"/>
      <c r="Q545" s="478"/>
    </row>
    <row r="546" spans="1:17" ht="14.4" customHeight="1" x14ac:dyDescent="0.3">
      <c r="A546" s="472" t="s">
        <v>1305</v>
      </c>
      <c r="B546" s="473" t="s">
        <v>1124</v>
      </c>
      <c r="C546" s="473" t="s">
        <v>1125</v>
      </c>
      <c r="D546" s="473" t="s">
        <v>1144</v>
      </c>
      <c r="E546" s="473" t="s">
        <v>1145</v>
      </c>
      <c r="F546" s="477"/>
      <c r="G546" s="477"/>
      <c r="H546" s="477"/>
      <c r="I546" s="477"/>
      <c r="J546" s="477"/>
      <c r="K546" s="477"/>
      <c r="L546" s="477"/>
      <c r="M546" s="477"/>
      <c r="N546" s="477">
        <v>4</v>
      </c>
      <c r="O546" s="477">
        <v>1388</v>
      </c>
      <c r="P546" s="552"/>
      <c r="Q546" s="478">
        <v>347</v>
      </c>
    </row>
    <row r="547" spans="1:17" ht="14.4" customHeight="1" x14ac:dyDescent="0.3">
      <c r="A547" s="472" t="s">
        <v>1305</v>
      </c>
      <c r="B547" s="473" t="s">
        <v>1124</v>
      </c>
      <c r="C547" s="473" t="s">
        <v>1125</v>
      </c>
      <c r="D547" s="473" t="s">
        <v>1146</v>
      </c>
      <c r="E547" s="473" t="s">
        <v>1147</v>
      </c>
      <c r="F547" s="477"/>
      <c r="G547" s="477"/>
      <c r="H547" s="477"/>
      <c r="I547" s="477"/>
      <c r="J547" s="477"/>
      <c r="K547" s="477"/>
      <c r="L547" s="477"/>
      <c r="M547" s="477"/>
      <c r="N547" s="477">
        <v>4</v>
      </c>
      <c r="O547" s="477">
        <v>204</v>
      </c>
      <c r="P547" s="552"/>
      <c r="Q547" s="478">
        <v>51</v>
      </c>
    </row>
    <row r="548" spans="1:17" ht="14.4" customHeight="1" x14ac:dyDescent="0.3">
      <c r="A548" s="472" t="s">
        <v>1305</v>
      </c>
      <c r="B548" s="473" t="s">
        <v>1124</v>
      </c>
      <c r="C548" s="473" t="s">
        <v>1125</v>
      </c>
      <c r="D548" s="473" t="s">
        <v>1150</v>
      </c>
      <c r="E548" s="473" t="s">
        <v>1151</v>
      </c>
      <c r="F548" s="477"/>
      <c r="G548" s="477"/>
      <c r="H548" s="477"/>
      <c r="I548" s="477"/>
      <c r="J548" s="477"/>
      <c r="K548" s="477"/>
      <c r="L548" s="477"/>
      <c r="M548" s="477"/>
      <c r="N548" s="477">
        <v>11</v>
      </c>
      <c r="O548" s="477">
        <v>4147</v>
      </c>
      <c r="P548" s="552"/>
      <c r="Q548" s="478">
        <v>377</v>
      </c>
    </row>
    <row r="549" spans="1:17" ht="14.4" customHeight="1" x14ac:dyDescent="0.3">
      <c r="A549" s="472" t="s">
        <v>1305</v>
      </c>
      <c r="B549" s="473" t="s">
        <v>1124</v>
      </c>
      <c r="C549" s="473" t="s">
        <v>1125</v>
      </c>
      <c r="D549" s="473" t="s">
        <v>1154</v>
      </c>
      <c r="E549" s="473" t="s">
        <v>1155</v>
      </c>
      <c r="F549" s="477"/>
      <c r="G549" s="477"/>
      <c r="H549" s="477"/>
      <c r="I549" s="477"/>
      <c r="J549" s="477">
        <v>3</v>
      </c>
      <c r="K549" s="477">
        <v>1572</v>
      </c>
      <c r="L549" s="477">
        <v>1</v>
      </c>
      <c r="M549" s="477">
        <v>524</v>
      </c>
      <c r="N549" s="477">
        <v>2</v>
      </c>
      <c r="O549" s="477">
        <v>1048</v>
      </c>
      <c r="P549" s="552">
        <v>0.66666666666666663</v>
      </c>
      <c r="Q549" s="478">
        <v>524</v>
      </c>
    </row>
    <row r="550" spans="1:17" ht="14.4" customHeight="1" x14ac:dyDescent="0.3">
      <c r="A550" s="472" t="s">
        <v>1305</v>
      </c>
      <c r="B550" s="473" t="s">
        <v>1124</v>
      </c>
      <c r="C550" s="473" t="s">
        <v>1125</v>
      </c>
      <c r="D550" s="473" t="s">
        <v>1156</v>
      </c>
      <c r="E550" s="473" t="s">
        <v>1157</v>
      </c>
      <c r="F550" s="477"/>
      <c r="G550" s="477"/>
      <c r="H550" s="477"/>
      <c r="I550" s="477"/>
      <c r="J550" s="477">
        <v>8</v>
      </c>
      <c r="K550" s="477">
        <v>456</v>
      </c>
      <c r="L550" s="477">
        <v>1</v>
      </c>
      <c r="M550" s="477">
        <v>57</v>
      </c>
      <c r="N550" s="477"/>
      <c r="O550" s="477"/>
      <c r="P550" s="552"/>
      <c r="Q550" s="478"/>
    </row>
    <row r="551" spans="1:17" ht="14.4" customHeight="1" x14ac:dyDescent="0.3">
      <c r="A551" s="472" t="s">
        <v>1305</v>
      </c>
      <c r="B551" s="473" t="s">
        <v>1124</v>
      </c>
      <c r="C551" s="473" t="s">
        <v>1125</v>
      </c>
      <c r="D551" s="473" t="s">
        <v>1170</v>
      </c>
      <c r="E551" s="473" t="s">
        <v>1171</v>
      </c>
      <c r="F551" s="477"/>
      <c r="G551" s="477"/>
      <c r="H551" s="477"/>
      <c r="I551" s="477"/>
      <c r="J551" s="477">
        <v>2</v>
      </c>
      <c r="K551" s="477">
        <v>34</v>
      </c>
      <c r="L551" s="477">
        <v>1</v>
      </c>
      <c r="M551" s="477">
        <v>17</v>
      </c>
      <c r="N551" s="477">
        <v>10</v>
      </c>
      <c r="O551" s="477">
        <v>170</v>
      </c>
      <c r="P551" s="552">
        <v>5</v>
      </c>
      <c r="Q551" s="478">
        <v>17</v>
      </c>
    </row>
    <row r="552" spans="1:17" ht="14.4" customHeight="1" x14ac:dyDescent="0.3">
      <c r="A552" s="472" t="s">
        <v>1305</v>
      </c>
      <c r="B552" s="473" t="s">
        <v>1124</v>
      </c>
      <c r="C552" s="473" t="s">
        <v>1125</v>
      </c>
      <c r="D552" s="473" t="s">
        <v>1180</v>
      </c>
      <c r="E552" s="473" t="s">
        <v>1181</v>
      </c>
      <c r="F552" s="477">
        <v>32</v>
      </c>
      <c r="G552" s="477">
        <v>3744</v>
      </c>
      <c r="H552" s="477">
        <v>0.32010943912448703</v>
      </c>
      <c r="I552" s="477">
        <v>117</v>
      </c>
      <c r="J552" s="477">
        <v>86</v>
      </c>
      <c r="K552" s="477">
        <v>11696</v>
      </c>
      <c r="L552" s="477">
        <v>1</v>
      </c>
      <c r="M552" s="477">
        <v>136</v>
      </c>
      <c r="N552" s="477">
        <v>18</v>
      </c>
      <c r="O552" s="477">
        <v>2466</v>
      </c>
      <c r="P552" s="552">
        <v>0.21084131326949385</v>
      </c>
      <c r="Q552" s="478">
        <v>137</v>
      </c>
    </row>
    <row r="553" spans="1:17" ht="14.4" customHeight="1" x14ac:dyDescent="0.3">
      <c r="A553" s="472" t="s">
        <v>1305</v>
      </c>
      <c r="B553" s="473" t="s">
        <v>1124</v>
      </c>
      <c r="C553" s="473" t="s">
        <v>1125</v>
      </c>
      <c r="D553" s="473" t="s">
        <v>1182</v>
      </c>
      <c r="E553" s="473" t="s">
        <v>1183</v>
      </c>
      <c r="F553" s="477"/>
      <c r="G553" s="477"/>
      <c r="H553" s="477"/>
      <c r="I553" s="477"/>
      <c r="J553" s="477">
        <v>1</v>
      </c>
      <c r="K553" s="477">
        <v>91</v>
      </c>
      <c r="L553" s="477">
        <v>1</v>
      </c>
      <c r="M553" s="477">
        <v>91</v>
      </c>
      <c r="N553" s="477">
        <v>4</v>
      </c>
      <c r="O553" s="477">
        <v>364</v>
      </c>
      <c r="P553" s="552">
        <v>4</v>
      </c>
      <c r="Q553" s="478">
        <v>91</v>
      </c>
    </row>
    <row r="554" spans="1:17" ht="14.4" customHeight="1" x14ac:dyDescent="0.3">
      <c r="A554" s="472" t="s">
        <v>1305</v>
      </c>
      <c r="B554" s="473" t="s">
        <v>1124</v>
      </c>
      <c r="C554" s="473" t="s">
        <v>1125</v>
      </c>
      <c r="D554" s="473" t="s">
        <v>1188</v>
      </c>
      <c r="E554" s="473" t="s">
        <v>1189</v>
      </c>
      <c r="F554" s="477"/>
      <c r="G554" s="477"/>
      <c r="H554" s="477"/>
      <c r="I554" s="477"/>
      <c r="J554" s="477">
        <v>2</v>
      </c>
      <c r="K554" s="477">
        <v>656</v>
      </c>
      <c r="L554" s="477">
        <v>1</v>
      </c>
      <c r="M554" s="477">
        <v>328</v>
      </c>
      <c r="N554" s="477"/>
      <c r="O554" s="477"/>
      <c r="P554" s="552"/>
      <c r="Q554" s="478"/>
    </row>
    <row r="555" spans="1:17" ht="14.4" customHeight="1" x14ac:dyDescent="0.3">
      <c r="A555" s="472" t="s">
        <v>1305</v>
      </c>
      <c r="B555" s="473" t="s">
        <v>1124</v>
      </c>
      <c r="C555" s="473" t="s">
        <v>1125</v>
      </c>
      <c r="D555" s="473" t="s">
        <v>1196</v>
      </c>
      <c r="E555" s="473" t="s">
        <v>1197</v>
      </c>
      <c r="F555" s="477">
        <v>1</v>
      </c>
      <c r="G555" s="477">
        <v>41</v>
      </c>
      <c r="H555" s="477"/>
      <c r="I555" s="477">
        <v>41</v>
      </c>
      <c r="J555" s="477"/>
      <c r="K555" s="477"/>
      <c r="L555" s="477"/>
      <c r="M555" s="477"/>
      <c r="N555" s="477">
        <v>3</v>
      </c>
      <c r="O555" s="477">
        <v>153</v>
      </c>
      <c r="P555" s="552"/>
      <c r="Q555" s="478">
        <v>51</v>
      </c>
    </row>
    <row r="556" spans="1:17" ht="14.4" customHeight="1" x14ac:dyDescent="0.3">
      <c r="A556" s="472" t="s">
        <v>1305</v>
      </c>
      <c r="B556" s="473" t="s">
        <v>1124</v>
      </c>
      <c r="C556" s="473" t="s">
        <v>1125</v>
      </c>
      <c r="D556" s="473" t="s">
        <v>1210</v>
      </c>
      <c r="E556" s="473" t="s">
        <v>1211</v>
      </c>
      <c r="F556" s="477"/>
      <c r="G556" s="477"/>
      <c r="H556" s="477"/>
      <c r="I556" s="477"/>
      <c r="J556" s="477">
        <v>5</v>
      </c>
      <c r="K556" s="477">
        <v>3060</v>
      </c>
      <c r="L556" s="477">
        <v>1</v>
      </c>
      <c r="M556" s="477">
        <v>612</v>
      </c>
      <c r="N556" s="477">
        <v>2</v>
      </c>
      <c r="O556" s="477">
        <v>1224</v>
      </c>
      <c r="P556" s="552">
        <v>0.4</v>
      </c>
      <c r="Q556" s="478">
        <v>612</v>
      </c>
    </row>
    <row r="557" spans="1:17" ht="14.4" customHeight="1" x14ac:dyDescent="0.3">
      <c r="A557" s="472" t="s">
        <v>1305</v>
      </c>
      <c r="B557" s="473" t="s">
        <v>1124</v>
      </c>
      <c r="C557" s="473" t="s">
        <v>1125</v>
      </c>
      <c r="D557" s="473" t="s">
        <v>1246</v>
      </c>
      <c r="E557" s="473" t="s">
        <v>1247</v>
      </c>
      <c r="F557" s="477"/>
      <c r="G557" s="477"/>
      <c r="H557" s="477"/>
      <c r="I557" s="477"/>
      <c r="J557" s="477"/>
      <c r="K557" s="477"/>
      <c r="L557" s="477"/>
      <c r="M557" s="477"/>
      <c r="N557" s="477">
        <v>10</v>
      </c>
      <c r="O557" s="477">
        <v>2610</v>
      </c>
      <c r="P557" s="552"/>
      <c r="Q557" s="478">
        <v>261</v>
      </c>
    </row>
    <row r="558" spans="1:17" ht="14.4" customHeight="1" x14ac:dyDescent="0.3">
      <c r="A558" s="472" t="s">
        <v>1306</v>
      </c>
      <c r="B558" s="473" t="s">
        <v>1124</v>
      </c>
      <c r="C558" s="473" t="s">
        <v>1125</v>
      </c>
      <c r="D558" s="473" t="s">
        <v>1126</v>
      </c>
      <c r="E558" s="473" t="s">
        <v>1127</v>
      </c>
      <c r="F558" s="477">
        <v>143</v>
      </c>
      <c r="G558" s="477">
        <v>24739</v>
      </c>
      <c r="H558" s="477">
        <v>0.97945205479452058</v>
      </c>
      <c r="I558" s="477">
        <v>173</v>
      </c>
      <c r="J558" s="477">
        <v>146</v>
      </c>
      <c r="K558" s="477">
        <v>25258</v>
      </c>
      <c r="L558" s="477">
        <v>1</v>
      </c>
      <c r="M558" s="477">
        <v>173</v>
      </c>
      <c r="N558" s="477">
        <v>144</v>
      </c>
      <c r="O558" s="477">
        <v>25056</v>
      </c>
      <c r="P558" s="552">
        <v>0.99200253385066117</v>
      </c>
      <c r="Q558" s="478">
        <v>174</v>
      </c>
    </row>
    <row r="559" spans="1:17" ht="14.4" customHeight="1" x14ac:dyDescent="0.3">
      <c r="A559" s="472" t="s">
        <v>1306</v>
      </c>
      <c r="B559" s="473" t="s">
        <v>1124</v>
      </c>
      <c r="C559" s="473" t="s">
        <v>1125</v>
      </c>
      <c r="D559" s="473" t="s">
        <v>1140</v>
      </c>
      <c r="E559" s="473" t="s">
        <v>1141</v>
      </c>
      <c r="F559" s="477">
        <v>5</v>
      </c>
      <c r="G559" s="477">
        <v>5865</v>
      </c>
      <c r="H559" s="477"/>
      <c r="I559" s="477">
        <v>1173</v>
      </c>
      <c r="J559" s="477"/>
      <c r="K559" s="477"/>
      <c r="L559" s="477"/>
      <c r="M559" s="477"/>
      <c r="N559" s="477"/>
      <c r="O559" s="477"/>
      <c r="P559" s="552"/>
      <c r="Q559" s="478"/>
    </row>
    <row r="560" spans="1:17" ht="14.4" customHeight="1" x14ac:dyDescent="0.3">
      <c r="A560" s="472" t="s">
        <v>1306</v>
      </c>
      <c r="B560" s="473" t="s">
        <v>1124</v>
      </c>
      <c r="C560" s="473" t="s">
        <v>1125</v>
      </c>
      <c r="D560" s="473" t="s">
        <v>1142</v>
      </c>
      <c r="E560" s="473" t="s">
        <v>1143</v>
      </c>
      <c r="F560" s="477">
        <v>131</v>
      </c>
      <c r="G560" s="477">
        <v>5371</v>
      </c>
      <c r="H560" s="477">
        <v>1.0242181540808544</v>
      </c>
      <c r="I560" s="477">
        <v>41</v>
      </c>
      <c r="J560" s="477">
        <v>114</v>
      </c>
      <c r="K560" s="477">
        <v>5244</v>
      </c>
      <c r="L560" s="477">
        <v>1</v>
      </c>
      <c r="M560" s="477">
        <v>46</v>
      </c>
      <c r="N560" s="477">
        <v>86</v>
      </c>
      <c r="O560" s="477">
        <v>3956</v>
      </c>
      <c r="P560" s="552">
        <v>0.75438596491228072</v>
      </c>
      <c r="Q560" s="478">
        <v>46</v>
      </c>
    </row>
    <row r="561" spans="1:17" ht="14.4" customHeight="1" x14ac:dyDescent="0.3">
      <c r="A561" s="472" t="s">
        <v>1306</v>
      </c>
      <c r="B561" s="473" t="s">
        <v>1124</v>
      </c>
      <c r="C561" s="473" t="s">
        <v>1125</v>
      </c>
      <c r="D561" s="473" t="s">
        <v>1144</v>
      </c>
      <c r="E561" s="473" t="s">
        <v>1145</v>
      </c>
      <c r="F561" s="477">
        <v>16</v>
      </c>
      <c r="G561" s="477">
        <v>6144</v>
      </c>
      <c r="H561" s="477">
        <v>3.5412103746397694</v>
      </c>
      <c r="I561" s="477">
        <v>384</v>
      </c>
      <c r="J561" s="477">
        <v>5</v>
      </c>
      <c r="K561" s="477">
        <v>1735</v>
      </c>
      <c r="L561" s="477">
        <v>1</v>
      </c>
      <c r="M561" s="477">
        <v>347</v>
      </c>
      <c r="N561" s="477">
        <v>8</v>
      </c>
      <c r="O561" s="477">
        <v>2776</v>
      </c>
      <c r="P561" s="552">
        <v>1.6</v>
      </c>
      <c r="Q561" s="478">
        <v>347</v>
      </c>
    </row>
    <row r="562" spans="1:17" ht="14.4" customHeight="1" x14ac:dyDescent="0.3">
      <c r="A562" s="472" t="s">
        <v>1306</v>
      </c>
      <c r="B562" s="473" t="s">
        <v>1124</v>
      </c>
      <c r="C562" s="473" t="s">
        <v>1125</v>
      </c>
      <c r="D562" s="473" t="s">
        <v>1146</v>
      </c>
      <c r="E562" s="473" t="s">
        <v>1147</v>
      </c>
      <c r="F562" s="477">
        <v>11</v>
      </c>
      <c r="G562" s="477">
        <v>407</v>
      </c>
      <c r="H562" s="477"/>
      <c r="I562" s="477">
        <v>37</v>
      </c>
      <c r="J562" s="477"/>
      <c r="K562" s="477"/>
      <c r="L562" s="477"/>
      <c r="M562" s="477"/>
      <c r="N562" s="477"/>
      <c r="O562" s="477"/>
      <c r="P562" s="552"/>
      <c r="Q562" s="478"/>
    </row>
    <row r="563" spans="1:17" ht="14.4" customHeight="1" x14ac:dyDescent="0.3">
      <c r="A563" s="472" t="s">
        <v>1306</v>
      </c>
      <c r="B563" s="473" t="s">
        <v>1124</v>
      </c>
      <c r="C563" s="473" t="s">
        <v>1125</v>
      </c>
      <c r="D563" s="473" t="s">
        <v>1150</v>
      </c>
      <c r="E563" s="473" t="s">
        <v>1151</v>
      </c>
      <c r="F563" s="477">
        <v>3</v>
      </c>
      <c r="G563" s="477">
        <v>1338</v>
      </c>
      <c r="H563" s="477">
        <v>0.1971706454465075</v>
      </c>
      <c r="I563" s="477">
        <v>446</v>
      </c>
      <c r="J563" s="477">
        <v>18</v>
      </c>
      <c r="K563" s="477">
        <v>6786</v>
      </c>
      <c r="L563" s="477">
        <v>1</v>
      </c>
      <c r="M563" s="477">
        <v>377</v>
      </c>
      <c r="N563" s="477">
        <v>31</v>
      </c>
      <c r="O563" s="477">
        <v>11687</v>
      </c>
      <c r="P563" s="552">
        <v>1.7222222222222223</v>
      </c>
      <c r="Q563" s="478">
        <v>377</v>
      </c>
    </row>
    <row r="564" spans="1:17" ht="14.4" customHeight="1" x14ac:dyDescent="0.3">
      <c r="A564" s="472" t="s">
        <v>1306</v>
      </c>
      <c r="B564" s="473" t="s">
        <v>1124</v>
      </c>
      <c r="C564" s="473" t="s">
        <v>1125</v>
      </c>
      <c r="D564" s="473" t="s">
        <v>1154</v>
      </c>
      <c r="E564" s="473" t="s">
        <v>1155</v>
      </c>
      <c r="F564" s="477">
        <v>18</v>
      </c>
      <c r="G564" s="477">
        <v>8856</v>
      </c>
      <c r="H564" s="477">
        <v>0.40239912758996726</v>
      </c>
      <c r="I564" s="477">
        <v>492</v>
      </c>
      <c r="J564" s="477">
        <v>42</v>
      </c>
      <c r="K564" s="477">
        <v>22008</v>
      </c>
      <c r="L564" s="477">
        <v>1</v>
      </c>
      <c r="M564" s="477">
        <v>524</v>
      </c>
      <c r="N564" s="477">
        <v>64</v>
      </c>
      <c r="O564" s="477">
        <v>33536</v>
      </c>
      <c r="P564" s="552">
        <v>1.5238095238095237</v>
      </c>
      <c r="Q564" s="478">
        <v>524</v>
      </c>
    </row>
    <row r="565" spans="1:17" ht="14.4" customHeight="1" x14ac:dyDescent="0.3">
      <c r="A565" s="472" t="s">
        <v>1306</v>
      </c>
      <c r="B565" s="473" t="s">
        <v>1124</v>
      </c>
      <c r="C565" s="473" t="s">
        <v>1125</v>
      </c>
      <c r="D565" s="473" t="s">
        <v>1156</v>
      </c>
      <c r="E565" s="473" t="s">
        <v>1157</v>
      </c>
      <c r="F565" s="477">
        <v>11</v>
      </c>
      <c r="G565" s="477">
        <v>341</v>
      </c>
      <c r="H565" s="477">
        <v>5.9824561403508776</v>
      </c>
      <c r="I565" s="477">
        <v>31</v>
      </c>
      <c r="J565" s="477">
        <v>1</v>
      </c>
      <c r="K565" s="477">
        <v>57</v>
      </c>
      <c r="L565" s="477">
        <v>1</v>
      </c>
      <c r="M565" s="477">
        <v>57</v>
      </c>
      <c r="N565" s="477"/>
      <c r="O565" s="477"/>
      <c r="P565" s="552"/>
      <c r="Q565" s="478"/>
    </row>
    <row r="566" spans="1:17" ht="14.4" customHeight="1" x14ac:dyDescent="0.3">
      <c r="A566" s="472" t="s">
        <v>1306</v>
      </c>
      <c r="B566" s="473" t="s">
        <v>1124</v>
      </c>
      <c r="C566" s="473" t="s">
        <v>1125</v>
      </c>
      <c r="D566" s="473" t="s">
        <v>1158</v>
      </c>
      <c r="E566" s="473" t="s">
        <v>1159</v>
      </c>
      <c r="F566" s="477"/>
      <c r="G566" s="477"/>
      <c r="H566" s="477"/>
      <c r="I566" s="477"/>
      <c r="J566" s="477">
        <v>1</v>
      </c>
      <c r="K566" s="477">
        <v>224</v>
      </c>
      <c r="L566" s="477">
        <v>1</v>
      </c>
      <c r="M566" s="477">
        <v>224</v>
      </c>
      <c r="N566" s="477">
        <v>1</v>
      </c>
      <c r="O566" s="477">
        <v>225</v>
      </c>
      <c r="P566" s="552">
        <v>1.0044642857142858</v>
      </c>
      <c r="Q566" s="478">
        <v>225</v>
      </c>
    </row>
    <row r="567" spans="1:17" ht="14.4" customHeight="1" x14ac:dyDescent="0.3">
      <c r="A567" s="472" t="s">
        <v>1306</v>
      </c>
      <c r="B567" s="473" t="s">
        <v>1124</v>
      </c>
      <c r="C567" s="473" t="s">
        <v>1125</v>
      </c>
      <c r="D567" s="473" t="s">
        <v>1160</v>
      </c>
      <c r="E567" s="473" t="s">
        <v>1161</v>
      </c>
      <c r="F567" s="477"/>
      <c r="G567" s="477"/>
      <c r="H567" s="477"/>
      <c r="I567" s="477"/>
      <c r="J567" s="477">
        <v>1</v>
      </c>
      <c r="K567" s="477">
        <v>553</v>
      </c>
      <c r="L567" s="477">
        <v>1</v>
      </c>
      <c r="M567" s="477">
        <v>553</v>
      </c>
      <c r="N567" s="477">
        <v>1</v>
      </c>
      <c r="O567" s="477">
        <v>554</v>
      </c>
      <c r="P567" s="552">
        <v>1.0018083182640145</v>
      </c>
      <c r="Q567" s="478">
        <v>554</v>
      </c>
    </row>
    <row r="568" spans="1:17" ht="14.4" customHeight="1" x14ac:dyDescent="0.3">
      <c r="A568" s="472" t="s">
        <v>1306</v>
      </c>
      <c r="B568" s="473" t="s">
        <v>1124</v>
      </c>
      <c r="C568" s="473" t="s">
        <v>1125</v>
      </c>
      <c r="D568" s="473" t="s">
        <v>1170</v>
      </c>
      <c r="E568" s="473" t="s">
        <v>1171</v>
      </c>
      <c r="F568" s="477">
        <v>59</v>
      </c>
      <c r="G568" s="477">
        <v>1003</v>
      </c>
      <c r="H568" s="477">
        <v>1.4047619047619047</v>
      </c>
      <c r="I568" s="477">
        <v>17</v>
      </c>
      <c r="J568" s="477">
        <v>42</v>
      </c>
      <c r="K568" s="477">
        <v>714</v>
      </c>
      <c r="L568" s="477">
        <v>1</v>
      </c>
      <c r="M568" s="477">
        <v>17</v>
      </c>
      <c r="N568" s="477">
        <v>32</v>
      </c>
      <c r="O568" s="477">
        <v>544</v>
      </c>
      <c r="P568" s="552">
        <v>0.76190476190476186</v>
      </c>
      <c r="Q568" s="478">
        <v>17</v>
      </c>
    </row>
    <row r="569" spans="1:17" ht="14.4" customHeight="1" x14ac:dyDescent="0.3">
      <c r="A569" s="472" t="s">
        <v>1306</v>
      </c>
      <c r="B569" s="473" t="s">
        <v>1124</v>
      </c>
      <c r="C569" s="473" t="s">
        <v>1125</v>
      </c>
      <c r="D569" s="473" t="s">
        <v>1172</v>
      </c>
      <c r="E569" s="473" t="s">
        <v>1173</v>
      </c>
      <c r="F569" s="477"/>
      <c r="G569" s="477"/>
      <c r="H569" s="477"/>
      <c r="I569" s="477"/>
      <c r="J569" s="477"/>
      <c r="K569" s="477"/>
      <c r="L569" s="477"/>
      <c r="M569" s="477"/>
      <c r="N569" s="477">
        <v>1</v>
      </c>
      <c r="O569" s="477">
        <v>143</v>
      </c>
      <c r="P569" s="552"/>
      <c r="Q569" s="478">
        <v>143</v>
      </c>
    </row>
    <row r="570" spans="1:17" ht="14.4" customHeight="1" x14ac:dyDescent="0.3">
      <c r="A570" s="472" t="s">
        <v>1306</v>
      </c>
      <c r="B570" s="473" t="s">
        <v>1124</v>
      </c>
      <c r="C570" s="473" t="s">
        <v>1125</v>
      </c>
      <c r="D570" s="473" t="s">
        <v>1174</v>
      </c>
      <c r="E570" s="473" t="s">
        <v>1175</v>
      </c>
      <c r="F570" s="477">
        <v>9</v>
      </c>
      <c r="G570" s="477">
        <v>927</v>
      </c>
      <c r="H570" s="477">
        <v>2.8523076923076922</v>
      </c>
      <c r="I570" s="477">
        <v>103</v>
      </c>
      <c r="J570" s="477">
        <v>5</v>
      </c>
      <c r="K570" s="477">
        <v>325</v>
      </c>
      <c r="L570" s="477">
        <v>1</v>
      </c>
      <c r="M570" s="477">
        <v>65</v>
      </c>
      <c r="N570" s="477"/>
      <c r="O570" s="477"/>
      <c r="P570" s="552"/>
      <c r="Q570" s="478"/>
    </row>
    <row r="571" spans="1:17" ht="14.4" customHeight="1" x14ac:dyDescent="0.3">
      <c r="A571" s="472" t="s">
        <v>1306</v>
      </c>
      <c r="B571" s="473" t="s">
        <v>1124</v>
      </c>
      <c r="C571" s="473" t="s">
        <v>1125</v>
      </c>
      <c r="D571" s="473" t="s">
        <v>1180</v>
      </c>
      <c r="E571" s="473" t="s">
        <v>1181</v>
      </c>
      <c r="F571" s="477">
        <v>279</v>
      </c>
      <c r="G571" s="477">
        <v>32643</v>
      </c>
      <c r="H571" s="477">
        <v>0.82199335213537472</v>
      </c>
      <c r="I571" s="477">
        <v>117</v>
      </c>
      <c r="J571" s="477">
        <v>292</v>
      </c>
      <c r="K571" s="477">
        <v>39712</v>
      </c>
      <c r="L571" s="477">
        <v>1</v>
      </c>
      <c r="M571" s="477">
        <v>136</v>
      </c>
      <c r="N571" s="477">
        <v>311</v>
      </c>
      <c r="O571" s="477">
        <v>42607</v>
      </c>
      <c r="P571" s="552">
        <v>1.0728998791297342</v>
      </c>
      <c r="Q571" s="478">
        <v>137</v>
      </c>
    </row>
    <row r="572" spans="1:17" ht="14.4" customHeight="1" x14ac:dyDescent="0.3">
      <c r="A572" s="472" t="s">
        <v>1306</v>
      </c>
      <c r="B572" s="473" t="s">
        <v>1124</v>
      </c>
      <c r="C572" s="473" t="s">
        <v>1125</v>
      </c>
      <c r="D572" s="473" t="s">
        <v>1182</v>
      </c>
      <c r="E572" s="473" t="s">
        <v>1183</v>
      </c>
      <c r="F572" s="477">
        <v>50</v>
      </c>
      <c r="G572" s="477">
        <v>4550</v>
      </c>
      <c r="H572" s="477">
        <v>0.57471264367816088</v>
      </c>
      <c r="I572" s="477">
        <v>91</v>
      </c>
      <c r="J572" s="477">
        <v>87</v>
      </c>
      <c r="K572" s="477">
        <v>7917</v>
      </c>
      <c r="L572" s="477">
        <v>1</v>
      </c>
      <c r="M572" s="477">
        <v>91</v>
      </c>
      <c r="N572" s="477">
        <v>75</v>
      </c>
      <c r="O572" s="477">
        <v>6825</v>
      </c>
      <c r="P572" s="552">
        <v>0.86206896551724133</v>
      </c>
      <c r="Q572" s="478">
        <v>91</v>
      </c>
    </row>
    <row r="573" spans="1:17" ht="14.4" customHeight="1" x14ac:dyDescent="0.3">
      <c r="A573" s="472" t="s">
        <v>1306</v>
      </c>
      <c r="B573" s="473" t="s">
        <v>1124</v>
      </c>
      <c r="C573" s="473" t="s">
        <v>1125</v>
      </c>
      <c r="D573" s="473" t="s">
        <v>1186</v>
      </c>
      <c r="E573" s="473" t="s">
        <v>1187</v>
      </c>
      <c r="F573" s="477">
        <v>9</v>
      </c>
      <c r="G573" s="477">
        <v>189</v>
      </c>
      <c r="H573" s="477">
        <v>0.31818181818181818</v>
      </c>
      <c r="I573" s="477">
        <v>21</v>
      </c>
      <c r="J573" s="477">
        <v>9</v>
      </c>
      <c r="K573" s="477">
        <v>594</v>
      </c>
      <c r="L573" s="477">
        <v>1</v>
      </c>
      <c r="M573" s="477">
        <v>66</v>
      </c>
      <c r="N573" s="477">
        <v>14</v>
      </c>
      <c r="O573" s="477">
        <v>924</v>
      </c>
      <c r="P573" s="552">
        <v>1.5555555555555556</v>
      </c>
      <c r="Q573" s="478">
        <v>66</v>
      </c>
    </row>
    <row r="574" spans="1:17" ht="14.4" customHeight="1" x14ac:dyDescent="0.3">
      <c r="A574" s="472" t="s">
        <v>1306</v>
      </c>
      <c r="B574" s="473" t="s">
        <v>1124</v>
      </c>
      <c r="C574" s="473" t="s">
        <v>1125</v>
      </c>
      <c r="D574" s="473" t="s">
        <v>1188</v>
      </c>
      <c r="E574" s="473" t="s">
        <v>1189</v>
      </c>
      <c r="F574" s="477">
        <v>88</v>
      </c>
      <c r="G574" s="477">
        <v>42944</v>
      </c>
      <c r="H574" s="477">
        <v>1.9541317801237714</v>
      </c>
      <c r="I574" s="477">
        <v>488</v>
      </c>
      <c r="J574" s="477">
        <v>67</v>
      </c>
      <c r="K574" s="477">
        <v>21976</v>
      </c>
      <c r="L574" s="477">
        <v>1</v>
      </c>
      <c r="M574" s="477">
        <v>328</v>
      </c>
      <c r="N574" s="477">
        <v>39</v>
      </c>
      <c r="O574" s="477">
        <v>12792</v>
      </c>
      <c r="P574" s="552">
        <v>0.58208955223880599</v>
      </c>
      <c r="Q574" s="478">
        <v>328</v>
      </c>
    </row>
    <row r="575" spans="1:17" ht="14.4" customHeight="1" x14ac:dyDescent="0.3">
      <c r="A575" s="472" t="s">
        <v>1306</v>
      </c>
      <c r="B575" s="473" t="s">
        <v>1124</v>
      </c>
      <c r="C575" s="473" t="s">
        <v>1125</v>
      </c>
      <c r="D575" s="473" t="s">
        <v>1196</v>
      </c>
      <c r="E575" s="473" t="s">
        <v>1197</v>
      </c>
      <c r="F575" s="477">
        <v>22</v>
      </c>
      <c r="G575" s="477">
        <v>902</v>
      </c>
      <c r="H575" s="477">
        <v>2.526610644257703</v>
      </c>
      <c r="I575" s="477">
        <v>41</v>
      </c>
      <c r="J575" s="477">
        <v>7</v>
      </c>
      <c r="K575" s="477">
        <v>357</v>
      </c>
      <c r="L575" s="477">
        <v>1</v>
      </c>
      <c r="M575" s="477">
        <v>51</v>
      </c>
      <c r="N575" s="477">
        <v>17</v>
      </c>
      <c r="O575" s="477">
        <v>867</v>
      </c>
      <c r="P575" s="552">
        <v>2.4285714285714284</v>
      </c>
      <c r="Q575" s="478">
        <v>51</v>
      </c>
    </row>
    <row r="576" spans="1:17" ht="14.4" customHeight="1" x14ac:dyDescent="0.3">
      <c r="A576" s="472" t="s">
        <v>1306</v>
      </c>
      <c r="B576" s="473" t="s">
        <v>1124</v>
      </c>
      <c r="C576" s="473" t="s">
        <v>1125</v>
      </c>
      <c r="D576" s="473" t="s">
        <v>1208</v>
      </c>
      <c r="E576" s="473" t="s">
        <v>1209</v>
      </c>
      <c r="F576" s="477"/>
      <c r="G576" s="477"/>
      <c r="H576" s="477"/>
      <c r="I576" s="477"/>
      <c r="J576" s="477">
        <v>2</v>
      </c>
      <c r="K576" s="477">
        <v>4232</v>
      </c>
      <c r="L576" s="477">
        <v>1</v>
      </c>
      <c r="M576" s="477">
        <v>2116</v>
      </c>
      <c r="N576" s="477"/>
      <c r="O576" s="477"/>
      <c r="P576" s="552"/>
      <c r="Q576" s="478"/>
    </row>
    <row r="577" spans="1:17" ht="14.4" customHeight="1" x14ac:dyDescent="0.3">
      <c r="A577" s="472" t="s">
        <v>1306</v>
      </c>
      <c r="B577" s="473" t="s">
        <v>1124</v>
      </c>
      <c r="C577" s="473" t="s">
        <v>1125</v>
      </c>
      <c r="D577" s="473" t="s">
        <v>1210</v>
      </c>
      <c r="E577" s="473" t="s">
        <v>1211</v>
      </c>
      <c r="F577" s="477">
        <v>25</v>
      </c>
      <c r="G577" s="477">
        <v>15350</v>
      </c>
      <c r="H577" s="477">
        <v>0.30587438227323449</v>
      </c>
      <c r="I577" s="477">
        <v>614</v>
      </c>
      <c r="J577" s="477">
        <v>82</v>
      </c>
      <c r="K577" s="477">
        <v>50184</v>
      </c>
      <c r="L577" s="477">
        <v>1</v>
      </c>
      <c r="M577" s="477">
        <v>612</v>
      </c>
      <c r="N577" s="477">
        <v>88</v>
      </c>
      <c r="O577" s="477">
        <v>53856</v>
      </c>
      <c r="P577" s="552">
        <v>1.0731707317073171</v>
      </c>
      <c r="Q577" s="478">
        <v>612</v>
      </c>
    </row>
    <row r="578" spans="1:17" ht="14.4" customHeight="1" x14ac:dyDescent="0.3">
      <c r="A578" s="472" t="s">
        <v>1306</v>
      </c>
      <c r="B578" s="473" t="s">
        <v>1124</v>
      </c>
      <c r="C578" s="473" t="s">
        <v>1125</v>
      </c>
      <c r="D578" s="473" t="s">
        <v>1238</v>
      </c>
      <c r="E578" s="473" t="s">
        <v>1239</v>
      </c>
      <c r="F578" s="477"/>
      <c r="G578" s="477"/>
      <c r="H578" s="477"/>
      <c r="I578" s="477"/>
      <c r="J578" s="477">
        <v>2</v>
      </c>
      <c r="K578" s="477">
        <v>2986</v>
      </c>
      <c r="L578" s="477">
        <v>1</v>
      </c>
      <c r="M578" s="477">
        <v>1493</v>
      </c>
      <c r="N578" s="477"/>
      <c r="O578" s="477"/>
      <c r="P578" s="552"/>
      <c r="Q578" s="478"/>
    </row>
    <row r="579" spans="1:17" ht="14.4" customHeight="1" x14ac:dyDescent="0.3">
      <c r="A579" s="472" t="s">
        <v>1306</v>
      </c>
      <c r="B579" s="473" t="s">
        <v>1124</v>
      </c>
      <c r="C579" s="473" t="s">
        <v>1125</v>
      </c>
      <c r="D579" s="473" t="s">
        <v>1242</v>
      </c>
      <c r="E579" s="473" t="s">
        <v>1243</v>
      </c>
      <c r="F579" s="477"/>
      <c r="G579" s="477"/>
      <c r="H579" s="477"/>
      <c r="I579" s="477"/>
      <c r="J579" s="477">
        <v>1</v>
      </c>
      <c r="K579" s="477">
        <v>887</v>
      </c>
      <c r="L579" s="477">
        <v>1</v>
      </c>
      <c r="M579" s="477">
        <v>887</v>
      </c>
      <c r="N579" s="477"/>
      <c r="O579" s="477"/>
      <c r="P579" s="552"/>
      <c r="Q579" s="478"/>
    </row>
    <row r="580" spans="1:17" ht="14.4" customHeight="1" x14ac:dyDescent="0.3">
      <c r="A580" s="472" t="s">
        <v>1306</v>
      </c>
      <c r="B580" s="473" t="s">
        <v>1124</v>
      </c>
      <c r="C580" s="473" t="s">
        <v>1125</v>
      </c>
      <c r="D580" s="473" t="s">
        <v>1246</v>
      </c>
      <c r="E580" s="473" t="s">
        <v>1247</v>
      </c>
      <c r="F580" s="477"/>
      <c r="G580" s="477"/>
      <c r="H580" s="477"/>
      <c r="I580" s="477"/>
      <c r="J580" s="477"/>
      <c r="K580" s="477"/>
      <c r="L580" s="477"/>
      <c r="M580" s="477"/>
      <c r="N580" s="477">
        <v>193</v>
      </c>
      <c r="O580" s="477">
        <v>50373</v>
      </c>
      <c r="P580" s="552"/>
      <c r="Q580" s="478">
        <v>261</v>
      </c>
    </row>
    <row r="581" spans="1:17" ht="14.4" customHeight="1" x14ac:dyDescent="0.3">
      <c r="A581" s="472" t="s">
        <v>1306</v>
      </c>
      <c r="B581" s="473" t="s">
        <v>1124</v>
      </c>
      <c r="C581" s="473" t="s">
        <v>1125</v>
      </c>
      <c r="D581" s="473" t="s">
        <v>1248</v>
      </c>
      <c r="E581" s="473" t="s">
        <v>1249</v>
      </c>
      <c r="F581" s="477"/>
      <c r="G581" s="477"/>
      <c r="H581" s="477"/>
      <c r="I581" s="477"/>
      <c r="J581" s="477"/>
      <c r="K581" s="477"/>
      <c r="L581" s="477"/>
      <c r="M581" s="477"/>
      <c r="N581" s="477">
        <v>3</v>
      </c>
      <c r="O581" s="477">
        <v>495</v>
      </c>
      <c r="P581" s="552"/>
      <c r="Q581" s="478">
        <v>165</v>
      </c>
    </row>
    <row r="582" spans="1:17" ht="14.4" customHeight="1" x14ac:dyDescent="0.3">
      <c r="A582" s="472" t="s">
        <v>1306</v>
      </c>
      <c r="B582" s="473" t="s">
        <v>1124</v>
      </c>
      <c r="C582" s="473" t="s">
        <v>1125</v>
      </c>
      <c r="D582" s="473" t="s">
        <v>1252</v>
      </c>
      <c r="E582" s="473" t="s">
        <v>1253</v>
      </c>
      <c r="F582" s="477"/>
      <c r="G582" s="477"/>
      <c r="H582" s="477"/>
      <c r="I582" s="477"/>
      <c r="J582" s="477"/>
      <c r="K582" s="477"/>
      <c r="L582" s="477"/>
      <c r="M582" s="477"/>
      <c r="N582" s="477">
        <v>1</v>
      </c>
      <c r="O582" s="477">
        <v>152</v>
      </c>
      <c r="P582" s="552"/>
      <c r="Q582" s="478">
        <v>152</v>
      </c>
    </row>
    <row r="583" spans="1:17" ht="14.4" customHeight="1" x14ac:dyDescent="0.3">
      <c r="A583" s="472" t="s">
        <v>1307</v>
      </c>
      <c r="B583" s="473" t="s">
        <v>1124</v>
      </c>
      <c r="C583" s="473" t="s">
        <v>1125</v>
      </c>
      <c r="D583" s="473" t="s">
        <v>1126</v>
      </c>
      <c r="E583" s="473" t="s">
        <v>1127</v>
      </c>
      <c r="F583" s="477">
        <v>289</v>
      </c>
      <c r="G583" s="477">
        <v>49997</v>
      </c>
      <c r="H583" s="477">
        <v>1.0284697508896796</v>
      </c>
      <c r="I583" s="477">
        <v>173</v>
      </c>
      <c r="J583" s="477">
        <v>281</v>
      </c>
      <c r="K583" s="477">
        <v>48613</v>
      </c>
      <c r="L583" s="477">
        <v>1</v>
      </c>
      <c r="M583" s="477">
        <v>173</v>
      </c>
      <c r="N583" s="477">
        <v>287</v>
      </c>
      <c r="O583" s="477">
        <v>49938</v>
      </c>
      <c r="P583" s="552">
        <v>1.0272560837636022</v>
      </c>
      <c r="Q583" s="478">
        <v>174</v>
      </c>
    </row>
    <row r="584" spans="1:17" ht="14.4" customHeight="1" x14ac:dyDescent="0.3">
      <c r="A584" s="472" t="s">
        <v>1307</v>
      </c>
      <c r="B584" s="473" t="s">
        <v>1124</v>
      </c>
      <c r="C584" s="473" t="s">
        <v>1125</v>
      </c>
      <c r="D584" s="473" t="s">
        <v>1142</v>
      </c>
      <c r="E584" s="473" t="s">
        <v>1143</v>
      </c>
      <c r="F584" s="477">
        <v>8</v>
      </c>
      <c r="G584" s="477">
        <v>328</v>
      </c>
      <c r="H584" s="477">
        <v>0.89130434782608692</v>
      </c>
      <c r="I584" s="477">
        <v>41</v>
      </c>
      <c r="J584" s="477">
        <v>8</v>
      </c>
      <c r="K584" s="477">
        <v>368</v>
      </c>
      <c r="L584" s="477">
        <v>1</v>
      </c>
      <c r="M584" s="477">
        <v>46</v>
      </c>
      <c r="N584" s="477"/>
      <c r="O584" s="477"/>
      <c r="P584" s="552"/>
      <c r="Q584" s="478"/>
    </row>
    <row r="585" spans="1:17" ht="14.4" customHeight="1" x14ac:dyDescent="0.3">
      <c r="A585" s="472" t="s">
        <v>1307</v>
      </c>
      <c r="B585" s="473" t="s">
        <v>1124</v>
      </c>
      <c r="C585" s="473" t="s">
        <v>1125</v>
      </c>
      <c r="D585" s="473" t="s">
        <v>1150</v>
      </c>
      <c r="E585" s="473" t="s">
        <v>1151</v>
      </c>
      <c r="F585" s="477">
        <v>3</v>
      </c>
      <c r="G585" s="477">
        <v>1338</v>
      </c>
      <c r="H585" s="477">
        <v>1.7745358090185677</v>
      </c>
      <c r="I585" s="477">
        <v>446</v>
      </c>
      <c r="J585" s="477">
        <v>2</v>
      </c>
      <c r="K585" s="477">
        <v>754</v>
      </c>
      <c r="L585" s="477">
        <v>1</v>
      </c>
      <c r="M585" s="477">
        <v>377</v>
      </c>
      <c r="N585" s="477"/>
      <c r="O585" s="477"/>
      <c r="P585" s="552"/>
      <c r="Q585" s="478"/>
    </row>
    <row r="586" spans="1:17" ht="14.4" customHeight="1" x14ac:dyDescent="0.3">
      <c r="A586" s="472" t="s">
        <v>1307</v>
      </c>
      <c r="B586" s="473" t="s">
        <v>1124</v>
      </c>
      <c r="C586" s="473" t="s">
        <v>1125</v>
      </c>
      <c r="D586" s="473" t="s">
        <v>1154</v>
      </c>
      <c r="E586" s="473" t="s">
        <v>1155</v>
      </c>
      <c r="F586" s="477">
        <v>1</v>
      </c>
      <c r="G586" s="477">
        <v>492</v>
      </c>
      <c r="H586" s="477">
        <v>0.46946564885496184</v>
      </c>
      <c r="I586" s="477">
        <v>492</v>
      </c>
      <c r="J586" s="477">
        <v>2</v>
      </c>
      <c r="K586" s="477">
        <v>1048</v>
      </c>
      <c r="L586" s="477">
        <v>1</v>
      </c>
      <c r="M586" s="477">
        <v>524</v>
      </c>
      <c r="N586" s="477"/>
      <c r="O586" s="477"/>
      <c r="P586" s="552"/>
      <c r="Q586" s="478"/>
    </row>
    <row r="587" spans="1:17" ht="14.4" customHeight="1" x14ac:dyDescent="0.3">
      <c r="A587" s="472" t="s">
        <v>1307</v>
      </c>
      <c r="B587" s="473" t="s">
        <v>1124</v>
      </c>
      <c r="C587" s="473" t="s">
        <v>1125</v>
      </c>
      <c r="D587" s="473" t="s">
        <v>1156</v>
      </c>
      <c r="E587" s="473" t="s">
        <v>1157</v>
      </c>
      <c r="F587" s="477">
        <v>2</v>
      </c>
      <c r="G587" s="477">
        <v>62</v>
      </c>
      <c r="H587" s="477">
        <v>0.18128654970760233</v>
      </c>
      <c r="I587" s="477">
        <v>31</v>
      </c>
      <c r="J587" s="477">
        <v>6</v>
      </c>
      <c r="K587" s="477">
        <v>342</v>
      </c>
      <c r="L587" s="477">
        <v>1</v>
      </c>
      <c r="M587" s="477">
        <v>57</v>
      </c>
      <c r="N587" s="477"/>
      <c r="O587" s="477"/>
      <c r="P587" s="552"/>
      <c r="Q587" s="478"/>
    </row>
    <row r="588" spans="1:17" ht="14.4" customHeight="1" x14ac:dyDescent="0.3">
      <c r="A588" s="472" t="s">
        <v>1307</v>
      </c>
      <c r="B588" s="473" t="s">
        <v>1124</v>
      </c>
      <c r="C588" s="473" t="s">
        <v>1125</v>
      </c>
      <c r="D588" s="473" t="s">
        <v>1170</v>
      </c>
      <c r="E588" s="473" t="s">
        <v>1171</v>
      </c>
      <c r="F588" s="477">
        <v>11</v>
      </c>
      <c r="G588" s="477">
        <v>187</v>
      </c>
      <c r="H588" s="477">
        <v>11</v>
      </c>
      <c r="I588" s="477">
        <v>17</v>
      </c>
      <c r="J588" s="477">
        <v>1</v>
      </c>
      <c r="K588" s="477">
        <v>17</v>
      </c>
      <c r="L588" s="477">
        <v>1</v>
      </c>
      <c r="M588" s="477">
        <v>17</v>
      </c>
      <c r="N588" s="477"/>
      <c r="O588" s="477"/>
      <c r="P588" s="552"/>
      <c r="Q588" s="478"/>
    </row>
    <row r="589" spans="1:17" ht="14.4" customHeight="1" x14ac:dyDescent="0.3">
      <c r="A589" s="472" t="s">
        <v>1307</v>
      </c>
      <c r="B589" s="473" t="s">
        <v>1124</v>
      </c>
      <c r="C589" s="473" t="s">
        <v>1125</v>
      </c>
      <c r="D589" s="473" t="s">
        <v>1172</v>
      </c>
      <c r="E589" s="473" t="s">
        <v>1173</v>
      </c>
      <c r="F589" s="477">
        <v>2</v>
      </c>
      <c r="G589" s="477">
        <v>278</v>
      </c>
      <c r="H589" s="477"/>
      <c r="I589" s="477">
        <v>139</v>
      </c>
      <c r="J589" s="477"/>
      <c r="K589" s="477"/>
      <c r="L589" s="477"/>
      <c r="M589" s="477"/>
      <c r="N589" s="477"/>
      <c r="O589" s="477"/>
      <c r="P589" s="552"/>
      <c r="Q589" s="478"/>
    </row>
    <row r="590" spans="1:17" ht="14.4" customHeight="1" x14ac:dyDescent="0.3">
      <c r="A590" s="472" t="s">
        <v>1307</v>
      </c>
      <c r="B590" s="473" t="s">
        <v>1124</v>
      </c>
      <c r="C590" s="473" t="s">
        <v>1125</v>
      </c>
      <c r="D590" s="473" t="s">
        <v>1174</v>
      </c>
      <c r="E590" s="473" t="s">
        <v>1175</v>
      </c>
      <c r="F590" s="477"/>
      <c r="G590" s="477"/>
      <c r="H590" s="477"/>
      <c r="I590" s="477"/>
      <c r="J590" s="477">
        <v>1</v>
      </c>
      <c r="K590" s="477">
        <v>65</v>
      </c>
      <c r="L590" s="477">
        <v>1</v>
      </c>
      <c r="M590" s="477">
        <v>65</v>
      </c>
      <c r="N590" s="477"/>
      <c r="O590" s="477"/>
      <c r="P590" s="552"/>
      <c r="Q590" s="478"/>
    </row>
    <row r="591" spans="1:17" ht="14.4" customHeight="1" x14ac:dyDescent="0.3">
      <c r="A591" s="472" t="s">
        <v>1307</v>
      </c>
      <c r="B591" s="473" t="s">
        <v>1124</v>
      </c>
      <c r="C591" s="473" t="s">
        <v>1125</v>
      </c>
      <c r="D591" s="473" t="s">
        <v>1180</v>
      </c>
      <c r="E591" s="473" t="s">
        <v>1181</v>
      </c>
      <c r="F591" s="477">
        <v>63</v>
      </c>
      <c r="G591" s="477">
        <v>7371</v>
      </c>
      <c r="H591" s="477">
        <v>0.74244560838033846</v>
      </c>
      <c r="I591" s="477">
        <v>117</v>
      </c>
      <c r="J591" s="477">
        <v>73</v>
      </c>
      <c r="K591" s="477">
        <v>9928</v>
      </c>
      <c r="L591" s="477">
        <v>1</v>
      </c>
      <c r="M591" s="477">
        <v>136</v>
      </c>
      <c r="N591" s="477">
        <v>50</v>
      </c>
      <c r="O591" s="477">
        <v>6850</v>
      </c>
      <c r="P591" s="552">
        <v>0.68996776792908943</v>
      </c>
      <c r="Q591" s="478">
        <v>137</v>
      </c>
    </row>
    <row r="592" spans="1:17" ht="14.4" customHeight="1" x14ac:dyDescent="0.3">
      <c r="A592" s="472" t="s">
        <v>1307</v>
      </c>
      <c r="B592" s="473" t="s">
        <v>1124</v>
      </c>
      <c r="C592" s="473" t="s">
        <v>1125</v>
      </c>
      <c r="D592" s="473" t="s">
        <v>1182</v>
      </c>
      <c r="E592" s="473" t="s">
        <v>1183</v>
      </c>
      <c r="F592" s="477">
        <v>16</v>
      </c>
      <c r="G592" s="477">
        <v>1456</v>
      </c>
      <c r="H592" s="477">
        <v>0.64</v>
      </c>
      <c r="I592" s="477">
        <v>91</v>
      </c>
      <c r="J592" s="477">
        <v>25</v>
      </c>
      <c r="K592" s="477">
        <v>2275</v>
      </c>
      <c r="L592" s="477">
        <v>1</v>
      </c>
      <c r="M592" s="477">
        <v>91</v>
      </c>
      <c r="N592" s="477">
        <v>17</v>
      </c>
      <c r="O592" s="477">
        <v>1547</v>
      </c>
      <c r="P592" s="552">
        <v>0.68</v>
      </c>
      <c r="Q592" s="478">
        <v>91</v>
      </c>
    </row>
    <row r="593" spans="1:17" ht="14.4" customHeight="1" x14ac:dyDescent="0.3">
      <c r="A593" s="472" t="s">
        <v>1307</v>
      </c>
      <c r="B593" s="473" t="s">
        <v>1124</v>
      </c>
      <c r="C593" s="473" t="s">
        <v>1125</v>
      </c>
      <c r="D593" s="473" t="s">
        <v>1186</v>
      </c>
      <c r="E593" s="473" t="s">
        <v>1187</v>
      </c>
      <c r="F593" s="477">
        <v>2</v>
      </c>
      <c r="G593" s="477">
        <v>42</v>
      </c>
      <c r="H593" s="477"/>
      <c r="I593" s="477">
        <v>21</v>
      </c>
      <c r="J593" s="477"/>
      <c r="K593" s="477"/>
      <c r="L593" s="477"/>
      <c r="M593" s="477"/>
      <c r="N593" s="477">
        <v>3</v>
      </c>
      <c r="O593" s="477">
        <v>198</v>
      </c>
      <c r="P593" s="552"/>
      <c r="Q593" s="478">
        <v>66</v>
      </c>
    </row>
    <row r="594" spans="1:17" ht="14.4" customHeight="1" x14ac:dyDescent="0.3">
      <c r="A594" s="472" t="s">
        <v>1307</v>
      </c>
      <c r="B594" s="473" t="s">
        <v>1124</v>
      </c>
      <c r="C594" s="473" t="s">
        <v>1125</v>
      </c>
      <c r="D594" s="473" t="s">
        <v>1188</v>
      </c>
      <c r="E594" s="473" t="s">
        <v>1189</v>
      </c>
      <c r="F594" s="477">
        <v>19</v>
      </c>
      <c r="G594" s="477">
        <v>9272</v>
      </c>
      <c r="H594" s="477"/>
      <c r="I594" s="477">
        <v>488</v>
      </c>
      <c r="J594" s="477"/>
      <c r="K594" s="477"/>
      <c r="L594" s="477"/>
      <c r="M594" s="477"/>
      <c r="N594" s="477"/>
      <c r="O594" s="477"/>
      <c r="P594" s="552"/>
      <c r="Q594" s="478"/>
    </row>
    <row r="595" spans="1:17" ht="14.4" customHeight="1" x14ac:dyDescent="0.3">
      <c r="A595" s="472" t="s">
        <v>1307</v>
      </c>
      <c r="B595" s="473" t="s">
        <v>1124</v>
      </c>
      <c r="C595" s="473" t="s">
        <v>1125</v>
      </c>
      <c r="D595" s="473" t="s">
        <v>1196</v>
      </c>
      <c r="E595" s="473" t="s">
        <v>1197</v>
      </c>
      <c r="F595" s="477">
        <v>9</v>
      </c>
      <c r="G595" s="477">
        <v>369</v>
      </c>
      <c r="H595" s="477">
        <v>0.90441176470588236</v>
      </c>
      <c r="I595" s="477">
        <v>41</v>
      </c>
      <c r="J595" s="477">
        <v>8</v>
      </c>
      <c r="K595" s="477">
        <v>408</v>
      </c>
      <c r="L595" s="477">
        <v>1</v>
      </c>
      <c r="M595" s="477">
        <v>51</v>
      </c>
      <c r="N595" s="477">
        <v>16</v>
      </c>
      <c r="O595" s="477">
        <v>816</v>
      </c>
      <c r="P595" s="552">
        <v>2</v>
      </c>
      <c r="Q595" s="478">
        <v>51</v>
      </c>
    </row>
    <row r="596" spans="1:17" ht="14.4" customHeight="1" x14ac:dyDescent="0.3">
      <c r="A596" s="472" t="s">
        <v>1307</v>
      </c>
      <c r="B596" s="473" t="s">
        <v>1124</v>
      </c>
      <c r="C596" s="473" t="s">
        <v>1125</v>
      </c>
      <c r="D596" s="473" t="s">
        <v>1210</v>
      </c>
      <c r="E596" s="473" t="s">
        <v>1211</v>
      </c>
      <c r="F596" s="477"/>
      <c r="G596" s="477"/>
      <c r="H596" s="477"/>
      <c r="I596" s="477"/>
      <c r="J596" s="477">
        <v>4</v>
      </c>
      <c r="K596" s="477">
        <v>2448</v>
      </c>
      <c r="L596" s="477">
        <v>1</v>
      </c>
      <c r="M596" s="477">
        <v>612</v>
      </c>
      <c r="N596" s="477"/>
      <c r="O596" s="477"/>
      <c r="P596" s="552"/>
      <c r="Q596" s="478"/>
    </row>
    <row r="597" spans="1:17" ht="14.4" customHeight="1" x14ac:dyDescent="0.3">
      <c r="A597" s="472" t="s">
        <v>1307</v>
      </c>
      <c r="B597" s="473" t="s">
        <v>1124</v>
      </c>
      <c r="C597" s="473" t="s">
        <v>1125</v>
      </c>
      <c r="D597" s="473" t="s">
        <v>1246</v>
      </c>
      <c r="E597" s="473" t="s">
        <v>1247</v>
      </c>
      <c r="F597" s="477"/>
      <c r="G597" s="477"/>
      <c r="H597" s="477"/>
      <c r="I597" s="477"/>
      <c r="J597" s="477"/>
      <c r="K597" s="477"/>
      <c r="L597" s="477"/>
      <c r="M597" s="477"/>
      <c r="N597" s="477">
        <v>34</v>
      </c>
      <c r="O597" s="477">
        <v>8874</v>
      </c>
      <c r="P597" s="552"/>
      <c r="Q597" s="478">
        <v>261</v>
      </c>
    </row>
    <row r="598" spans="1:17" ht="14.4" customHeight="1" x14ac:dyDescent="0.3">
      <c r="A598" s="472" t="s">
        <v>1307</v>
      </c>
      <c r="B598" s="473" t="s">
        <v>1124</v>
      </c>
      <c r="C598" s="473" t="s">
        <v>1125</v>
      </c>
      <c r="D598" s="473" t="s">
        <v>1248</v>
      </c>
      <c r="E598" s="473" t="s">
        <v>1249</v>
      </c>
      <c r="F598" s="477"/>
      <c r="G598" s="477"/>
      <c r="H598" s="477"/>
      <c r="I598" s="477"/>
      <c r="J598" s="477"/>
      <c r="K598" s="477"/>
      <c r="L598" s="477"/>
      <c r="M598" s="477"/>
      <c r="N598" s="477">
        <v>1</v>
      </c>
      <c r="O598" s="477">
        <v>165</v>
      </c>
      <c r="P598" s="552"/>
      <c r="Q598" s="478">
        <v>165</v>
      </c>
    </row>
    <row r="599" spans="1:17" ht="14.4" customHeight="1" x14ac:dyDescent="0.3">
      <c r="A599" s="472" t="s">
        <v>1308</v>
      </c>
      <c r="B599" s="473" t="s">
        <v>1124</v>
      </c>
      <c r="C599" s="473" t="s">
        <v>1125</v>
      </c>
      <c r="D599" s="473" t="s">
        <v>1126</v>
      </c>
      <c r="E599" s="473" t="s">
        <v>1127</v>
      </c>
      <c r="F599" s="477">
        <v>379</v>
      </c>
      <c r="G599" s="477">
        <v>65567</v>
      </c>
      <c r="H599" s="477">
        <v>1.5661157024793388</v>
      </c>
      <c r="I599" s="477">
        <v>173</v>
      </c>
      <c r="J599" s="477">
        <v>242</v>
      </c>
      <c r="K599" s="477">
        <v>41866</v>
      </c>
      <c r="L599" s="477">
        <v>1</v>
      </c>
      <c r="M599" s="477">
        <v>173</v>
      </c>
      <c r="N599" s="477">
        <v>298</v>
      </c>
      <c r="O599" s="477">
        <v>51852</v>
      </c>
      <c r="P599" s="552">
        <v>1.2385229064157073</v>
      </c>
      <c r="Q599" s="478">
        <v>174</v>
      </c>
    </row>
    <row r="600" spans="1:17" ht="14.4" customHeight="1" x14ac:dyDescent="0.3">
      <c r="A600" s="472" t="s">
        <v>1308</v>
      </c>
      <c r="B600" s="473" t="s">
        <v>1124</v>
      </c>
      <c r="C600" s="473" t="s">
        <v>1125</v>
      </c>
      <c r="D600" s="473" t="s">
        <v>1140</v>
      </c>
      <c r="E600" s="473" t="s">
        <v>1141</v>
      </c>
      <c r="F600" s="477">
        <v>75</v>
      </c>
      <c r="G600" s="477">
        <v>87975</v>
      </c>
      <c r="H600" s="477">
        <v>1.6121495327102804</v>
      </c>
      <c r="I600" s="477">
        <v>1173</v>
      </c>
      <c r="J600" s="477">
        <v>51</v>
      </c>
      <c r="K600" s="477">
        <v>54570</v>
      </c>
      <c r="L600" s="477">
        <v>1</v>
      </c>
      <c r="M600" s="477">
        <v>1070</v>
      </c>
      <c r="N600" s="477">
        <v>604</v>
      </c>
      <c r="O600" s="477">
        <v>646280</v>
      </c>
      <c r="P600" s="552">
        <v>11.843137254901961</v>
      </c>
      <c r="Q600" s="478">
        <v>1070</v>
      </c>
    </row>
    <row r="601" spans="1:17" ht="14.4" customHeight="1" x14ac:dyDescent="0.3">
      <c r="A601" s="472" t="s">
        <v>1308</v>
      </c>
      <c r="B601" s="473" t="s">
        <v>1124</v>
      </c>
      <c r="C601" s="473" t="s">
        <v>1125</v>
      </c>
      <c r="D601" s="473" t="s">
        <v>1142</v>
      </c>
      <c r="E601" s="473" t="s">
        <v>1143</v>
      </c>
      <c r="F601" s="477">
        <v>1335</v>
      </c>
      <c r="G601" s="477">
        <v>54735</v>
      </c>
      <c r="H601" s="477">
        <v>0.88665521933519087</v>
      </c>
      <c r="I601" s="477">
        <v>41</v>
      </c>
      <c r="J601" s="477">
        <v>1342</v>
      </c>
      <c r="K601" s="477">
        <v>61732</v>
      </c>
      <c r="L601" s="477">
        <v>1</v>
      </c>
      <c r="M601" s="477">
        <v>46</v>
      </c>
      <c r="N601" s="477">
        <v>1173</v>
      </c>
      <c r="O601" s="477">
        <v>53958</v>
      </c>
      <c r="P601" s="552">
        <v>0.87406855439642328</v>
      </c>
      <c r="Q601" s="478">
        <v>46</v>
      </c>
    </row>
    <row r="602" spans="1:17" ht="14.4" customHeight="1" x14ac:dyDescent="0.3">
      <c r="A602" s="472" t="s">
        <v>1308</v>
      </c>
      <c r="B602" s="473" t="s">
        <v>1124</v>
      </c>
      <c r="C602" s="473" t="s">
        <v>1125</v>
      </c>
      <c r="D602" s="473" t="s">
        <v>1144</v>
      </c>
      <c r="E602" s="473" t="s">
        <v>1145</v>
      </c>
      <c r="F602" s="477">
        <v>95</v>
      </c>
      <c r="G602" s="477">
        <v>36480</v>
      </c>
      <c r="H602" s="477">
        <v>0.48446858524017583</v>
      </c>
      <c r="I602" s="477">
        <v>384</v>
      </c>
      <c r="J602" s="477">
        <v>217</v>
      </c>
      <c r="K602" s="477">
        <v>75299</v>
      </c>
      <c r="L602" s="477">
        <v>1</v>
      </c>
      <c r="M602" s="477">
        <v>347</v>
      </c>
      <c r="N602" s="477">
        <v>243</v>
      </c>
      <c r="O602" s="477">
        <v>84321</v>
      </c>
      <c r="P602" s="552">
        <v>1.1198156682027649</v>
      </c>
      <c r="Q602" s="478">
        <v>347</v>
      </c>
    </row>
    <row r="603" spans="1:17" ht="14.4" customHeight="1" x14ac:dyDescent="0.3">
      <c r="A603" s="472" t="s">
        <v>1308</v>
      </c>
      <c r="B603" s="473" t="s">
        <v>1124</v>
      </c>
      <c r="C603" s="473" t="s">
        <v>1125</v>
      </c>
      <c r="D603" s="473" t="s">
        <v>1146</v>
      </c>
      <c r="E603" s="473" t="s">
        <v>1147</v>
      </c>
      <c r="F603" s="477"/>
      <c r="G603" s="477"/>
      <c r="H603" s="477"/>
      <c r="I603" s="477"/>
      <c r="J603" s="477">
        <v>2</v>
      </c>
      <c r="K603" s="477">
        <v>102</v>
      </c>
      <c r="L603" s="477">
        <v>1</v>
      </c>
      <c r="M603" s="477">
        <v>51</v>
      </c>
      <c r="N603" s="477">
        <v>4</v>
      </c>
      <c r="O603" s="477">
        <v>204</v>
      </c>
      <c r="P603" s="552">
        <v>2</v>
      </c>
      <c r="Q603" s="478">
        <v>51</v>
      </c>
    </row>
    <row r="604" spans="1:17" ht="14.4" customHeight="1" x14ac:dyDescent="0.3">
      <c r="A604" s="472" t="s">
        <v>1308</v>
      </c>
      <c r="B604" s="473" t="s">
        <v>1124</v>
      </c>
      <c r="C604" s="473" t="s">
        <v>1125</v>
      </c>
      <c r="D604" s="473" t="s">
        <v>1150</v>
      </c>
      <c r="E604" s="473" t="s">
        <v>1151</v>
      </c>
      <c r="F604" s="477">
        <v>128</v>
      </c>
      <c r="G604" s="477">
        <v>57088</v>
      </c>
      <c r="H604" s="477">
        <v>0.47618570975760305</v>
      </c>
      <c r="I604" s="477">
        <v>446</v>
      </c>
      <c r="J604" s="477">
        <v>318</v>
      </c>
      <c r="K604" s="477">
        <v>119886</v>
      </c>
      <c r="L604" s="477">
        <v>1</v>
      </c>
      <c r="M604" s="477">
        <v>377</v>
      </c>
      <c r="N604" s="477">
        <v>381</v>
      </c>
      <c r="O604" s="477">
        <v>143637</v>
      </c>
      <c r="P604" s="552">
        <v>1.1981132075471699</v>
      </c>
      <c r="Q604" s="478">
        <v>377</v>
      </c>
    </row>
    <row r="605" spans="1:17" ht="14.4" customHeight="1" x14ac:dyDescent="0.3">
      <c r="A605" s="472" t="s">
        <v>1308</v>
      </c>
      <c r="B605" s="473" t="s">
        <v>1124</v>
      </c>
      <c r="C605" s="473" t="s">
        <v>1125</v>
      </c>
      <c r="D605" s="473" t="s">
        <v>1152</v>
      </c>
      <c r="E605" s="473" t="s">
        <v>1153</v>
      </c>
      <c r="F605" s="477">
        <v>20</v>
      </c>
      <c r="G605" s="477">
        <v>840</v>
      </c>
      <c r="H605" s="477">
        <v>1.0741687979539642</v>
      </c>
      <c r="I605" s="477">
        <v>42</v>
      </c>
      <c r="J605" s="477">
        <v>23</v>
      </c>
      <c r="K605" s="477">
        <v>782</v>
      </c>
      <c r="L605" s="477">
        <v>1</v>
      </c>
      <c r="M605" s="477">
        <v>34</v>
      </c>
      <c r="N605" s="477">
        <v>15</v>
      </c>
      <c r="O605" s="477">
        <v>510</v>
      </c>
      <c r="P605" s="552">
        <v>0.65217391304347827</v>
      </c>
      <c r="Q605" s="478">
        <v>34</v>
      </c>
    </row>
    <row r="606" spans="1:17" ht="14.4" customHeight="1" x14ac:dyDescent="0.3">
      <c r="A606" s="472" t="s">
        <v>1308</v>
      </c>
      <c r="B606" s="473" t="s">
        <v>1124</v>
      </c>
      <c r="C606" s="473" t="s">
        <v>1125</v>
      </c>
      <c r="D606" s="473" t="s">
        <v>1154</v>
      </c>
      <c r="E606" s="473" t="s">
        <v>1155</v>
      </c>
      <c r="F606" s="477">
        <v>142</v>
      </c>
      <c r="G606" s="477">
        <v>69864</v>
      </c>
      <c r="H606" s="477">
        <v>0.63188741362468792</v>
      </c>
      <c r="I606" s="477">
        <v>492</v>
      </c>
      <c r="J606" s="477">
        <v>211</v>
      </c>
      <c r="K606" s="477">
        <v>110564</v>
      </c>
      <c r="L606" s="477">
        <v>1</v>
      </c>
      <c r="M606" s="477">
        <v>524</v>
      </c>
      <c r="N606" s="477">
        <v>270</v>
      </c>
      <c r="O606" s="477">
        <v>141480</v>
      </c>
      <c r="P606" s="552">
        <v>1.2796208530805686</v>
      </c>
      <c r="Q606" s="478">
        <v>524</v>
      </c>
    </row>
    <row r="607" spans="1:17" ht="14.4" customHeight="1" x14ac:dyDescent="0.3">
      <c r="A607" s="472" t="s">
        <v>1308</v>
      </c>
      <c r="B607" s="473" t="s">
        <v>1124</v>
      </c>
      <c r="C607" s="473" t="s">
        <v>1125</v>
      </c>
      <c r="D607" s="473" t="s">
        <v>1156</v>
      </c>
      <c r="E607" s="473" t="s">
        <v>1157</v>
      </c>
      <c r="F607" s="477">
        <v>252</v>
      </c>
      <c r="G607" s="477">
        <v>7812</v>
      </c>
      <c r="H607" s="477">
        <v>0.71755304491595484</v>
      </c>
      <c r="I607" s="477">
        <v>31</v>
      </c>
      <c r="J607" s="477">
        <v>191</v>
      </c>
      <c r="K607" s="477">
        <v>10887</v>
      </c>
      <c r="L607" s="477">
        <v>1</v>
      </c>
      <c r="M607" s="477">
        <v>57</v>
      </c>
      <c r="N607" s="477">
        <v>260</v>
      </c>
      <c r="O607" s="477">
        <v>14820</v>
      </c>
      <c r="P607" s="552">
        <v>1.3612565445026179</v>
      </c>
      <c r="Q607" s="478">
        <v>57</v>
      </c>
    </row>
    <row r="608" spans="1:17" ht="14.4" customHeight="1" x14ac:dyDescent="0.3">
      <c r="A608" s="472" t="s">
        <v>1308</v>
      </c>
      <c r="B608" s="473" t="s">
        <v>1124</v>
      </c>
      <c r="C608" s="473" t="s">
        <v>1125</v>
      </c>
      <c r="D608" s="473" t="s">
        <v>1158</v>
      </c>
      <c r="E608" s="473" t="s">
        <v>1159</v>
      </c>
      <c r="F608" s="477">
        <v>4</v>
      </c>
      <c r="G608" s="477">
        <v>832</v>
      </c>
      <c r="H608" s="477">
        <v>0.33766233766233766</v>
      </c>
      <c r="I608" s="477">
        <v>208</v>
      </c>
      <c r="J608" s="477">
        <v>11</v>
      </c>
      <c r="K608" s="477">
        <v>2464</v>
      </c>
      <c r="L608" s="477">
        <v>1</v>
      </c>
      <c r="M608" s="477">
        <v>224</v>
      </c>
      <c r="N608" s="477">
        <v>7</v>
      </c>
      <c r="O608" s="477">
        <v>1575</v>
      </c>
      <c r="P608" s="552">
        <v>0.63920454545454541</v>
      </c>
      <c r="Q608" s="478">
        <v>225</v>
      </c>
    </row>
    <row r="609" spans="1:17" ht="14.4" customHeight="1" x14ac:dyDescent="0.3">
      <c r="A609" s="472" t="s">
        <v>1308</v>
      </c>
      <c r="B609" s="473" t="s">
        <v>1124</v>
      </c>
      <c r="C609" s="473" t="s">
        <v>1125</v>
      </c>
      <c r="D609" s="473" t="s">
        <v>1160</v>
      </c>
      <c r="E609" s="473" t="s">
        <v>1161</v>
      </c>
      <c r="F609" s="477">
        <v>3</v>
      </c>
      <c r="G609" s="477">
        <v>1152</v>
      </c>
      <c r="H609" s="477">
        <v>0.1893802400131514</v>
      </c>
      <c r="I609" s="477">
        <v>384</v>
      </c>
      <c r="J609" s="477">
        <v>11</v>
      </c>
      <c r="K609" s="477">
        <v>6083</v>
      </c>
      <c r="L609" s="477">
        <v>1</v>
      </c>
      <c r="M609" s="477">
        <v>553</v>
      </c>
      <c r="N609" s="477">
        <v>5</v>
      </c>
      <c r="O609" s="477">
        <v>2770</v>
      </c>
      <c r="P609" s="552">
        <v>0.45536741739273384</v>
      </c>
      <c r="Q609" s="478">
        <v>554</v>
      </c>
    </row>
    <row r="610" spans="1:17" ht="14.4" customHeight="1" x14ac:dyDescent="0.3">
      <c r="A610" s="472" t="s">
        <v>1308</v>
      </c>
      <c r="B610" s="473" t="s">
        <v>1124</v>
      </c>
      <c r="C610" s="473" t="s">
        <v>1125</v>
      </c>
      <c r="D610" s="473" t="s">
        <v>1162</v>
      </c>
      <c r="E610" s="473" t="s">
        <v>1163</v>
      </c>
      <c r="F610" s="477"/>
      <c r="G610" s="477"/>
      <c r="H610" s="477"/>
      <c r="I610" s="477"/>
      <c r="J610" s="477"/>
      <c r="K610" s="477"/>
      <c r="L610" s="477"/>
      <c r="M610" s="477"/>
      <c r="N610" s="477">
        <v>2</v>
      </c>
      <c r="O610" s="477">
        <v>428</v>
      </c>
      <c r="P610" s="552"/>
      <c r="Q610" s="478">
        <v>214</v>
      </c>
    </row>
    <row r="611" spans="1:17" ht="14.4" customHeight="1" x14ac:dyDescent="0.3">
      <c r="A611" s="472" t="s">
        <v>1308</v>
      </c>
      <c r="B611" s="473" t="s">
        <v>1124</v>
      </c>
      <c r="C611" s="473" t="s">
        <v>1125</v>
      </c>
      <c r="D611" s="473" t="s">
        <v>1164</v>
      </c>
      <c r="E611" s="473" t="s">
        <v>1165</v>
      </c>
      <c r="F611" s="477"/>
      <c r="G611" s="477"/>
      <c r="H611" s="477"/>
      <c r="I611" s="477"/>
      <c r="J611" s="477">
        <v>6</v>
      </c>
      <c r="K611" s="477">
        <v>846</v>
      </c>
      <c r="L611" s="477">
        <v>1</v>
      </c>
      <c r="M611" s="477">
        <v>141</v>
      </c>
      <c r="N611" s="477">
        <v>2</v>
      </c>
      <c r="O611" s="477">
        <v>284</v>
      </c>
      <c r="P611" s="552">
        <v>0.33569739952718675</v>
      </c>
      <c r="Q611" s="478">
        <v>142</v>
      </c>
    </row>
    <row r="612" spans="1:17" ht="14.4" customHeight="1" x14ac:dyDescent="0.3">
      <c r="A612" s="472" t="s">
        <v>1308</v>
      </c>
      <c r="B612" s="473" t="s">
        <v>1124</v>
      </c>
      <c r="C612" s="473" t="s">
        <v>1125</v>
      </c>
      <c r="D612" s="473" t="s">
        <v>1170</v>
      </c>
      <c r="E612" s="473" t="s">
        <v>1171</v>
      </c>
      <c r="F612" s="477">
        <v>444</v>
      </c>
      <c r="G612" s="477">
        <v>7548</v>
      </c>
      <c r="H612" s="477">
        <v>0.92693110647181631</v>
      </c>
      <c r="I612" s="477">
        <v>17</v>
      </c>
      <c r="J612" s="477">
        <v>479</v>
      </c>
      <c r="K612" s="477">
        <v>8143</v>
      </c>
      <c r="L612" s="477">
        <v>1</v>
      </c>
      <c r="M612" s="477">
        <v>17</v>
      </c>
      <c r="N612" s="477">
        <v>375</v>
      </c>
      <c r="O612" s="477">
        <v>6375</v>
      </c>
      <c r="P612" s="552">
        <v>0.78288100208768263</v>
      </c>
      <c r="Q612" s="478">
        <v>17</v>
      </c>
    </row>
    <row r="613" spans="1:17" ht="14.4" customHeight="1" x14ac:dyDescent="0.3">
      <c r="A613" s="472" t="s">
        <v>1308</v>
      </c>
      <c r="B613" s="473" t="s">
        <v>1124</v>
      </c>
      <c r="C613" s="473" t="s">
        <v>1125</v>
      </c>
      <c r="D613" s="473" t="s">
        <v>1172</v>
      </c>
      <c r="E613" s="473" t="s">
        <v>1173</v>
      </c>
      <c r="F613" s="477">
        <v>1282</v>
      </c>
      <c r="G613" s="477">
        <v>178198</v>
      </c>
      <c r="H613" s="477">
        <v>1.0164272921206037</v>
      </c>
      <c r="I613" s="477">
        <v>139</v>
      </c>
      <c r="J613" s="477">
        <v>1226</v>
      </c>
      <c r="K613" s="477">
        <v>175318</v>
      </c>
      <c r="L613" s="477">
        <v>1</v>
      </c>
      <c r="M613" s="477">
        <v>143</v>
      </c>
      <c r="N613" s="477">
        <v>1344</v>
      </c>
      <c r="O613" s="477">
        <v>192192</v>
      </c>
      <c r="P613" s="552">
        <v>1.0962479608482871</v>
      </c>
      <c r="Q613" s="478">
        <v>143</v>
      </c>
    </row>
    <row r="614" spans="1:17" ht="14.4" customHeight="1" x14ac:dyDescent="0.3">
      <c r="A614" s="472" t="s">
        <v>1308</v>
      </c>
      <c r="B614" s="473" t="s">
        <v>1124</v>
      </c>
      <c r="C614" s="473" t="s">
        <v>1125</v>
      </c>
      <c r="D614" s="473" t="s">
        <v>1174</v>
      </c>
      <c r="E614" s="473" t="s">
        <v>1175</v>
      </c>
      <c r="F614" s="477">
        <v>343</v>
      </c>
      <c r="G614" s="477">
        <v>35329</v>
      </c>
      <c r="H614" s="477">
        <v>1.8613804004214962</v>
      </c>
      <c r="I614" s="477">
        <v>103</v>
      </c>
      <c r="J614" s="477">
        <v>292</v>
      </c>
      <c r="K614" s="477">
        <v>18980</v>
      </c>
      <c r="L614" s="477">
        <v>1</v>
      </c>
      <c r="M614" s="477">
        <v>65</v>
      </c>
      <c r="N614" s="477">
        <v>391</v>
      </c>
      <c r="O614" s="477">
        <v>25415</v>
      </c>
      <c r="P614" s="552">
        <v>1.3390410958904109</v>
      </c>
      <c r="Q614" s="478">
        <v>65</v>
      </c>
    </row>
    <row r="615" spans="1:17" ht="14.4" customHeight="1" x14ac:dyDescent="0.3">
      <c r="A615" s="472" t="s">
        <v>1308</v>
      </c>
      <c r="B615" s="473" t="s">
        <v>1124</v>
      </c>
      <c r="C615" s="473" t="s">
        <v>1125</v>
      </c>
      <c r="D615" s="473" t="s">
        <v>1180</v>
      </c>
      <c r="E615" s="473" t="s">
        <v>1181</v>
      </c>
      <c r="F615" s="477">
        <v>741</v>
      </c>
      <c r="G615" s="477">
        <v>86697</v>
      </c>
      <c r="H615" s="477">
        <v>0.63557122749398864</v>
      </c>
      <c r="I615" s="477">
        <v>117</v>
      </c>
      <c r="J615" s="477">
        <v>1003</v>
      </c>
      <c r="K615" s="477">
        <v>136408</v>
      </c>
      <c r="L615" s="477">
        <v>1</v>
      </c>
      <c r="M615" s="477">
        <v>136</v>
      </c>
      <c r="N615" s="477">
        <v>1035</v>
      </c>
      <c r="O615" s="477">
        <v>141795</v>
      </c>
      <c r="P615" s="552">
        <v>1.0394918186616622</v>
      </c>
      <c r="Q615" s="478">
        <v>137</v>
      </c>
    </row>
    <row r="616" spans="1:17" ht="14.4" customHeight="1" x14ac:dyDescent="0.3">
      <c r="A616" s="472" t="s">
        <v>1308</v>
      </c>
      <c r="B616" s="473" t="s">
        <v>1124</v>
      </c>
      <c r="C616" s="473" t="s">
        <v>1125</v>
      </c>
      <c r="D616" s="473" t="s">
        <v>1182</v>
      </c>
      <c r="E616" s="473" t="s">
        <v>1183</v>
      </c>
      <c r="F616" s="477">
        <v>50</v>
      </c>
      <c r="G616" s="477">
        <v>4550</v>
      </c>
      <c r="H616" s="477">
        <v>0.92592592592592593</v>
      </c>
      <c r="I616" s="477">
        <v>91</v>
      </c>
      <c r="J616" s="477">
        <v>54</v>
      </c>
      <c r="K616" s="477">
        <v>4914</v>
      </c>
      <c r="L616" s="477">
        <v>1</v>
      </c>
      <c r="M616" s="477">
        <v>91</v>
      </c>
      <c r="N616" s="477">
        <v>73</v>
      </c>
      <c r="O616" s="477">
        <v>6643</v>
      </c>
      <c r="P616" s="552">
        <v>1.3518518518518519</v>
      </c>
      <c r="Q616" s="478">
        <v>91</v>
      </c>
    </row>
    <row r="617" spans="1:17" ht="14.4" customHeight="1" x14ac:dyDescent="0.3">
      <c r="A617" s="472" t="s">
        <v>1308</v>
      </c>
      <c r="B617" s="473" t="s">
        <v>1124</v>
      </c>
      <c r="C617" s="473" t="s">
        <v>1125</v>
      </c>
      <c r="D617" s="473" t="s">
        <v>1184</v>
      </c>
      <c r="E617" s="473" t="s">
        <v>1185</v>
      </c>
      <c r="F617" s="477">
        <v>2</v>
      </c>
      <c r="G617" s="477">
        <v>198</v>
      </c>
      <c r="H617" s="477"/>
      <c r="I617" s="477">
        <v>99</v>
      </c>
      <c r="J617" s="477"/>
      <c r="K617" s="477"/>
      <c r="L617" s="477"/>
      <c r="M617" s="477"/>
      <c r="N617" s="477">
        <v>1</v>
      </c>
      <c r="O617" s="477">
        <v>138</v>
      </c>
      <c r="P617" s="552"/>
      <c r="Q617" s="478">
        <v>138</v>
      </c>
    </row>
    <row r="618" spans="1:17" ht="14.4" customHeight="1" x14ac:dyDescent="0.3">
      <c r="A618" s="472" t="s">
        <v>1308</v>
      </c>
      <c r="B618" s="473" t="s">
        <v>1124</v>
      </c>
      <c r="C618" s="473" t="s">
        <v>1125</v>
      </c>
      <c r="D618" s="473" t="s">
        <v>1186</v>
      </c>
      <c r="E618" s="473" t="s">
        <v>1187</v>
      </c>
      <c r="F618" s="477">
        <v>33</v>
      </c>
      <c r="G618" s="477">
        <v>693</v>
      </c>
      <c r="H618" s="477">
        <v>0.13125000000000001</v>
      </c>
      <c r="I618" s="477">
        <v>21</v>
      </c>
      <c r="J618" s="477">
        <v>80</v>
      </c>
      <c r="K618" s="477">
        <v>5280</v>
      </c>
      <c r="L618" s="477">
        <v>1</v>
      </c>
      <c r="M618" s="477">
        <v>66</v>
      </c>
      <c r="N618" s="477">
        <v>44</v>
      </c>
      <c r="O618" s="477">
        <v>2904</v>
      </c>
      <c r="P618" s="552">
        <v>0.55000000000000004</v>
      </c>
      <c r="Q618" s="478">
        <v>66</v>
      </c>
    </row>
    <row r="619" spans="1:17" ht="14.4" customHeight="1" x14ac:dyDescent="0.3">
      <c r="A619" s="472" t="s">
        <v>1308</v>
      </c>
      <c r="B619" s="473" t="s">
        <v>1124</v>
      </c>
      <c r="C619" s="473" t="s">
        <v>1125</v>
      </c>
      <c r="D619" s="473" t="s">
        <v>1188</v>
      </c>
      <c r="E619" s="473" t="s">
        <v>1189</v>
      </c>
      <c r="F619" s="477">
        <v>489</v>
      </c>
      <c r="G619" s="477">
        <v>238632</v>
      </c>
      <c r="H619" s="477">
        <v>2.8530846484935437</v>
      </c>
      <c r="I619" s="477">
        <v>488</v>
      </c>
      <c r="J619" s="477">
        <v>255</v>
      </c>
      <c r="K619" s="477">
        <v>83640</v>
      </c>
      <c r="L619" s="477">
        <v>1</v>
      </c>
      <c r="M619" s="477">
        <v>328</v>
      </c>
      <c r="N619" s="477">
        <v>125</v>
      </c>
      <c r="O619" s="477">
        <v>41000</v>
      </c>
      <c r="P619" s="552">
        <v>0.49019607843137253</v>
      </c>
      <c r="Q619" s="478">
        <v>328</v>
      </c>
    </row>
    <row r="620" spans="1:17" ht="14.4" customHeight="1" x14ac:dyDescent="0.3">
      <c r="A620" s="472" t="s">
        <v>1308</v>
      </c>
      <c r="B620" s="473" t="s">
        <v>1124</v>
      </c>
      <c r="C620" s="473" t="s">
        <v>1125</v>
      </c>
      <c r="D620" s="473" t="s">
        <v>1196</v>
      </c>
      <c r="E620" s="473" t="s">
        <v>1197</v>
      </c>
      <c r="F620" s="477">
        <v>116</v>
      </c>
      <c r="G620" s="477">
        <v>4756</v>
      </c>
      <c r="H620" s="477">
        <v>1.0971164936562861</v>
      </c>
      <c r="I620" s="477">
        <v>41</v>
      </c>
      <c r="J620" s="477">
        <v>85</v>
      </c>
      <c r="K620" s="477">
        <v>4335</v>
      </c>
      <c r="L620" s="477">
        <v>1</v>
      </c>
      <c r="M620" s="477">
        <v>51</v>
      </c>
      <c r="N620" s="477">
        <v>100</v>
      </c>
      <c r="O620" s="477">
        <v>5100</v>
      </c>
      <c r="P620" s="552">
        <v>1.1764705882352942</v>
      </c>
      <c r="Q620" s="478">
        <v>51</v>
      </c>
    </row>
    <row r="621" spans="1:17" ht="14.4" customHeight="1" x14ac:dyDescent="0.3">
      <c r="A621" s="472" t="s">
        <v>1308</v>
      </c>
      <c r="B621" s="473" t="s">
        <v>1124</v>
      </c>
      <c r="C621" s="473" t="s">
        <v>1125</v>
      </c>
      <c r="D621" s="473" t="s">
        <v>1204</v>
      </c>
      <c r="E621" s="473" t="s">
        <v>1205</v>
      </c>
      <c r="F621" s="477">
        <v>6</v>
      </c>
      <c r="G621" s="477">
        <v>1338</v>
      </c>
      <c r="H621" s="477">
        <v>1.2927536231884058</v>
      </c>
      <c r="I621" s="477">
        <v>223</v>
      </c>
      <c r="J621" s="477">
        <v>5</v>
      </c>
      <c r="K621" s="477">
        <v>1035</v>
      </c>
      <c r="L621" s="477">
        <v>1</v>
      </c>
      <c r="M621" s="477">
        <v>207</v>
      </c>
      <c r="N621" s="477">
        <v>2</v>
      </c>
      <c r="O621" s="477">
        <v>414</v>
      </c>
      <c r="P621" s="552">
        <v>0.4</v>
      </c>
      <c r="Q621" s="478">
        <v>207</v>
      </c>
    </row>
    <row r="622" spans="1:17" ht="14.4" customHeight="1" x14ac:dyDescent="0.3">
      <c r="A622" s="472" t="s">
        <v>1308</v>
      </c>
      <c r="B622" s="473" t="s">
        <v>1124</v>
      </c>
      <c r="C622" s="473" t="s">
        <v>1125</v>
      </c>
      <c r="D622" s="473" t="s">
        <v>1206</v>
      </c>
      <c r="E622" s="473" t="s">
        <v>1207</v>
      </c>
      <c r="F622" s="477">
        <v>15</v>
      </c>
      <c r="G622" s="477">
        <v>11445</v>
      </c>
      <c r="H622" s="477">
        <v>1.875</v>
      </c>
      <c r="I622" s="477">
        <v>763</v>
      </c>
      <c r="J622" s="477">
        <v>8</v>
      </c>
      <c r="K622" s="477">
        <v>6104</v>
      </c>
      <c r="L622" s="477">
        <v>1</v>
      </c>
      <c r="M622" s="477">
        <v>763</v>
      </c>
      <c r="N622" s="477">
        <v>10</v>
      </c>
      <c r="O622" s="477">
        <v>7630</v>
      </c>
      <c r="P622" s="552">
        <v>1.25</v>
      </c>
      <c r="Q622" s="478">
        <v>763</v>
      </c>
    </row>
    <row r="623" spans="1:17" ht="14.4" customHeight="1" x14ac:dyDescent="0.3">
      <c r="A623" s="472" t="s">
        <v>1308</v>
      </c>
      <c r="B623" s="473" t="s">
        <v>1124</v>
      </c>
      <c r="C623" s="473" t="s">
        <v>1125</v>
      </c>
      <c r="D623" s="473" t="s">
        <v>1208</v>
      </c>
      <c r="E623" s="473" t="s">
        <v>1209</v>
      </c>
      <c r="F623" s="477">
        <v>3</v>
      </c>
      <c r="G623" s="477">
        <v>6336</v>
      </c>
      <c r="H623" s="477">
        <v>1.4971644612476371</v>
      </c>
      <c r="I623" s="477">
        <v>2112</v>
      </c>
      <c r="J623" s="477">
        <v>2</v>
      </c>
      <c r="K623" s="477">
        <v>4232</v>
      </c>
      <c r="L623" s="477">
        <v>1</v>
      </c>
      <c r="M623" s="477">
        <v>2116</v>
      </c>
      <c r="N623" s="477"/>
      <c r="O623" s="477"/>
      <c r="P623" s="552"/>
      <c r="Q623" s="478"/>
    </row>
    <row r="624" spans="1:17" ht="14.4" customHeight="1" x14ac:dyDescent="0.3">
      <c r="A624" s="472" t="s">
        <v>1308</v>
      </c>
      <c r="B624" s="473" t="s">
        <v>1124</v>
      </c>
      <c r="C624" s="473" t="s">
        <v>1125</v>
      </c>
      <c r="D624" s="473" t="s">
        <v>1210</v>
      </c>
      <c r="E624" s="473" t="s">
        <v>1211</v>
      </c>
      <c r="F624" s="477">
        <v>63</v>
      </c>
      <c r="G624" s="477">
        <v>38682</v>
      </c>
      <c r="H624" s="477">
        <v>0.69457013574660631</v>
      </c>
      <c r="I624" s="477">
        <v>614</v>
      </c>
      <c r="J624" s="477">
        <v>91</v>
      </c>
      <c r="K624" s="477">
        <v>55692</v>
      </c>
      <c r="L624" s="477">
        <v>1</v>
      </c>
      <c r="M624" s="477">
        <v>612</v>
      </c>
      <c r="N624" s="477">
        <v>144</v>
      </c>
      <c r="O624" s="477">
        <v>88128</v>
      </c>
      <c r="P624" s="552">
        <v>1.5824175824175823</v>
      </c>
      <c r="Q624" s="478">
        <v>612</v>
      </c>
    </row>
    <row r="625" spans="1:17" ht="14.4" customHeight="1" x14ac:dyDescent="0.3">
      <c r="A625" s="472" t="s">
        <v>1308</v>
      </c>
      <c r="B625" s="473" t="s">
        <v>1124</v>
      </c>
      <c r="C625" s="473" t="s">
        <v>1125</v>
      </c>
      <c r="D625" s="473" t="s">
        <v>1212</v>
      </c>
      <c r="E625" s="473" t="s">
        <v>1213</v>
      </c>
      <c r="F625" s="477"/>
      <c r="G625" s="477"/>
      <c r="H625" s="477"/>
      <c r="I625" s="477"/>
      <c r="J625" s="477"/>
      <c r="K625" s="477"/>
      <c r="L625" s="477"/>
      <c r="M625" s="477"/>
      <c r="N625" s="477">
        <v>1</v>
      </c>
      <c r="O625" s="477">
        <v>825</v>
      </c>
      <c r="P625" s="552"/>
      <c r="Q625" s="478">
        <v>825</v>
      </c>
    </row>
    <row r="626" spans="1:17" ht="14.4" customHeight="1" x14ac:dyDescent="0.3">
      <c r="A626" s="472" t="s">
        <v>1308</v>
      </c>
      <c r="B626" s="473" t="s">
        <v>1124</v>
      </c>
      <c r="C626" s="473" t="s">
        <v>1125</v>
      </c>
      <c r="D626" s="473" t="s">
        <v>1214</v>
      </c>
      <c r="E626" s="473" t="s">
        <v>1215</v>
      </c>
      <c r="F626" s="477">
        <v>10</v>
      </c>
      <c r="G626" s="477">
        <v>5120</v>
      </c>
      <c r="H626" s="477">
        <v>5.9396751740139209</v>
      </c>
      <c r="I626" s="477">
        <v>512</v>
      </c>
      <c r="J626" s="477">
        <v>2</v>
      </c>
      <c r="K626" s="477">
        <v>862</v>
      </c>
      <c r="L626" s="477">
        <v>1</v>
      </c>
      <c r="M626" s="477">
        <v>431</v>
      </c>
      <c r="N626" s="477">
        <v>5</v>
      </c>
      <c r="O626" s="477">
        <v>2155</v>
      </c>
      <c r="P626" s="552">
        <v>2.5</v>
      </c>
      <c r="Q626" s="478">
        <v>431</v>
      </c>
    </row>
    <row r="627" spans="1:17" ht="14.4" customHeight="1" x14ac:dyDescent="0.3">
      <c r="A627" s="472" t="s">
        <v>1308</v>
      </c>
      <c r="B627" s="473" t="s">
        <v>1124</v>
      </c>
      <c r="C627" s="473" t="s">
        <v>1125</v>
      </c>
      <c r="D627" s="473" t="s">
        <v>1222</v>
      </c>
      <c r="E627" s="473" t="s">
        <v>1223</v>
      </c>
      <c r="F627" s="477"/>
      <c r="G627" s="477"/>
      <c r="H627" s="477"/>
      <c r="I627" s="477"/>
      <c r="J627" s="477"/>
      <c r="K627" s="477"/>
      <c r="L627" s="477"/>
      <c r="M627" s="477"/>
      <c r="N627" s="477">
        <v>2</v>
      </c>
      <c r="O627" s="477">
        <v>544</v>
      </c>
      <c r="P627" s="552"/>
      <c r="Q627" s="478">
        <v>272</v>
      </c>
    </row>
    <row r="628" spans="1:17" ht="14.4" customHeight="1" x14ac:dyDescent="0.3">
      <c r="A628" s="472" t="s">
        <v>1308</v>
      </c>
      <c r="B628" s="473" t="s">
        <v>1124</v>
      </c>
      <c r="C628" s="473" t="s">
        <v>1125</v>
      </c>
      <c r="D628" s="473" t="s">
        <v>1228</v>
      </c>
      <c r="E628" s="473" t="s">
        <v>1229</v>
      </c>
      <c r="F628" s="477">
        <v>2</v>
      </c>
      <c r="G628" s="477">
        <v>54</v>
      </c>
      <c r="H628" s="477"/>
      <c r="I628" s="477">
        <v>27</v>
      </c>
      <c r="J628" s="477"/>
      <c r="K628" s="477"/>
      <c r="L628" s="477"/>
      <c r="M628" s="477"/>
      <c r="N628" s="477">
        <v>1</v>
      </c>
      <c r="O628" s="477">
        <v>47</v>
      </c>
      <c r="P628" s="552"/>
      <c r="Q628" s="478">
        <v>47</v>
      </c>
    </row>
    <row r="629" spans="1:17" ht="14.4" customHeight="1" x14ac:dyDescent="0.3">
      <c r="A629" s="472" t="s">
        <v>1308</v>
      </c>
      <c r="B629" s="473" t="s">
        <v>1124</v>
      </c>
      <c r="C629" s="473" t="s">
        <v>1125</v>
      </c>
      <c r="D629" s="473" t="s">
        <v>1232</v>
      </c>
      <c r="E629" s="473" t="s">
        <v>1233</v>
      </c>
      <c r="F629" s="477">
        <v>2</v>
      </c>
      <c r="G629" s="477">
        <v>658</v>
      </c>
      <c r="H629" s="477">
        <v>0.21816976127320956</v>
      </c>
      <c r="I629" s="477">
        <v>329</v>
      </c>
      <c r="J629" s="477">
        <v>8</v>
      </c>
      <c r="K629" s="477">
        <v>3016</v>
      </c>
      <c r="L629" s="477">
        <v>1</v>
      </c>
      <c r="M629" s="477">
        <v>377</v>
      </c>
      <c r="N629" s="477">
        <v>16</v>
      </c>
      <c r="O629" s="477">
        <v>6032</v>
      </c>
      <c r="P629" s="552">
        <v>2</v>
      </c>
      <c r="Q629" s="478">
        <v>377</v>
      </c>
    </row>
    <row r="630" spans="1:17" ht="14.4" customHeight="1" x14ac:dyDescent="0.3">
      <c r="A630" s="472" t="s">
        <v>1308</v>
      </c>
      <c r="B630" s="473" t="s">
        <v>1124</v>
      </c>
      <c r="C630" s="473" t="s">
        <v>1125</v>
      </c>
      <c r="D630" s="473" t="s">
        <v>1238</v>
      </c>
      <c r="E630" s="473" t="s">
        <v>1239</v>
      </c>
      <c r="F630" s="477"/>
      <c r="G630" s="477"/>
      <c r="H630" s="477"/>
      <c r="I630" s="477"/>
      <c r="J630" s="477">
        <v>57</v>
      </c>
      <c r="K630" s="477">
        <v>85101</v>
      </c>
      <c r="L630" s="477">
        <v>1</v>
      </c>
      <c r="M630" s="477">
        <v>1493</v>
      </c>
      <c r="N630" s="477">
        <v>107</v>
      </c>
      <c r="O630" s="477">
        <v>159751</v>
      </c>
      <c r="P630" s="552">
        <v>1.8771929824561404</v>
      </c>
      <c r="Q630" s="478">
        <v>1493</v>
      </c>
    </row>
    <row r="631" spans="1:17" ht="14.4" customHeight="1" x14ac:dyDescent="0.3">
      <c r="A631" s="472" t="s">
        <v>1308</v>
      </c>
      <c r="B631" s="473" t="s">
        <v>1124</v>
      </c>
      <c r="C631" s="473" t="s">
        <v>1125</v>
      </c>
      <c r="D631" s="473" t="s">
        <v>1240</v>
      </c>
      <c r="E631" s="473" t="s">
        <v>1241</v>
      </c>
      <c r="F631" s="477"/>
      <c r="G631" s="477"/>
      <c r="H631" s="477"/>
      <c r="I631" s="477"/>
      <c r="J631" s="477">
        <v>19</v>
      </c>
      <c r="K631" s="477">
        <v>6213</v>
      </c>
      <c r="L631" s="477">
        <v>1</v>
      </c>
      <c r="M631" s="477">
        <v>327</v>
      </c>
      <c r="N631" s="477">
        <v>542</v>
      </c>
      <c r="O631" s="477">
        <v>177234</v>
      </c>
      <c r="P631" s="552">
        <v>28.526315789473685</v>
      </c>
      <c r="Q631" s="478">
        <v>327</v>
      </c>
    </row>
    <row r="632" spans="1:17" ht="14.4" customHeight="1" x14ac:dyDescent="0.3">
      <c r="A632" s="472" t="s">
        <v>1308</v>
      </c>
      <c r="B632" s="473" t="s">
        <v>1124</v>
      </c>
      <c r="C632" s="473" t="s">
        <v>1125</v>
      </c>
      <c r="D632" s="473" t="s">
        <v>1242</v>
      </c>
      <c r="E632" s="473" t="s">
        <v>1243</v>
      </c>
      <c r="F632" s="477"/>
      <c r="G632" s="477"/>
      <c r="H632" s="477"/>
      <c r="I632" s="477"/>
      <c r="J632" s="477">
        <v>23</v>
      </c>
      <c r="K632" s="477">
        <v>20401</v>
      </c>
      <c r="L632" s="477">
        <v>1</v>
      </c>
      <c r="M632" s="477">
        <v>887</v>
      </c>
      <c r="N632" s="477">
        <v>55</v>
      </c>
      <c r="O632" s="477">
        <v>48840</v>
      </c>
      <c r="P632" s="552">
        <v>2.3940002941032303</v>
      </c>
      <c r="Q632" s="478">
        <v>888</v>
      </c>
    </row>
    <row r="633" spans="1:17" ht="14.4" customHeight="1" x14ac:dyDescent="0.3">
      <c r="A633" s="472" t="s">
        <v>1308</v>
      </c>
      <c r="B633" s="473" t="s">
        <v>1124</v>
      </c>
      <c r="C633" s="473" t="s">
        <v>1125</v>
      </c>
      <c r="D633" s="473" t="s">
        <v>1246</v>
      </c>
      <c r="E633" s="473" t="s">
        <v>1247</v>
      </c>
      <c r="F633" s="477"/>
      <c r="G633" s="477"/>
      <c r="H633" s="477"/>
      <c r="I633" s="477"/>
      <c r="J633" s="477"/>
      <c r="K633" s="477"/>
      <c r="L633" s="477"/>
      <c r="M633" s="477"/>
      <c r="N633" s="477">
        <v>833</v>
      </c>
      <c r="O633" s="477">
        <v>217413</v>
      </c>
      <c r="P633" s="552"/>
      <c r="Q633" s="478">
        <v>261</v>
      </c>
    </row>
    <row r="634" spans="1:17" ht="14.4" customHeight="1" x14ac:dyDescent="0.3">
      <c r="A634" s="472" t="s">
        <v>1308</v>
      </c>
      <c r="B634" s="473" t="s">
        <v>1124</v>
      </c>
      <c r="C634" s="473" t="s">
        <v>1125</v>
      </c>
      <c r="D634" s="473" t="s">
        <v>1248</v>
      </c>
      <c r="E634" s="473" t="s">
        <v>1249</v>
      </c>
      <c r="F634" s="477"/>
      <c r="G634" s="477"/>
      <c r="H634" s="477"/>
      <c r="I634" s="477"/>
      <c r="J634" s="477"/>
      <c r="K634" s="477"/>
      <c r="L634" s="477"/>
      <c r="M634" s="477"/>
      <c r="N634" s="477">
        <v>114</v>
      </c>
      <c r="O634" s="477">
        <v>18810</v>
      </c>
      <c r="P634" s="552"/>
      <c r="Q634" s="478">
        <v>165</v>
      </c>
    </row>
    <row r="635" spans="1:17" ht="14.4" customHeight="1" x14ac:dyDescent="0.3">
      <c r="A635" s="472" t="s">
        <v>1308</v>
      </c>
      <c r="B635" s="473" t="s">
        <v>1124</v>
      </c>
      <c r="C635" s="473" t="s">
        <v>1125</v>
      </c>
      <c r="D635" s="473" t="s">
        <v>1252</v>
      </c>
      <c r="E635" s="473" t="s">
        <v>1253</v>
      </c>
      <c r="F635" s="477"/>
      <c r="G635" s="477"/>
      <c r="H635" s="477"/>
      <c r="I635" s="477"/>
      <c r="J635" s="477"/>
      <c r="K635" s="477"/>
      <c r="L635" s="477"/>
      <c r="M635" s="477"/>
      <c r="N635" s="477">
        <v>3</v>
      </c>
      <c r="O635" s="477">
        <v>456</v>
      </c>
      <c r="P635" s="552"/>
      <c r="Q635" s="478">
        <v>152</v>
      </c>
    </row>
    <row r="636" spans="1:17" ht="14.4" customHeight="1" x14ac:dyDescent="0.3">
      <c r="A636" s="472" t="s">
        <v>1309</v>
      </c>
      <c r="B636" s="473" t="s">
        <v>1124</v>
      </c>
      <c r="C636" s="473" t="s">
        <v>1125</v>
      </c>
      <c r="D636" s="473" t="s">
        <v>1126</v>
      </c>
      <c r="E636" s="473" t="s">
        <v>1127</v>
      </c>
      <c r="F636" s="477">
        <v>241</v>
      </c>
      <c r="G636" s="477">
        <v>41693</v>
      </c>
      <c r="H636" s="477">
        <v>0.8225255972696246</v>
      </c>
      <c r="I636" s="477">
        <v>173</v>
      </c>
      <c r="J636" s="477">
        <v>293</v>
      </c>
      <c r="K636" s="477">
        <v>50689</v>
      </c>
      <c r="L636" s="477">
        <v>1</v>
      </c>
      <c r="M636" s="477">
        <v>173</v>
      </c>
      <c r="N636" s="477">
        <v>235</v>
      </c>
      <c r="O636" s="477">
        <v>40890</v>
      </c>
      <c r="P636" s="552">
        <v>0.8066838959143009</v>
      </c>
      <c r="Q636" s="478">
        <v>174</v>
      </c>
    </row>
    <row r="637" spans="1:17" ht="14.4" customHeight="1" x14ac:dyDescent="0.3">
      <c r="A637" s="472" t="s">
        <v>1309</v>
      </c>
      <c r="B637" s="473" t="s">
        <v>1124</v>
      </c>
      <c r="C637" s="473" t="s">
        <v>1125</v>
      </c>
      <c r="D637" s="473" t="s">
        <v>1140</v>
      </c>
      <c r="E637" s="473" t="s">
        <v>1141</v>
      </c>
      <c r="F637" s="477">
        <v>1</v>
      </c>
      <c r="G637" s="477">
        <v>1173</v>
      </c>
      <c r="H637" s="477"/>
      <c r="I637" s="477">
        <v>1173</v>
      </c>
      <c r="J637" s="477"/>
      <c r="K637" s="477"/>
      <c r="L637" s="477"/>
      <c r="M637" s="477"/>
      <c r="N637" s="477">
        <v>1</v>
      </c>
      <c r="O637" s="477">
        <v>1070</v>
      </c>
      <c r="P637" s="552"/>
      <c r="Q637" s="478">
        <v>1070</v>
      </c>
    </row>
    <row r="638" spans="1:17" ht="14.4" customHeight="1" x14ac:dyDescent="0.3">
      <c r="A638" s="472" t="s">
        <v>1309</v>
      </c>
      <c r="B638" s="473" t="s">
        <v>1124</v>
      </c>
      <c r="C638" s="473" t="s">
        <v>1125</v>
      </c>
      <c r="D638" s="473" t="s">
        <v>1142</v>
      </c>
      <c r="E638" s="473" t="s">
        <v>1143</v>
      </c>
      <c r="F638" s="477">
        <v>12</v>
      </c>
      <c r="G638" s="477">
        <v>492</v>
      </c>
      <c r="H638" s="477">
        <v>0.38198757763975155</v>
      </c>
      <c r="I638" s="477">
        <v>41</v>
      </c>
      <c r="J638" s="477">
        <v>28</v>
      </c>
      <c r="K638" s="477">
        <v>1288</v>
      </c>
      <c r="L638" s="477">
        <v>1</v>
      </c>
      <c r="M638" s="477">
        <v>46</v>
      </c>
      <c r="N638" s="477">
        <v>7</v>
      </c>
      <c r="O638" s="477">
        <v>322</v>
      </c>
      <c r="P638" s="552">
        <v>0.25</v>
      </c>
      <c r="Q638" s="478">
        <v>46</v>
      </c>
    </row>
    <row r="639" spans="1:17" ht="14.4" customHeight="1" x14ac:dyDescent="0.3">
      <c r="A639" s="472" t="s">
        <v>1309</v>
      </c>
      <c r="B639" s="473" t="s">
        <v>1124</v>
      </c>
      <c r="C639" s="473" t="s">
        <v>1125</v>
      </c>
      <c r="D639" s="473" t="s">
        <v>1144</v>
      </c>
      <c r="E639" s="473" t="s">
        <v>1145</v>
      </c>
      <c r="F639" s="477">
        <v>4</v>
      </c>
      <c r="G639" s="477">
        <v>1536</v>
      </c>
      <c r="H639" s="477">
        <v>0.73775216138328525</v>
      </c>
      <c r="I639" s="477">
        <v>384</v>
      </c>
      <c r="J639" s="477">
        <v>6</v>
      </c>
      <c r="K639" s="477">
        <v>2082</v>
      </c>
      <c r="L639" s="477">
        <v>1</v>
      </c>
      <c r="M639" s="477">
        <v>347</v>
      </c>
      <c r="N639" s="477">
        <v>8</v>
      </c>
      <c r="O639" s="477">
        <v>2776</v>
      </c>
      <c r="P639" s="552">
        <v>1.3333333333333333</v>
      </c>
      <c r="Q639" s="478">
        <v>347</v>
      </c>
    </row>
    <row r="640" spans="1:17" ht="14.4" customHeight="1" x14ac:dyDescent="0.3">
      <c r="A640" s="472" t="s">
        <v>1309</v>
      </c>
      <c r="B640" s="473" t="s">
        <v>1124</v>
      </c>
      <c r="C640" s="473" t="s">
        <v>1125</v>
      </c>
      <c r="D640" s="473" t="s">
        <v>1146</v>
      </c>
      <c r="E640" s="473" t="s">
        <v>1147</v>
      </c>
      <c r="F640" s="477"/>
      <c r="G640" s="477"/>
      <c r="H640" s="477"/>
      <c r="I640" s="477"/>
      <c r="J640" s="477">
        <v>4</v>
      </c>
      <c r="K640" s="477">
        <v>204</v>
      </c>
      <c r="L640" s="477">
        <v>1</v>
      </c>
      <c r="M640" s="477">
        <v>51</v>
      </c>
      <c r="N640" s="477"/>
      <c r="O640" s="477"/>
      <c r="P640" s="552"/>
      <c r="Q640" s="478"/>
    </row>
    <row r="641" spans="1:17" ht="14.4" customHeight="1" x14ac:dyDescent="0.3">
      <c r="A641" s="472" t="s">
        <v>1309</v>
      </c>
      <c r="B641" s="473" t="s">
        <v>1124</v>
      </c>
      <c r="C641" s="473" t="s">
        <v>1125</v>
      </c>
      <c r="D641" s="473" t="s">
        <v>1150</v>
      </c>
      <c r="E641" s="473" t="s">
        <v>1151</v>
      </c>
      <c r="F641" s="477"/>
      <c r="G641" s="477"/>
      <c r="H641" s="477"/>
      <c r="I641" s="477"/>
      <c r="J641" s="477">
        <v>11</v>
      </c>
      <c r="K641" s="477">
        <v>4147</v>
      </c>
      <c r="L641" s="477">
        <v>1</v>
      </c>
      <c r="M641" s="477">
        <v>377</v>
      </c>
      <c r="N641" s="477">
        <v>6</v>
      </c>
      <c r="O641" s="477">
        <v>2262</v>
      </c>
      <c r="P641" s="552">
        <v>0.54545454545454541</v>
      </c>
      <c r="Q641" s="478">
        <v>377</v>
      </c>
    </row>
    <row r="642" spans="1:17" ht="14.4" customHeight="1" x14ac:dyDescent="0.3">
      <c r="A642" s="472" t="s">
        <v>1309</v>
      </c>
      <c r="B642" s="473" t="s">
        <v>1124</v>
      </c>
      <c r="C642" s="473" t="s">
        <v>1125</v>
      </c>
      <c r="D642" s="473" t="s">
        <v>1152</v>
      </c>
      <c r="E642" s="473" t="s">
        <v>1153</v>
      </c>
      <c r="F642" s="477">
        <v>22</v>
      </c>
      <c r="G642" s="477">
        <v>924</v>
      </c>
      <c r="H642" s="477">
        <v>9.0588235294117645</v>
      </c>
      <c r="I642" s="477">
        <v>42</v>
      </c>
      <c r="J642" s="477">
        <v>3</v>
      </c>
      <c r="K642" s="477">
        <v>102</v>
      </c>
      <c r="L642" s="477">
        <v>1</v>
      </c>
      <c r="M642" s="477">
        <v>34</v>
      </c>
      <c r="N642" s="477">
        <v>12</v>
      </c>
      <c r="O642" s="477">
        <v>408</v>
      </c>
      <c r="P642" s="552">
        <v>4</v>
      </c>
      <c r="Q642" s="478">
        <v>34</v>
      </c>
    </row>
    <row r="643" spans="1:17" ht="14.4" customHeight="1" x14ac:dyDescent="0.3">
      <c r="A643" s="472" t="s">
        <v>1309</v>
      </c>
      <c r="B643" s="473" t="s">
        <v>1124</v>
      </c>
      <c r="C643" s="473" t="s">
        <v>1125</v>
      </c>
      <c r="D643" s="473" t="s">
        <v>1154</v>
      </c>
      <c r="E643" s="473" t="s">
        <v>1155</v>
      </c>
      <c r="F643" s="477">
        <v>11</v>
      </c>
      <c r="G643" s="477">
        <v>5412</v>
      </c>
      <c r="H643" s="477">
        <v>10.32824427480916</v>
      </c>
      <c r="I643" s="477">
        <v>492</v>
      </c>
      <c r="J643" s="477">
        <v>1</v>
      </c>
      <c r="K643" s="477">
        <v>524</v>
      </c>
      <c r="L643" s="477">
        <v>1</v>
      </c>
      <c r="M643" s="477">
        <v>524</v>
      </c>
      <c r="N643" s="477">
        <v>1</v>
      </c>
      <c r="O643" s="477">
        <v>524</v>
      </c>
      <c r="P643" s="552">
        <v>1</v>
      </c>
      <c r="Q643" s="478">
        <v>524</v>
      </c>
    </row>
    <row r="644" spans="1:17" ht="14.4" customHeight="1" x14ac:dyDescent="0.3">
      <c r="A644" s="472" t="s">
        <v>1309</v>
      </c>
      <c r="B644" s="473" t="s">
        <v>1124</v>
      </c>
      <c r="C644" s="473" t="s">
        <v>1125</v>
      </c>
      <c r="D644" s="473" t="s">
        <v>1156</v>
      </c>
      <c r="E644" s="473" t="s">
        <v>1157</v>
      </c>
      <c r="F644" s="477">
        <v>4</v>
      </c>
      <c r="G644" s="477">
        <v>124</v>
      </c>
      <c r="H644" s="477"/>
      <c r="I644" s="477">
        <v>31</v>
      </c>
      <c r="J644" s="477"/>
      <c r="K644" s="477"/>
      <c r="L644" s="477"/>
      <c r="M644" s="477"/>
      <c r="N644" s="477"/>
      <c r="O644" s="477"/>
      <c r="P644" s="552"/>
      <c r="Q644" s="478"/>
    </row>
    <row r="645" spans="1:17" ht="14.4" customHeight="1" x14ac:dyDescent="0.3">
      <c r="A645" s="472" t="s">
        <v>1309</v>
      </c>
      <c r="B645" s="473" t="s">
        <v>1124</v>
      </c>
      <c r="C645" s="473" t="s">
        <v>1125</v>
      </c>
      <c r="D645" s="473" t="s">
        <v>1158</v>
      </c>
      <c r="E645" s="473" t="s">
        <v>1159</v>
      </c>
      <c r="F645" s="477"/>
      <c r="G645" s="477"/>
      <c r="H645" s="477"/>
      <c r="I645" s="477"/>
      <c r="J645" s="477"/>
      <c r="K645" s="477"/>
      <c r="L645" s="477"/>
      <c r="M645" s="477"/>
      <c r="N645" s="477">
        <v>1</v>
      </c>
      <c r="O645" s="477">
        <v>225</v>
      </c>
      <c r="P645" s="552"/>
      <c r="Q645" s="478">
        <v>225</v>
      </c>
    </row>
    <row r="646" spans="1:17" ht="14.4" customHeight="1" x14ac:dyDescent="0.3">
      <c r="A646" s="472" t="s">
        <v>1309</v>
      </c>
      <c r="B646" s="473" t="s">
        <v>1124</v>
      </c>
      <c r="C646" s="473" t="s">
        <v>1125</v>
      </c>
      <c r="D646" s="473" t="s">
        <v>1160</v>
      </c>
      <c r="E646" s="473" t="s">
        <v>1161</v>
      </c>
      <c r="F646" s="477"/>
      <c r="G646" s="477"/>
      <c r="H646" s="477"/>
      <c r="I646" s="477"/>
      <c r="J646" s="477"/>
      <c r="K646" s="477"/>
      <c r="L646" s="477"/>
      <c r="M646" s="477"/>
      <c r="N646" s="477">
        <v>1</v>
      </c>
      <c r="O646" s="477">
        <v>554</v>
      </c>
      <c r="P646" s="552"/>
      <c r="Q646" s="478">
        <v>554</v>
      </c>
    </row>
    <row r="647" spans="1:17" ht="14.4" customHeight="1" x14ac:dyDescent="0.3">
      <c r="A647" s="472" t="s">
        <v>1309</v>
      </c>
      <c r="B647" s="473" t="s">
        <v>1124</v>
      </c>
      <c r="C647" s="473" t="s">
        <v>1125</v>
      </c>
      <c r="D647" s="473" t="s">
        <v>1170</v>
      </c>
      <c r="E647" s="473" t="s">
        <v>1171</v>
      </c>
      <c r="F647" s="477">
        <v>53</v>
      </c>
      <c r="G647" s="477">
        <v>901</v>
      </c>
      <c r="H647" s="477">
        <v>1.7666666666666666</v>
      </c>
      <c r="I647" s="477">
        <v>17</v>
      </c>
      <c r="J647" s="477">
        <v>30</v>
      </c>
      <c r="K647" s="477">
        <v>510</v>
      </c>
      <c r="L647" s="477">
        <v>1</v>
      </c>
      <c r="M647" s="477">
        <v>17</v>
      </c>
      <c r="N647" s="477">
        <v>18</v>
      </c>
      <c r="O647" s="477">
        <v>306</v>
      </c>
      <c r="P647" s="552">
        <v>0.6</v>
      </c>
      <c r="Q647" s="478">
        <v>17</v>
      </c>
    </row>
    <row r="648" spans="1:17" ht="14.4" customHeight="1" x14ac:dyDescent="0.3">
      <c r="A648" s="472" t="s">
        <v>1309</v>
      </c>
      <c r="B648" s="473" t="s">
        <v>1124</v>
      </c>
      <c r="C648" s="473" t="s">
        <v>1125</v>
      </c>
      <c r="D648" s="473" t="s">
        <v>1174</v>
      </c>
      <c r="E648" s="473" t="s">
        <v>1175</v>
      </c>
      <c r="F648" s="477">
        <v>1</v>
      </c>
      <c r="G648" s="477">
        <v>103</v>
      </c>
      <c r="H648" s="477">
        <v>1.5846153846153845</v>
      </c>
      <c r="I648" s="477">
        <v>103</v>
      </c>
      <c r="J648" s="477">
        <v>1</v>
      </c>
      <c r="K648" s="477">
        <v>65</v>
      </c>
      <c r="L648" s="477">
        <v>1</v>
      </c>
      <c r="M648" s="477">
        <v>65</v>
      </c>
      <c r="N648" s="477">
        <v>2</v>
      </c>
      <c r="O648" s="477">
        <v>130</v>
      </c>
      <c r="P648" s="552">
        <v>2</v>
      </c>
      <c r="Q648" s="478">
        <v>65</v>
      </c>
    </row>
    <row r="649" spans="1:17" ht="14.4" customHeight="1" x14ac:dyDescent="0.3">
      <c r="A649" s="472" t="s">
        <v>1309</v>
      </c>
      <c r="B649" s="473" t="s">
        <v>1124</v>
      </c>
      <c r="C649" s="473" t="s">
        <v>1125</v>
      </c>
      <c r="D649" s="473" t="s">
        <v>1180</v>
      </c>
      <c r="E649" s="473" t="s">
        <v>1181</v>
      </c>
      <c r="F649" s="477">
        <v>162</v>
      </c>
      <c r="G649" s="477">
        <v>18954</v>
      </c>
      <c r="H649" s="477">
        <v>0.77426470588235297</v>
      </c>
      <c r="I649" s="477">
        <v>117</v>
      </c>
      <c r="J649" s="477">
        <v>180</v>
      </c>
      <c r="K649" s="477">
        <v>24480</v>
      </c>
      <c r="L649" s="477">
        <v>1</v>
      </c>
      <c r="M649" s="477">
        <v>136</v>
      </c>
      <c r="N649" s="477">
        <v>140</v>
      </c>
      <c r="O649" s="477">
        <v>19180</v>
      </c>
      <c r="P649" s="552">
        <v>0.78349673202614378</v>
      </c>
      <c r="Q649" s="478">
        <v>137</v>
      </c>
    </row>
    <row r="650" spans="1:17" ht="14.4" customHeight="1" x14ac:dyDescent="0.3">
      <c r="A650" s="472" t="s">
        <v>1309</v>
      </c>
      <c r="B650" s="473" t="s">
        <v>1124</v>
      </c>
      <c r="C650" s="473" t="s">
        <v>1125</v>
      </c>
      <c r="D650" s="473" t="s">
        <v>1182</v>
      </c>
      <c r="E650" s="473" t="s">
        <v>1183</v>
      </c>
      <c r="F650" s="477">
        <v>44</v>
      </c>
      <c r="G650" s="477">
        <v>4004</v>
      </c>
      <c r="H650" s="477">
        <v>0.88</v>
      </c>
      <c r="I650" s="477">
        <v>91</v>
      </c>
      <c r="J650" s="477">
        <v>50</v>
      </c>
      <c r="K650" s="477">
        <v>4550</v>
      </c>
      <c r="L650" s="477">
        <v>1</v>
      </c>
      <c r="M650" s="477">
        <v>91</v>
      </c>
      <c r="N650" s="477">
        <v>38</v>
      </c>
      <c r="O650" s="477">
        <v>3458</v>
      </c>
      <c r="P650" s="552">
        <v>0.76</v>
      </c>
      <c r="Q650" s="478">
        <v>91</v>
      </c>
    </row>
    <row r="651" spans="1:17" ht="14.4" customHeight="1" x14ac:dyDescent="0.3">
      <c r="A651" s="472" t="s">
        <v>1309</v>
      </c>
      <c r="B651" s="473" t="s">
        <v>1124</v>
      </c>
      <c r="C651" s="473" t="s">
        <v>1125</v>
      </c>
      <c r="D651" s="473" t="s">
        <v>1184</v>
      </c>
      <c r="E651" s="473" t="s">
        <v>1185</v>
      </c>
      <c r="F651" s="477">
        <v>2</v>
      </c>
      <c r="G651" s="477">
        <v>198</v>
      </c>
      <c r="H651" s="477">
        <v>0.48175182481751827</v>
      </c>
      <c r="I651" s="477">
        <v>99</v>
      </c>
      <c r="J651" s="477">
        <v>3</v>
      </c>
      <c r="K651" s="477">
        <v>411</v>
      </c>
      <c r="L651" s="477">
        <v>1</v>
      </c>
      <c r="M651" s="477">
        <v>137</v>
      </c>
      <c r="N651" s="477"/>
      <c r="O651" s="477"/>
      <c r="P651" s="552"/>
      <c r="Q651" s="478"/>
    </row>
    <row r="652" spans="1:17" ht="14.4" customHeight="1" x14ac:dyDescent="0.3">
      <c r="A652" s="472" t="s">
        <v>1309</v>
      </c>
      <c r="B652" s="473" t="s">
        <v>1124</v>
      </c>
      <c r="C652" s="473" t="s">
        <v>1125</v>
      </c>
      <c r="D652" s="473" t="s">
        <v>1186</v>
      </c>
      <c r="E652" s="473" t="s">
        <v>1187</v>
      </c>
      <c r="F652" s="477">
        <v>11</v>
      </c>
      <c r="G652" s="477">
        <v>231</v>
      </c>
      <c r="H652" s="477">
        <v>0.3888888888888889</v>
      </c>
      <c r="I652" s="477">
        <v>21</v>
      </c>
      <c r="J652" s="477">
        <v>9</v>
      </c>
      <c r="K652" s="477">
        <v>594</v>
      </c>
      <c r="L652" s="477">
        <v>1</v>
      </c>
      <c r="M652" s="477">
        <v>66</v>
      </c>
      <c r="N652" s="477">
        <v>6</v>
      </c>
      <c r="O652" s="477">
        <v>396</v>
      </c>
      <c r="P652" s="552">
        <v>0.66666666666666663</v>
      </c>
      <c r="Q652" s="478">
        <v>66</v>
      </c>
    </row>
    <row r="653" spans="1:17" ht="14.4" customHeight="1" x14ac:dyDescent="0.3">
      <c r="A653" s="472" t="s">
        <v>1309</v>
      </c>
      <c r="B653" s="473" t="s">
        <v>1124</v>
      </c>
      <c r="C653" s="473" t="s">
        <v>1125</v>
      </c>
      <c r="D653" s="473" t="s">
        <v>1188</v>
      </c>
      <c r="E653" s="473" t="s">
        <v>1189</v>
      </c>
      <c r="F653" s="477">
        <v>31</v>
      </c>
      <c r="G653" s="477">
        <v>15128</v>
      </c>
      <c r="H653" s="477">
        <v>2.4274711168164314</v>
      </c>
      <c r="I653" s="477">
        <v>488</v>
      </c>
      <c r="J653" s="477">
        <v>19</v>
      </c>
      <c r="K653" s="477">
        <v>6232</v>
      </c>
      <c r="L653" s="477">
        <v>1</v>
      </c>
      <c r="M653" s="477">
        <v>328</v>
      </c>
      <c r="N653" s="477">
        <v>3</v>
      </c>
      <c r="O653" s="477">
        <v>984</v>
      </c>
      <c r="P653" s="552">
        <v>0.15789473684210525</v>
      </c>
      <c r="Q653" s="478">
        <v>328</v>
      </c>
    </row>
    <row r="654" spans="1:17" ht="14.4" customHeight="1" x14ac:dyDescent="0.3">
      <c r="A654" s="472" t="s">
        <v>1309</v>
      </c>
      <c r="B654" s="473" t="s">
        <v>1124</v>
      </c>
      <c r="C654" s="473" t="s">
        <v>1125</v>
      </c>
      <c r="D654" s="473" t="s">
        <v>1196</v>
      </c>
      <c r="E654" s="473" t="s">
        <v>1197</v>
      </c>
      <c r="F654" s="477">
        <v>23</v>
      </c>
      <c r="G654" s="477">
        <v>943</v>
      </c>
      <c r="H654" s="477">
        <v>2.0544662309368191</v>
      </c>
      <c r="I654" s="477">
        <v>41</v>
      </c>
      <c r="J654" s="477">
        <v>9</v>
      </c>
      <c r="K654" s="477">
        <v>459</v>
      </c>
      <c r="L654" s="477">
        <v>1</v>
      </c>
      <c r="M654" s="477">
        <v>51</v>
      </c>
      <c r="N654" s="477">
        <v>16</v>
      </c>
      <c r="O654" s="477">
        <v>816</v>
      </c>
      <c r="P654" s="552">
        <v>1.7777777777777777</v>
      </c>
      <c r="Q654" s="478">
        <v>51</v>
      </c>
    </row>
    <row r="655" spans="1:17" ht="14.4" customHeight="1" x14ac:dyDescent="0.3">
      <c r="A655" s="472" t="s">
        <v>1309</v>
      </c>
      <c r="B655" s="473" t="s">
        <v>1124</v>
      </c>
      <c r="C655" s="473" t="s">
        <v>1125</v>
      </c>
      <c r="D655" s="473" t="s">
        <v>1204</v>
      </c>
      <c r="E655" s="473" t="s">
        <v>1205</v>
      </c>
      <c r="F655" s="477"/>
      <c r="G655" s="477"/>
      <c r="H655" s="477"/>
      <c r="I655" s="477"/>
      <c r="J655" s="477"/>
      <c r="K655" s="477"/>
      <c r="L655" s="477"/>
      <c r="M655" s="477"/>
      <c r="N655" s="477">
        <v>2</v>
      </c>
      <c r="O655" s="477">
        <v>414</v>
      </c>
      <c r="P655" s="552"/>
      <c r="Q655" s="478">
        <v>207</v>
      </c>
    </row>
    <row r="656" spans="1:17" ht="14.4" customHeight="1" x14ac:dyDescent="0.3">
      <c r="A656" s="472" t="s">
        <v>1309</v>
      </c>
      <c r="B656" s="473" t="s">
        <v>1124</v>
      </c>
      <c r="C656" s="473" t="s">
        <v>1125</v>
      </c>
      <c r="D656" s="473" t="s">
        <v>1210</v>
      </c>
      <c r="E656" s="473" t="s">
        <v>1211</v>
      </c>
      <c r="F656" s="477">
        <v>4</v>
      </c>
      <c r="G656" s="477">
        <v>2456</v>
      </c>
      <c r="H656" s="477">
        <v>4.0130718954248366</v>
      </c>
      <c r="I656" s="477">
        <v>614</v>
      </c>
      <c r="J656" s="477">
        <v>1</v>
      </c>
      <c r="K656" s="477">
        <v>612</v>
      </c>
      <c r="L656" s="477">
        <v>1</v>
      </c>
      <c r="M656" s="477">
        <v>612</v>
      </c>
      <c r="N656" s="477">
        <v>1</v>
      </c>
      <c r="O656" s="477">
        <v>612</v>
      </c>
      <c r="P656" s="552">
        <v>1</v>
      </c>
      <c r="Q656" s="478">
        <v>612</v>
      </c>
    </row>
    <row r="657" spans="1:17" ht="14.4" customHeight="1" x14ac:dyDescent="0.3">
      <c r="A657" s="472" t="s">
        <v>1309</v>
      </c>
      <c r="B657" s="473" t="s">
        <v>1124</v>
      </c>
      <c r="C657" s="473" t="s">
        <v>1125</v>
      </c>
      <c r="D657" s="473" t="s">
        <v>1212</v>
      </c>
      <c r="E657" s="473" t="s">
        <v>1213</v>
      </c>
      <c r="F657" s="477">
        <v>1</v>
      </c>
      <c r="G657" s="477">
        <v>963</v>
      </c>
      <c r="H657" s="477"/>
      <c r="I657" s="477">
        <v>963</v>
      </c>
      <c r="J657" s="477"/>
      <c r="K657" s="477"/>
      <c r="L657" s="477"/>
      <c r="M657" s="477"/>
      <c r="N657" s="477"/>
      <c r="O657" s="477"/>
      <c r="P657" s="552"/>
      <c r="Q657" s="478"/>
    </row>
    <row r="658" spans="1:17" ht="14.4" customHeight="1" x14ac:dyDescent="0.3">
      <c r="A658" s="472" t="s">
        <v>1309</v>
      </c>
      <c r="B658" s="473" t="s">
        <v>1124</v>
      </c>
      <c r="C658" s="473" t="s">
        <v>1125</v>
      </c>
      <c r="D658" s="473" t="s">
        <v>1240</v>
      </c>
      <c r="E658" s="473" t="s">
        <v>1241</v>
      </c>
      <c r="F658" s="477"/>
      <c r="G658" s="477"/>
      <c r="H658" s="477"/>
      <c r="I658" s="477"/>
      <c r="J658" s="477"/>
      <c r="K658" s="477"/>
      <c r="L658" s="477"/>
      <c r="M658" s="477"/>
      <c r="N658" s="477">
        <v>1</v>
      </c>
      <c r="O658" s="477">
        <v>327</v>
      </c>
      <c r="P658" s="552"/>
      <c r="Q658" s="478">
        <v>327</v>
      </c>
    </row>
    <row r="659" spans="1:17" ht="14.4" customHeight="1" x14ac:dyDescent="0.3">
      <c r="A659" s="472" t="s">
        <v>1309</v>
      </c>
      <c r="B659" s="473" t="s">
        <v>1124</v>
      </c>
      <c r="C659" s="473" t="s">
        <v>1125</v>
      </c>
      <c r="D659" s="473" t="s">
        <v>1246</v>
      </c>
      <c r="E659" s="473" t="s">
        <v>1247</v>
      </c>
      <c r="F659" s="477"/>
      <c r="G659" s="477"/>
      <c r="H659" s="477"/>
      <c r="I659" s="477"/>
      <c r="J659" s="477"/>
      <c r="K659" s="477"/>
      <c r="L659" s="477"/>
      <c r="M659" s="477"/>
      <c r="N659" s="477">
        <v>82</v>
      </c>
      <c r="O659" s="477">
        <v>21402</v>
      </c>
      <c r="P659" s="552"/>
      <c r="Q659" s="478">
        <v>261</v>
      </c>
    </row>
    <row r="660" spans="1:17" ht="14.4" customHeight="1" x14ac:dyDescent="0.3">
      <c r="A660" s="472" t="s">
        <v>1309</v>
      </c>
      <c r="B660" s="473" t="s">
        <v>1124</v>
      </c>
      <c r="C660" s="473" t="s">
        <v>1125</v>
      </c>
      <c r="D660" s="473" t="s">
        <v>1248</v>
      </c>
      <c r="E660" s="473" t="s">
        <v>1249</v>
      </c>
      <c r="F660" s="477"/>
      <c r="G660" s="477"/>
      <c r="H660" s="477"/>
      <c r="I660" s="477"/>
      <c r="J660" s="477"/>
      <c r="K660" s="477"/>
      <c r="L660" s="477"/>
      <c r="M660" s="477"/>
      <c r="N660" s="477">
        <v>1</v>
      </c>
      <c r="O660" s="477">
        <v>165</v>
      </c>
      <c r="P660" s="552"/>
      <c r="Q660" s="478">
        <v>165</v>
      </c>
    </row>
    <row r="661" spans="1:17" ht="14.4" customHeight="1" x14ac:dyDescent="0.3">
      <c r="A661" s="472" t="s">
        <v>1310</v>
      </c>
      <c r="B661" s="473" t="s">
        <v>1124</v>
      </c>
      <c r="C661" s="473" t="s">
        <v>1125</v>
      </c>
      <c r="D661" s="473" t="s">
        <v>1126</v>
      </c>
      <c r="E661" s="473" t="s">
        <v>1127</v>
      </c>
      <c r="F661" s="477">
        <v>502</v>
      </c>
      <c r="G661" s="477">
        <v>86846</v>
      </c>
      <c r="H661" s="477">
        <v>0.74813710879284645</v>
      </c>
      <c r="I661" s="477">
        <v>173</v>
      </c>
      <c r="J661" s="477">
        <v>671</v>
      </c>
      <c r="K661" s="477">
        <v>116083</v>
      </c>
      <c r="L661" s="477">
        <v>1</v>
      </c>
      <c r="M661" s="477">
        <v>173</v>
      </c>
      <c r="N661" s="477">
        <v>496</v>
      </c>
      <c r="O661" s="477">
        <v>86304</v>
      </c>
      <c r="P661" s="552">
        <v>0.7434680358019693</v>
      </c>
      <c r="Q661" s="478">
        <v>174</v>
      </c>
    </row>
    <row r="662" spans="1:17" ht="14.4" customHeight="1" x14ac:dyDescent="0.3">
      <c r="A662" s="472" t="s">
        <v>1310</v>
      </c>
      <c r="B662" s="473" t="s">
        <v>1124</v>
      </c>
      <c r="C662" s="473" t="s">
        <v>1125</v>
      </c>
      <c r="D662" s="473" t="s">
        <v>1140</v>
      </c>
      <c r="E662" s="473" t="s">
        <v>1141</v>
      </c>
      <c r="F662" s="477">
        <v>10</v>
      </c>
      <c r="G662" s="477">
        <v>11730</v>
      </c>
      <c r="H662" s="477">
        <v>0.52202937249666226</v>
      </c>
      <c r="I662" s="477">
        <v>1173</v>
      </c>
      <c r="J662" s="477">
        <v>21</v>
      </c>
      <c r="K662" s="477">
        <v>22470</v>
      </c>
      <c r="L662" s="477">
        <v>1</v>
      </c>
      <c r="M662" s="477">
        <v>1070</v>
      </c>
      <c r="N662" s="477"/>
      <c r="O662" s="477"/>
      <c r="P662" s="552"/>
      <c r="Q662" s="478"/>
    </row>
    <row r="663" spans="1:17" ht="14.4" customHeight="1" x14ac:dyDescent="0.3">
      <c r="A663" s="472" t="s">
        <v>1310</v>
      </c>
      <c r="B663" s="473" t="s">
        <v>1124</v>
      </c>
      <c r="C663" s="473" t="s">
        <v>1125</v>
      </c>
      <c r="D663" s="473" t="s">
        <v>1142</v>
      </c>
      <c r="E663" s="473" t="s">
        <v>1143</v>
      </c>
      <c r="F663" s="477">
        <v>38</v>
      </c>
      <c r="G663" s="477">
        <v>1558</v>
      </c>
      <c r="H663" s="477">
        <v>0.80641821946169767</v>
      </c>
      <c r="I663" s="477">
        <v>41</v>
      </c>
      <c r="J663" s="477">
        <v>42</v>
      </c>
      <c r="K663" s="477">
        <v>1932</v>
      </c>
      <c r="L663" s="477">
        <v>1</v>
      </c>
      <c r="M663" s="477">
        <v>46</v>
      </c>
      <c r="N663" s="477">
        <v>27</v>
      </c>
      <c r="O663" s="477">
        <v>1242</v>
      </c>
      <c r="P663" s="552">
        <v>0.6428571428571429</v>
      </c>
      <c r="Q663" s="478">
        <v>46</v>
      </c>
    </row>
    <row r="664" spans="1:17" ht="14.4" customHeight="1" x14ac:dyDescent="0.3">
      <c r="A664" s="472" t="s">
        <v>1310</v>
      </c>
      <c r="B664" s="473" t="s">
        <v>1124</v>
      </c>
      <c r="C664" s="473" t="s">
        <v>1125</v>
      </c>
      <c r="D664" s="473" t="s">
        <v>1144</v>
      </c>
      <c r="E664" s="473" t="s">
        <v>1145</v>
      </c>
      <c r="F664" s="477">
        <v>1</v>
      </c>
      <c r="G664" s="477">
        <v>384</v>
      </c>
      <c r="H664" s="477">
        <v>0.15808974886784685</v>
      </c>
      <c r="I664" s="477">
        <v>384</v>
      </c>
      <c r="J664" s="477">
        <v>7</v>
      </c>
      <c r="K664" s="477">
        <v>2429</v>
      </c>
      <c r="L664" s="477">
        <v>1</v>
      </c>
      <c r="M664" s="477">
        <v>347</v>
      </c>
      <c r="N664" s="477">
        <v>12</v>
      </c>
      <c r="O664" s="477">
        <v>4164</v>
      </c>
      <c r="P664" s="552">
        <v>1.7142857142857142</v>
      </c>
      <c r="Q664" s="478">
        <v>347</v>
      </c>
    </row>
    <row r="665" spans="1:17" ht="14.4" customHeight="1" x14ac:dyDescent="0.3">
      <c r="A665" s="472" t="s">
        <v>1310</v>
      </c>
      <c r="B665" s="473" t="s">
        <v>1124</v>
      </c>
      <c r="C665" s="473" t="s">
        <v>1125</v>
      </c>
      <c r="D665" s="473" t="s">
        <v>1146</v>
      </c>
      <c r="E665" s="473" t="s">
        <v>1147</v>
      </c>
      <c r="F665" s="477">
        <v>9</v>
      </c>
      <c r="G665" s="477">
        <v>333</v>
      </c>
      <c r="H665" s="477">
        <v>1.6323529411764706</v>
      </c>
      <c r="I665" s="477">
        <v>37</v>
      </c>
      <c r="J665" s="477">
        <v>4</v>
      </c>
      <c r="K665" s="477">
        <v>204</v>
      </c>
      <c r="L665" s="477">
        <v>1</v>
      </c>
      <c r="M665" s="477">
        <v>51</v>
      </c>
      <c r="N665" s="477">
        <v>6</v>
      </c>
      <c r="O665" s="477">
        <v>306</v>
      </c>
      <c r="P665" s="552">
        <v>1.5</v>
      </c>
      <c r="Q665" s="478">
        <v>51</v>
      </c>
    </row>
    <row r="666" spans="1:17" ht="14.4" customHeight="1" x14ac:dyDescent="0.3">
      <c r="A666" s="472" t="s">
        <v>1310</v>
      </c>
      <c r="B666" s="473" t="s">
        <v>1124</v>
      </c>
      <c r="C666" s="473" t="s">
        <v>1125</v>
      </c>
      <c r="D666" s="473" t="s">
        <v>1150</v>
      </c>
      <c r="E666" s="473" t="s">
        <v>1151</v>
      </c>
      <c r="F666" s="477">
        <v>3</v>
      </c>
      <c r="G666" s="477">
        <v>1338</v>
      </c>
      <c r="H666" s="477">
        <v>0.16900341038272074</v>
      </c>
      <c r="I666" s="477">
        <v>446</v>
      </c>
      <c r="J666" s="477">
        <v>21</v>
      </c>
      <c r="K666" s="477">
        <v>7917</v>
      </c>
      <c r="L666" s="477">
        <v>1</v>
      </c>
      <c r="M666" s="477">
        <v>377</v>
      </c>
      <c r="N666" s="477">
        <v>34</v>
      </c>
      <c r="O666" s="477">
        <v>12818</v>
      </c>
      <c r="P666" s="552">
        <v>1.6190476190476191</v>
      </c>
      <c r="Q666" s="478">
        <v>377</v>
      </c>
    </row>
    <row r="667" spans="1:17" ht="14.4" customHeight="1" x14ac:dyDescent="0.3">
      <c r="A667" s="472" t="s">
        <v>1310</v>
      </c>
      <c r="B667" s="473" t="s">
        <v>1124</v>
      </c>
      <c r="C667" s="473" t="s">
        <v>1125</v>
      </c>
      <c r="D667" s="473" t="s">
        <v>1152</v>
      </c>
      <c r="E667" s="473" t="s">
        <v>1153</v>
      </c>
      <c r="F667" s="477">
        <v>1</v>
      </c>
      <c r="G667" s="477">
        <v>42</v>
      </c>
      <c r="H667" s="477">
        <v>1.2352941176470589</v>
      </c>
      <c r="I667" s="477">
        <v>42</v>
      </c>
      <c r="J667" s="477">
        <v>1</v>
      </c>
      <c r="K667" s="477">
        <v>34</v>
      </c>
      <c r="L667" s="477">
        <v>1</v>
      </c>
      <c r="M667" s="477">
        <v>34</v>
      </c>
      <c r="N667" s="477">
        <v>1</v>
      </c>
      <c r="O667" s="477">
        <v>34</v>
      </c>
      <c r="P667" s="552">
        <v>1</v>
      </c>
      <c r="Q667" s="478">
        <v>34</v>
      </c>
    </row>
    <row r="668" spans="1:17" ht="14.4" customHeight="1" x14ac:dyDescent="0.3">
      <c r="A668" s="472" t="s">
        <v>1310</v>
      </c>
      <c r="B668" s="473" t="s">
        <v>1124</v>
      </c>
      <c r="C668" s="473" t="s">
        <v>1125</v>
      </c>
      <c r="D668" s="473" t="s">
        <v>1154</v>
      </c>
      <c r="E668" s="473" t="s">
        <v>1155</v>
      </c>
      <c r="F668" s="477">
        <v>4</v>
      </c>
      <c r="G668" s="477">
        <v>1968</v>
      </c>
      <c r="H668" s="477">
        <v>0.75114503816793898</v>
      </c>
      <c r="I668" s="477">
        <v>492</v>
      </c>
      <c r="J668" s="477">
        <v>5</v>
      </c>
      <c r="K668" s="477">
        <v>2620</v>
      </c>
      <c r="L668" s="477">
        <v>1</v>
      </c>
      <c r="M668" s="477">
        <v>524</v>
      </c>
      <c r="N668" s="477">
        <v>2</v>
      </c>
      <c r="O668" s="477">
        <v>1048</v>
      </c>
      <c r="P668" s="552">
        <v>0.4</v>
      </c>
      <c r="Q668" s="478">
        <v>524</v>
      </c>
    </row>
    <row r="669" spans="1:17" ht="14.4" customHeight="1" x14ac:dyDescent="0.3">
      <c r="A669" s="472" t="s">
        <v>1310</v>
      </c>
      <c r="B669" s="473" t="s">
        <v>1124</v>
      </c>
      <c r="C669" s="473" t="s">
        <v>1125</v>
      </c>
      <c r="D669" s="473" t="s">
        <v>1156</v>
      </c>
      <c r="E669" s="473" t="s">
        <v>1157</v>
      </c>
      <c r="F669" s="477">
        <v>6</v>
      </c>
      <c r="G669" s="477">
        <v>186</v>
      </c>
      <c r="H669" s="477">
        <v>0.46616541353383456</v>
      </c>
      <c r="I669" s="477">
        <v>31</v>
      </c>
      <c r="J669" s="477">
        <v>7</v>
      </c>
      <c r="K669" s="477">
        <v>399</v>
      </c>
      <c r="L669" s="477">
        <v>1</v>
      </c>
      <c r="M669" s="477">
        <v>57</v>
      </c>
      <c r="N669" s="477">
        <v>4</v>
      </c>
      <c r="O669" s="477">
        <v>228</v>
      </c>
      <c r="P669" s="552">
        <v>0.5714285714285714</v>
      </c>
      <c r="Q669" s="478">
        <v>57</v>
      </c>
    </row>
    <row r="670" spans="1:17" ht="14.4" customHeight="1" x14ac:dyDescent="0.3">
      <c r="A670" s="472" t="s">
        <v>1310</v>
      </c>
      <c r="B670" s="473" t="s">
        <v>1124</v>
      </c>
      <c r="C670" s="473" t="s">
        <v>1125</v>
      </c>
      <c r="D670" s="473" t="s">
        <v>1158</v>
      </c>
      <c r="E670" s="473" t="s">
        <v>1159</v>
      </c>
      <c r="F670" s="477">
        <v>2</v>
      </c>
      <c r="G670" s="477">
        <v>416</v>
      </c>
      <c r="H670" s="477">
        <v>0.9285714285714286</v>
      </c>
      <c r="I670" s="477">
        <v>208</v>
      </c>
      <c r="J670" s="477">
        <v>2</v>
      </c>
      <c r="K670" s="477">
        <v>448</v>
      </c>
      <c r="L670" s="477">
        <v>1</v>
      </c>
      <c r="M670" s="477">
        <v>224</v>
      </c>
      <c r="N670" s="477">
        <v>2</v>
      </c>
      <c r="O670" s="477">
        <v>450</v>
      </c>
      <c r="P670" s="552">
        <v>1.0044642857142858</v>
      </c>
      <c r="Q670" s="478">
        <v>225</v>
      </c>
    </row>
    <row r="671" spans="1:17" ht="14.4" customHeight="1" x14ac:dyDescent="0.3">
      <c r="A671" s="472" t="s">
        <v>1310</v>
      </c>
      <c r="B671" s="473" t="s">
        <v>1124</v>
      </c>
      <c r="C671" s="473" t="s">
        <v>1125</v>
      </c>
      <c r="D671" s="473" t="s">
        <v>1160</v>
      </c>
      <c r="E671" s="473" t="s">
        <v>1161</v>
      </c>
      <c r="F671" s="477">
        <v>2</v>
      </c>
      <c r="G671" s="477">
        <v>768</v>
      </c>
      <c r="H671" s="477">
        <v>0.69439421338155516</v>
      </c>
      <c r="I671" s="477">
        <v>384</v>
      </c>
      <c r="J671" s="477">
        <v>2</v>
      </c>
      <c r="K671" s="477">
        <v>1106</v>
      </c>
      <c r="L671" s="477">
        <v>1</v>
      </c>
      <c r="M671" s="477">
        <v>553</v>
      </c>
      <c r="N671" s="477">
        <v>2</v>
      </c>
      <c r="O671" s="477">
        <v>1108</v>
      </c>
      <c r="P671" s="552">
        <v>1.0018083182640145</v>
      </c>
      <c r="Q671" s="478">
        <v>554</v>
      </c>
    </row>
    <row r="672" spans="1:17" ht="14.4" customHeight="1" x14ac:dyDescent="0.3">
      <c r="A672" s="472" t="s">
        <v>1310</v>
      </c>
      <c r="B672" s="473" t="s">
        <v>1124</v>
      </c>
      <c r="C672" s="473" t="s">
        <v>1125</v>
      </c>
      <c r="D672" s="473" t="s">
        <v>1170</v>
      </c>
      <c r="E672" s="473" t="s">
        <v>1171</v>
      </c>
      <c r="F672" s="477">
        <v>21</v>
      </c>
      <c r="G672" s="477">
        <v>357</v>
      </c>
      <c r="H672" s="477">
        <v>0.5</v>
      </c>
      <c r="I672" s="477">
        <v>17</v>
      </c>
      <c r="J672" s="477">
        <v>42</v>
      </c>
      <c r="K672" s="477">
        <v>714</v>
      </c>
      <c r="L672" s="477">
        <v>1</v>
      </c>
      <c r="M672" s="477">
        <v>17</v>
      </c>
      <c r="N672" s="477">
        <v>34</v>
      </c>
      <c r="O672" s="477">
        <v>578</v>
      </c>
      <c r="P672" s="552">
        <v>0.80952380952380953</v>
      </c>
      <c r="Q672" s="478">
        <v>17</v>
      </c>
    </row>
    <row r="673" spans="1:17" ht="14.4" customHeight="1" x14ac:dyDescent="0.3">
      <c r="A673" s="472" t="s">
        <v>1310</v>
      </c>
      <c r="B673" s="473" t="s">
        <v>1124</v>
      </c>
      <c r="C673" s="473" t="s">
        <v>1125</v>
      </c>
      <c r="D673" s="473" t="s">
        <v>1172</v>
      </c>
      <c r="E673" s="473" t="s">
        <v>1173</v>
      </c>
      <c r="F673" s="477">
        <v>1</v>
      </c>
      <c r="G673" s="477">
        <v>139</v>
      </c>
      <c r="H673" s="477">
        <v>0.97202797202797198</v>
      </c>
      <c r="I673" s="477">
        <v>139</v>
      </c>
      <c r="J673" s="477">
        <v>1</v>
      </c>
      <c r="K673" s="477">
        <v>143</v>
      </c>
      <c r="L673" s="477">
        <v>1</v>
      </c>
      <c r="M673" s="477">
        <v>143</v>
      </c>
      <c r="N673" s="477">
        <v>1</v>
      </c>
      <c r="O673" s="477">
        <v>143</v>
      </c>
      <c r="P673" s="552">
        <v>1</v>
      </c>
      <c r="Q673" s="478">
        <v>143</v>
      </c>
    </row>
    <row r="674" spans="1:17" ht="14.4" customHeight="1" x14ac:dyDescent="0.3">
      <c r="A674" s="472" t="s">
        <v>1310</v>
      </c>
      <c r="B674" s="473" t="s">
        <v>1124</v>
      </c>
      <c r="C674" s="473" t="s">
        <v>1125</v>
      </c>
      <c r="D674" s="473" t="s">
        <v>1174</v>
      </c>
      <c r="E674" s="473" t="s">
        <v>1175</v>
      </c>
      <c r="F674" s="477">
        <v>4</v>
      </c>
      <c r="G674" s="477">
        <v>412</v>
      </c>
      <c r="H674" s="477">
        <v>0.52820512820512822</v>
      </c>
      <c r="I674" s="477">
        <v>103</v>
      </c>
      <c r="J674" s="477">
        <v>12</v>
      </c>
      <c r="K674" s="477">
        <v>780</v>
      </c>
      <c r="L674" s="477">
        <v>1</v>
      </c>
      <c r="M674" s="477">
        <v>65</v>
      </c>
      <c r="N674" s="477">
        <v>11</v>
      </c>
      <c r="O674" s="477">
        <v>715</v>
      </c>
      <c r="P674" s="552">
        <v>0.91666666666666663</v>
      </c>
      <c r="Q674" s="478">
        <v>65</v>
      </c>
    </row>
    <row r="675" spans="1:17" ht="14.4" customHeight="1" x14ac:dyDescent="0.3">
      <c r="A675" s="472" t="s">
        <v>1310</v>
      </c>
      <c r="B675" s="473" t="s">
        <v>1124</v>
      </c>
      <c r="C675" s="473" t="s">
        <v>1125</v>
      </c>
      <c r="D675" s="473" t="s">
        <v>1180</v>
      </c>
      <c r="E675" s="473" t="s">
        <v>1181</v>
      </c>
      <c r="F675" s="477">
        <v>358</v>
      </c>
      <c r="G675" s="477">
        <v>41886</v>
      </c>
      <c r="H675" s="477">
        <v>0.54997373949579831</v>
      </c>
      <c r="I675" s="477">
        <v>117</v>
      </c>
      <c r="J675" s="477">
        <v>560</v>
      </c>
      <c r="K675" s="477">
        <v>76160</v>
      </c>
      <c r="L675" s="477">
        <v>1</v>
      </c>
      <c r="M675" s="477">
        <v>136</v>
      </c>
      <c r="N675" s="477">
        <v>297</v>
      </c>
      <c r="O675" s="477">
        <v>40689</v>
      </c>
      <c r="P675" s="552">
        <v>0.5342568277310924</v>
      </c>
      <c r="Q675" s="478">
        <v>137</v>
      </c>
    </row>
    <row r="676" spans="1:17" ht="14.4" customHeight="1" x14ac:dyDescent="0.3">
      <c r="A676" s="472" t="s">
        <v>1310</v>
      </c>
      <c r="B676" s="473" t="s">
        <v>1124</v>
      </c>
      <c r="C676" s="473" t="s">
        <v>1125</v>
      </c>
      <c r="D676" s="473" t="s">
        <v>1182</v>
      </c>
      <c r="E676" s="473" t="s">
        <v>1183</v>
      </c>
      <c r="F676" s="477">
        <v>211</v>
      </c>
      <c r="G676" s="477">
        <v>19201</v>
      </c>
      <c r="H676" s="477">
        <v>0.77007299270072993</v>
      </c>
      <c r="I676" s="477">
        <v>91</v>
      </c>
      <c r="J676" s="477">
        <v>274</v>
      </c>
      <c r="K676" s="477">
        <v>24934</v>
      </c>
      <c r="L676" s="477">
        <v>1</v>
      </c>
      <c r="M676" s="477">
        <v>91</v>
      </c>
      <c r="N676" s="477">
        <v>201</v>
      </c>
      <c r="O676" s="477">
        <v>18291</v>
      </c>
      <c r="P676" s="552">
        <v>0.73357664233576647</v>
      </c>
      <c r="Q676" s="478">
        <v>91</v>
      </c>
    </row>
    <row r="677" spans="1:17" ht="14.4" customHeight="1" x14ac:dyDescent="0.3">
      <c r="A677" s="472" t="s">
        <v>1310</v>
      </c>
      <c r="B677" s="473" t="s">
        <v>1124</v>
      </c>
      <c r="C677" s="473" t="s">
        <v>1125</v>
      </c>
      <c r="D677" s="473" t="s">
        <v>1184</v>
      </c>
      <c r="E677" s="473" t="s">
        <v>1185</v>
      </c>
      <c r="F677" s="477"/>
      <c r="G677" s="477"/>
      <c r="H677" s="477"/>
      <c r="I677" s="477"/>
      <c r="J677" s="477">
        <v>2</v>
      </c>
      <c r="K677" s="477">
        <v>274</v>
      </c>
      <c r="L677" s="477">
        <v>1</v>
      </c>
      <c r="M677" s="477">
        <v>137</v>
      </c>
      <c r="N677" s="477"/>
      <c r="O677" s="477"/>
      <c r="P677" s="552"/>
      <c r="Q677" s="478"/>
    </row>
    <row r="678" spans="1:17" ht="14.4" customHeight="1" x14ac:dyDescent="0.3">
      <c r="A678" s="472" t="s">
        <v>1310</v>
      </c>
      <c r="B678" s="473" t="s">
        <v>1124</v>
      </c>
      <c r="C678" s="473" t="s">
        <v>1125</v>
      </c>
      <c r="D678" s="473" t="s">
        <v>1186</v>
      </c>
      <c r="E678" s="473" t="s">
        <v>1187</v>
      </c>
      <c r="F678" s="477">
        <v>24</v>
      </c>
      <c r="G678" s="477">
        <v>504</v>
      </c>
      <c r="H678" s="477">
        <v>0.10047846889952153</v>
      </c>
      <c r="I678" s="477">
        <v>21</v>
      </c>
      <c r="J678" s="477">
        <v>76</v>
      </c>
      <c r="K678" s="477">
        <v>5016</v>
      </c>
      <c r="L678" s="477">
        <v>1</v>
      </c>
      <c r="M678" s="477">
        <v>66</v>
      </c>
      <c r="N678" s="477">
        <v>10</v>
      </c>
      <c r="O678" s="477">
        <v>660</v>
      </c>
      <c r="P678" s="552">
        <v>0.13157894736842105</v>
      </c>
      <c r="Q678" s="478">
        <v>66</v>
      </c>
    </row>
    <row r="679" spans="1:17" ht="14.4" customHeight="1" x14ac:dyDescent="0.3">
      <c r="A679" s="472" t="s">
        <v>1310</v>
      </c>
      <c r="B679" s="473" t="s">
        <v>1124</v>
      </c>
      <c r="C679" s="473" t="s">
        <v>1125</v>
      </c>
      <c r="D679" s="473" t="s">
        <v>1188</v>
      </c>
      <c r="E679" s="473" t="s">
        <v>1189</v>
      </c>
      <c r="F679" s="477">
        <v>27</v>
      </c>
      <c r="G679" s="477">
        <v>13176</v>
      </c>
      <c r="H679" s="477">
        <v>0.73037694013303767</v>
      </c>
      <c r="I679" s="477">
        <v>488</v>
      </c>
      <c r="J679" s="477">
        <v>55</v>
      </c>
      <c r="K679" s="477">
        <v>18040</v>
      </c>
      <c r="L679" s="477">
        <v>1</v>
      </c>
      <c r="M679" s="477">
        <v>328</v>
      </c>
      <c r="N679" s="477">
        <v>39</v>
      </c>
      <c r="O679" s="477">
        <v>12792</v>
      </c>
      <c r="P679" s="552">
        <v>0.70909090909090911</v>
      </c>
      <c r="Q679" s="478">
        <v>328</v>
      </c>
    </row>
    <row r="680" spans="1:17" ht="14.4" customHeight="1" x14ac:dyDescent="0.3">
      <c r="A680" s="472" t="s">
        <v>1310</v>
      </c>
      <c r="B680" s="473" t="s">
        <v>1124</v>
      </c>
      <c r="C680" s="473" t="s">
        <v>1125</v>
      </c>
      <c r="D680" s="473" t="s">
        <v>1196</v>
      </c>
      <c r="E680" s="473" t="s">
        <v>1197</v>
      </c>
      <c r="F680" s="477">
        <v>41</v>
      </c>
      <c r="G680" s="477">
        <v>1681</v>
      </c>
      <c r="H680" s="477">
        <v>0.57825937392500859</v>
      </c>
      <c r="I680" s="477">
        <v>41</v>
      </c>
      <c r="J680" s="477">
        <v>57</v>
      </c>
      <c r="K680" s="477">
        <v>2907</v>
      </c>
      <c r="L680" s="477">
        <v>1</v>
      </c>
      <c r="M680" s="477">
        <v>51</v>
      </c>
      <c r="N680" s="477">
        <v>43</v>
      </c>
      <c r="O680" s="477">
        <v>2193</v>
      </c>
      <c r="P680" s="552">
        <v>0.75438596491228072</v>
      </c>
      <c r="Q680" s="478">
        <v>51</v>
      </c>
    </row>
    <row r="681" spans="1:17" ht="14.4" customHeight="1" x14ac:dyDescent="0.3">
      <c r="A681" s="472" t="s">
        <v>1310</v>
      </c>
      <c r="B681" s="473" t="s">
        <v>1124</v>
      </c>
      <c r="C681" s="473" t="s">
        <v>1125</v>
      </c>
      <c r="D681" s="473" t="s">
        <v>1204</v>
      </c>
      <c r="E681" s="473" t="s">
        <v>1205</v>
      </c>
      <c r="F681" s="477"/>
      <c r="G681" s="477"/>
      <c r="H681" s="477"/>
      <c r="I681" s="477"/>
      <c r="J681" s="477">
        <v>5</v>
      </c>
      <c r="K681" s="477">
        <v>1035</v>
      </c>
      <c r="L681" s="477">
        <v>1</v>
      </c>
      <c r="M681" s="477">
        <v>207</v>
      </c>
      <c r="N681" s="477"/>
      <c r="O681" s="477"/>
      <c r="P681" s="552"/>
      <c r="Q681" s="478"/>
    </row>
    <row r="682" spans="1:17" ht="14.4" customHeight="1" x14ac:dyDescent="0.3">
      <c r="A682" s="472" t="s">
        <v>1310</v>
      </c>
      <c r="B682" s="473" t="s">
        <v>1124</v>
      </c>
      <c r="C682" s="473" t="s">
        <v>1125</v>
      </c>
      <c r="D682" s="473" t="s">
        <v>1210</v>
      </c>
      <c r="E682" s="473" t="s">
        <v>1211</v>
      </c>
      <c r="F682" s="477">
        <v>4</v>
      </c>
      <c r="G682" s="477">
        <v>2456</v>
      </c>
      <c r="H682" s="477">
        <v>1.3376906318082789</v>
      </c>
      <c r="I682" s="477">
        <v>614</v>
      </c>
      <c r="J682" s="477">
        <v>3</v>
      </c>
      <c r="K682" s="477">
        <v>1836</v>
      </c>
      <c r="L682" s="477">
        <v>1</v>
      </c>
      <c r="M682" s="477">
        <v>612</v>
      </c>
      <c r="N682" s="477">
        <v>2</v>
      </c>
      <c r="O682" s="477">
        <v>1224</v>
      </c>
      <c r="P682" s="552">
        <v>0.66666666666666663</v>
      </c>
      <c r="Q682" s="478">
        <v>612</v>
      </c>
    </row>
    <row r="683" spans="1:17" ht="14.4" customHeight="1" x14ac:dyDescent="0.3">
      <c r="A683" s="472" t="s">
        <v>1310</v>
      </c>
      <c r="B683" s="473" t="s">
        <v>1124</v>
      </c>
      <c r="C683" s="473" t="s">
        <v>1125</v>
      </c>
      <c r="D683" s="473" t="s">
        <v>1232</v>
      </c>
      <c r="E683" s="473" t="s">
        <v>1233</v>
      </c>
      <c r="F683" s="477">
        <v>2</v>
      </c>
      <c r="G683" s="477">
        <v>658</v>
      </c>
      <c r="H683" s="477"/>
      <c r="I683" s="477">
        <v>329</v>
      </c>
      <c r="J683" s="477"/>
      <c r="K683" s="477"/>
      <c r="L683" s="477"/>
      <c r="M683" s="477"/>
      <c r="N683" s="477"/>
      <c r="O683" s="477"/>
      <c r="P683" s="552"/>
      <c r="Q683" s="478"/>
    </row>
    <row r="684" spans="1:17" ht="14.4" customHeight="1" x14ac:dyDescent="0.3">
      <c r="A684" s="472" t="s">
        <v>1310</v>
      </c>
      <c r="B684" s="473" t="s">
        <v>1124</v>
      </c>
      <c r="C684" s="473" t="s">
        <v>1125</v>
      </c>
      <c r="D684" s="473" t="s">
        <v>1238</v>
      </c>
      <c r="E684" s="473" t="s">
        <v>1239</v>
      </c>
      <c r="F684" s="477"/>
      <c r="G684" s="477"/>
      <c r="H684" s="477"/>
      <c r="I684" s="477"/>
      <c r="J684" s="477"/>
      <c r="K684" s="477"/>
      <c r="L684" s="477"/>
      <c r="M684" s="477"/>
      <c r="N684" s="477">
        <v>7</v>
      </c>
      <c r="O684" s="477">
        <v>10451</v>
      </c>
      <c r="P684" s="552"/>
      <c r="Q684" s="478">
        <v>1493</v>
      </c>
    </row>
    <row r="685" spans="1:17" ht="14.4" customHeight="1" x14ac:dyDescent="0.3">
      <c r="A685" s="472" t="s">
        <v>1310</v>
      </c>
      <c r="B685" s="473" t="s">
        <v>1124</v>
      </c>
      <c r="C685" s="473" t="s">
        <v>1125</v>
      </c>
      <c r="D685" s="473" t="s">
        <v>1240</v>
      </c>
      <c r="E685" s="473" t="s">
        <v>1241</v>
      </c>
      <c r="F685" s="477"/>
      <c r="G685" s="477"/>
      <c r="H685" s="477"/>
      <c r="I685" s="477"/>
      <c r="J685" s="477"/>
      <c r="K685" s="477"/>
      <c r="L685" s="477"/>
      <c r="M685" s="477"/>
      <c r="N685" s="477">
        <v>3</v>
      </c>
      <c r="O685" s="477">
        <v>981</v>
      </c>
      <c r="P685" s="552"/>
      <c r="Q685" s="478">
        <v>327</v>
      </c>
    </row>
    <row r="686" spans="1:17" ht="14.4" customHeight="1" x14ac:dyDescent="0.3">
      <c r="A686" s="472" t="s">
        <v>1310</v>
      </c>
      <c r="B686" s="473" t="s">
        <v>1124</v>
      </c>
      <c r="C686" s="473" t="s">
        <v>1125</v>
      </c>
      <c r="D686" s="473" t="s">
        <v>1242</v>
      </c>
      <c r="E686" s="473" t="s">
        <v>1243</v>
      </c>
      <c r="F686" s="477"/>
      <c r="G686" s="477"/>
      <c r="H686" s="477"/>
      <c r="I686" s="477"/>
      <c r="J686" s="477"/>
      <c r="K686" s="477"/>
      <c r="L686" s="477"/>
      <c r="M686" s="477"/>
      <c r="N686" s="477">
        <v>2</v>
      </c>
      <c r="O686" s="477">
        <v>1776</v>
      </c>
      <c r="P686" s="552"/>
      <c r="Q686" s="478">
        <v>888</v>
      </c>
    </row>
    <row r="687" spans="1:17" ht="14.4" customHeight="1" x14ac:dyDescent="0.3">
      <c r="A687" s="472" t="s">
        <v>1310</v>
      </c>
      <c r="B687" s="473" t="s">
        <v>1124</v>
      </c>
      <c r="C687" s="473" t="s">
        <v>1125</v>
      </c>
      <c r="D687" s="473" t="s">
        <v>1246</v>
      </c>
      <c r="E687" s="473" t="s">
        <v>1247</v>
      </c>
      <c r="F687" s="477"/>
      <c r="G687" s="477"/>
      <c r="H687" s="477"/>
      <c r="I687" s="477"/>
      <c r="J687" s="477"/>
      <c r="K687" s="477"/>
      <c r="L687" s="477"/>
      <c r="M687" s="477"/>
      <c r="N687" s="477">
        <v>240</v>
      </c>
      <c r="O687" s="477">
        <v>62640</v>
      </c>
      <c r="P687" s="552"/>
      <c r="Q687" s="478">
        <v>261</v>
      </c>
    </row>
    <row r="688" spans="1:17" ht="14.4" customHeight="1" thickBot="1" x14ac:dyDescent="0.35">
      <c r="A688" s="479" t="s">
        <v>1310</v>
      </c>
      <c r="B688" s="480" t="s">
        <v>1124</v>
      </c>
      <c r="C688" s="480" t="s">
        <v>1125</v>
      </c>
      <c r="D688" s="480" t="s">
        <v>1248</v>
      </c>
      <c r="E688" s="480" t="s">
        <v>1249</v>
      </c>
      <c r="F688" s="484"/>
      <c r="G688" s="484"/>
      <c r="H688" s="484"/>
      <c r="I688" s="484"/>
      <c r="J688" s="484"/>
      <c r="K688" s="484"/>
      <c r="L688" s="484"/>
      <c r="M688" s="484"/>
      <c r="N688" s="484">
        <v>14</v>
      </c>
      <c r="O688" s="484">
        <v>2310</v>
      </c>
      <c r="P688" s="492"/>
      <c r="Q688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2018-04-24T10:17:32Z</dcterms:modified>
</cp:coreProperties>
</file>