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E13" i="431"/>
  <c r="I13" i="431"/>
  <c r="M17" i="431"/>
  <c r="Q17" i="431"/>
  <c r="E14" i="431"/>
  <c r="H12" i="431"/>
  <c r="J16" i="431"/>
  <c r="L16" i="431"/>
  <c r="O14" i="431"/>
  <c r="Q18" i="431"/>
  <c r="C15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C13" i="431"/>
  <c r="C17" i="431"/>
  <c r="D11" i="431"/>
  <c r="D15" i="431"/>
  <c r="E9" i="431"/>
  <c r="E17" i="431"/>
  <c r="F11" i="431"/>
  <c r="F15" i="431"/>
  <c r="G9" i="431"/>
  <c r="G13" i="431"/>
  <c r="G17" i="431"/>
  <c r="H11" i="431"/>
  <c r="H15" i="431"/>
  <c r="I9" i="431"/>
  <c r="I17" i="431"/>
  <c r="J11" i="431"/>
  <c r="J15" i="431"/>
  <c r="K9" i="431"/>
  <c r="K13" i="431"/>
  <c r="K17" i="431"/>
  <c r="L11" i="431"/>
  <c r="L15" i="431"/>
  <c r="M9" i="431"/>
  <c r="M13" i="431"/>
  <c r="N11" i="431"/>
  <c r="N15" i="431"/>
  <c r="O9" i="431"/>
  <c r="O13" i="431"/>
  <c r="O17" i="431"/>
  <c r="P11" i="431"/>
  <c r="P15" i="431"/>
  <c r="Q9" i="431"/>
  <c r="Q13" i="431"/>
  <c r="C10" i="431"/>
  <c r="C14" i="431"/>
  <c r="C18" i="431"/>
  <c r="D12" i="431"/>
  <c r="D16" i="431"/>
  <c r="E10" i="431"/>
  <c r="E18" i="431"/>
  <c r="F12" i="431"/>
  <c r="F16" i="431"/>
  <c r="G10" i="431"/>
  <c r="G14" i="431"/>
  <c r="G18" i="431"/>
  <c r="H16" i="431"/>
  <c r="I10" i="431"/>
  <c r="I14" i="431"/>
  <c r="I18" i="431"/>
  <c r="J12" i="431"/>
  <c r="K10" i="431"/>
  <c r="K14" i="431"/>
  <c r="K18" i="431"/>
  <c r="L12" i="431"/>
  <c r="M10" i="431"/>
  <c r="M14" i="431"/>
  <c r="M18" i="431"/>
  <c r="N12" i="431"/>
  <c r="N16" i="431"/>
  <c r="O10" i="431"/>
  <c r="O18" i="431"/>
  <c r="P12" i="431"/>
  <c r="P16" i="431"/>
  <c r="Q10" i="431"/>
  <c r="Q14" i="431"/>
  <c r="C11" i="431"/>
  <c r="D9" i="431"/>
  <c r="D13" i="431"/>
  <c r="D17" i="431"/>
  <c r="F13" i="431"/>
  <c r="H9" i="431"/>
  <c r="I15" i="431"/>
  <c r="K11" i="431"/>
  <c r="L17" i="431"/>
  <c r="N13" i="431"/>
  <c r="P9" i="431"/>
  <c r="Q15" i="431"/>
  <c r="E11" i="431"/>
  <c r="F17" i="431"/>
  <c r="H13" i="431"/>
  <c r="J9" i="431"/>
  <c r="K15" i="431"/>
  <c r="M11" i="431"/>
  <c r="N17" i="431"/>
  <c r="P13" i="431"/>
  <c r="E15" i="431"/>
  <c r="G11" i="431"/>
  <c r="H17" i="431"/>
  <c r="J13" i="431"/>
  <c r="L9" i="431"/>
  <c r="M15" i="431"/>
  <c r="O11" i="431"/>
  <c r="P17" i="431"/>
  <c r="F9" i="431"/>
  <c r="G15" i="431"/>
  <c r="I11" i="431"/>
  <c r="J17" i="431"/>
  <c r="L13" i="431"/>
  <c r="N9" i="431"/>
  <c r="O15" i="431"/>
  <c r="Q11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R11" i="431" l="1"/>
  <c r="S11" i="431"/>
  <c r="R15" i="431"/>
  <c r="S15" i="431"/>
  <c r="R14" i="431"/>
  <c r="S14" i="431"/>
  <c r="R10" i="431"/>
  <c r="S10" i="431"/>
  <c r="S13" i="431"/>
  <c r="R13" i="431"/>
  <c r="S9" i="431"/>
  <c r="R9" i="431"/>
  <c r="S16" i="431"/>
  <c r="R16" i="431"/>
  <c r="S12" i="431"/>
  <c r="R12" i="431"/>
  <c r="R18" i="431"/>
  <c r="S18" i="431"/>
  <c r="S17" i="431"/>
  <c r="R17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1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I12" i="339" l="1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<sst xmlns="http://schemas.openxmlformats.org/spreadsheetml/2006/main" count="8204" uniqueCount="1360">
  <si>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</si>
  <si>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</si>
  <si>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</si>
  <si>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</si>
  <si>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</si>
  <si>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</si>
  <si>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</si>
  <si>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</si>
  <si>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</si>
  <si>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</si>
  <si>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</si>
  <si>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</si>
  <si>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</si>
  <si>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</si>
  <si>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</si>
  <si>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</si>
  <si>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</si>
  <si>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</si>
  <si>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</si>
  <si>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</si>
  <si>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</si>
  <si>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</si>
  <si>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</si>
  <si>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</si>
  <si>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</si>
  <si>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</si>
  <si>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</si>
  <si>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</si>
  <si>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</si>
  <si>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</si>
  <si>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</si>
  <si>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</si>
  <si>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</si>
  <si>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</si>
  <si>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</si>
  <si>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</si>
  <si>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</si>
  <si>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</si>
  <si>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</si>
  <si>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</si>
  <si>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</si>
  <si>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</si>
  <si>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</si>
  <si>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</si>
  <si>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</si>
  <si>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</si>
  <si>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</si>
  <si>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</si>
  <si>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</si>
  <si>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</si>
  <si>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</si>
  <si>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</si>
  <si>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</si>
  <si>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</si>
  <si>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</si>
  <si>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</si>
  <si>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</si>
  <si>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</si>
  <si>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</si>
  <si>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</si>
  <si>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</si>
  <si>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</si>
  <si>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</si>
  <si>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</si>
  <si>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</si>
  <si>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</si>
  <si>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</si>
  <si>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</si>
  <si>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</si>
  <si>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</si>
  <si>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</si>
  <si>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</si>
  <si>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</si>
  <si>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</si>
  <si>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</si>
  <si>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</si>
  <si>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</si>
  <si>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</si>
  <si>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</si>
  <si>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</si>
  <si>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</si>
  <si>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</si>
  <si>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</si>
  <si>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</si>
  <si>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</si>
  <si>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</si>
  <si>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</si>
  <si>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</si>
  <si>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</si>
  <si>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</si>
  <si>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</si>
  <si>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</si>
  <si>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</si>
  <si>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</si>
  <si>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</si>
  <si>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</si>
  <si>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</si>
  <si>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</si>
  <si>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</si>
  <si>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</si>
  <si>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</si>
  <si>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</si>
  <si>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</si>
  <si>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</si>
  <si>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</si>
  <si>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</si>
  <si>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</si>
  <si>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</si>
  <si>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</si>
  <si>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</si>
  <si>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</si>
  <si>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</si>
  <si>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</si>
  <si>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</si>
  <si>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</si>
  <si>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</si>
  <si>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</si>
  <si>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</si>
  <si>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</si>
  <si>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</si>
  <si>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</si>
  <si>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</si>
  <si>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</si>
  <si>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</si>
  <si>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</si>
  <si>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</si>
  <si>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</si>
  <si>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</si>
  <si>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</si>
  <si>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</si>
  <si>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</si>
  <si>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</si>
  <si>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</si>
  <si>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</si>
  <si>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</si>
  <si>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</si>
  <si>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</si>
  <si>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</si>
  <si>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</si>
  <si>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</si>
  <si>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</si>
  <si>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</si>
  <si>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</si>
  <si>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</si>
  <si>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</si>
  <si>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</si>
  <si>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</si>
  <si>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</si>
  <si>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</si>
  <si>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</si>
  <si>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</si>
  <si>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</si>
  <si>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</si>
  <si>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</si>
  <si>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</si>
  <si>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</si>
  <si>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</si>
  <si>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</si>
  <si>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</si>
  <si>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</si>
  <si>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</si>
  <si>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</si>
  <si>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</si>
  <si>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</si>
  <si>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</si>
  <si>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</si>
  <si>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</si>
  <si>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</si>
  <si>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</si>
  <si>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</si>
  <si>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</si>
  <si>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</si>
  <si>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</si>
  <si>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</si>
  <si>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</si>
  <si>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</si>
  <si>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</si>
  <si>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</si>
  <si>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</si>
  <si>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</si>
  <si>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</si>
  <si>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</si>
  <si>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</si>
  <si>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</si>
  <si>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</si>
  <si>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</si>
  <si>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</si>
  <si>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</si>
  <si>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</si>
  <si>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</si>
  <si>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</si>
  <si>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</si>
  <si>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</si>
  <si>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</si>
  <si>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</si>
  <si>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</si>
  <si>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</si>
  <si>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</si>
  <si>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</si>
  <si>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</si>
  <si>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</si>
  <si>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</si>
  <si>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</si>
  <si>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</si>
  <si>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</si>
  <si>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</si>
  <si>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</si>
  <si>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</si>
  <si>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</si>
  <si>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</si>
  <si>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</si>
  <si>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</si>
  <si>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</si>
  <si>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</si>
  <si>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</si>
  <si>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</si>
  <si>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</si>
  <si>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</si>
  <si>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</si>
  <si>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</si>
  <si>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</si>
  <si>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</si>
  <si>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</si>
  <si>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</si>
  <si>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</si>
  <si>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</si>
  <si>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</si>
  <si>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</si>
  <si>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</si>
  <si>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</si>
  <si>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</si>
  <si>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</si>
  <si>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</si>
  <si>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</si>
  <si>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</si>
  <si>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</si>
  <si>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</si>
  <si>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</si>
  <si>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</si>
  <si>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</si>
  <si>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</si>
  <si>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</si>
  <si>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</si>
  <si>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</si>
  <si>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</si>
  <si>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</si>
  <si>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</si>
  <si>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</si>
  <si>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</si>
  <si>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</si>
  <si>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</si>
  <si>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</si>
  <si>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</si>
  <si>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</si>
  <si>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</si>
  <si>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</si>
  <si>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</si>
  <si>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</si>
  <si>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</si>
  <si>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</si>
  <si>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</si>
  <si>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</si>
  <si>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</si>
  <si>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</si>
  <si>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</si>
  <si>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</si>
  <si>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</si>
  <si>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</si>
  <si>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</si>
  <si>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</si>
  <si>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</si>
  <si>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</si>
  <si>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</si>
  <si>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</si>
  <si>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</si>
  <si>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</si>
  <si>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</si>
  <si>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</si>
  <si>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</si>
  <si>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</si>
  <si>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</si>
  <si>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</si>
  <si>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</si>
  <si>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</si>
  <si>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</si>
  <si>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</si>
  <si>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</si>
  <si>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</si>
  <si>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</si>
  <si>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</si>
  <si>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</si>
  <si>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</si>
  <si>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</si>
  <si>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</si>
  <si>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</si>
  <si>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</si>
  <si>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</si>
  <si>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</si>
  <si>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</si>
  <si>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</si>
  <si>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</si>
  <si>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</si>
  <si>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</si>
  <si>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</si>
  <si>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</si>
  <si>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</si>
  <si>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</si>
  <si>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</si>
  <si>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</si>
  <si>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</si>
  <si>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</si>
  <si>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</si>
  <si>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</si>
  <si>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</si>
  <si>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</si>
  <si>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</si>
  <si>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</si>
  <si>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</si>
  <si>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</si>
  <si>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</si>
  <si>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</si>
  <si>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</si>
  <si>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</si>
  <si>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</si>
  <si>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</si>
  <si>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</si>
  <si>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</si>
  <si>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</si>
  <si>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</si>
  <si>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</si>
  <si>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</si>
  <si>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</si>
  <si>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</si>
  <si>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</si>
  <si>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</si>
  <si>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</si>
  <si>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</si>
  <si>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</si>
  <si>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</si>
  <si>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</si>
  <si>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</si>
  <si>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</si>
  <si>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</si>
  <si>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</si>
  <si>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</si>
  <si>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</si>
  <si>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</si>
  <si>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</si>
  <si>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</si>
  <si>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</si>
  <si>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</si>
  <si>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</si>
  <si>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</si>
  <si>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</si>
  <si>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</si>
  <si>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</si>
  <si>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</si>
  <si>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</si>
  <si>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</si>
  <si>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</si>
  <si>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</si>
  <si>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</si>
  <si>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</si>
  <si>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</si>
  <si>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</si>
  <si>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</si>
  <si>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</si>
  <si>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</si>
  <si>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</si>
  <si>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</si>
  <si>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</si>
  <si>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</si>
  <si>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</si>
  <si>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</si>
  <si>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</si>
  <si>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</si>
  <si>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</si>
  <si>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</si>
  <si>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</si>
  <si>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</si>
  <si>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</si>
  <si>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</si>
  <si>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</si>
  <si>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</si>
  <si>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</si>
  <si>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</si>
  <si>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</si>
  <si>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</si>
  <si>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</si>
  <si>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</si>
  <si>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</si>
  <si>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</si>
  <si>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</si>
  <si>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</si>
  <si>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</si>
  <si>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</si>
  <si>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</si>
  <si>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</si>
  <si>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</si>
  <si>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</si>
  <si>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</si>
  <si>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</si>
  <si>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</si>
  <si>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</si>
  <si>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</si>
  <si>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</si>
  <si>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</si>
  <si>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</si>
  <si>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</si>
  <si>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</si>
  <si>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</si>
  <si>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</si>
  <si>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</si>
  <si>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</si>
  <si>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</si>
  <si>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</si>
  <si>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</si>
  <si>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</si>
  <si>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</si>
  <si>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</si>
  <si>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</si>
  <si>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</si>
  <si>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</si>
  <si>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</si>
  <si>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</si>
  <si>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</si>
  <si>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</si>
  <si>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Carbosorb tbl.20-blistr</t>
  </si>
  <si>
    <t>DZ TRIXO LIND 100 ml</t>
  </si>
  <si>
    <t>FEBICHOL</t>
  </si>
  <si>
    <t>POR CPS MOL50X100MG</t>
  </si>
  <si>
    <t>KL ETHANOLUM 70% 800 g</t>
  </si>
  <si>
    <t>KL Formol 4% 100 g MIK</t>
  </si>
  <si>
    <t>KL GLYCEROLUM 85% 1200G</t>
  </si>
  <si>
    <t>KL OBAL</t>
  </si>
  <si>
    <t>lékovky, kelímky</t>
  </si>
  <si>
    <t>KL Paraffinum perliq. 800g  HVLP</t>
  </si>
  <si>
    <t>KL PRIPRAVEK</t>
  </si>
  <si>
    <t>PEROXID VODÍKU 3% COO</t>
  </si>
  <si>
    <t>DRM SOL 1X100ML 3%</t>
  </si>
  <si>
    <t>léky - antibiotika (LEK)</t>
  </si>
  <si>
    <t>ACEFA 1 G</t>
  </si>
  <si>
    <t>IMS+IVN INJ+INF PLV SOL 1X1GM</t>
  </si>
  <si>
    <t>P</t>
  </si>
  <si>
    <t>VANCOMYCIN MYLAN 500 MG</t>
  </si>
  <si>
    <t>INF PLV SOL 1X500MG</t>
  </si>
  <si>
    <t>4041 - MIKRO: mikrobiologie - laboratoř</t>
  </si>
  <si>
    <t>J01XA01 - VANKOMYCIN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</si>
  <si>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</si>
  <si>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</si>
  <si>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</si>
  <si>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</si>
  <si>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</si>
  <si>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Ústav mikrobiologie</t>
  </si>
  <si>
    <t>4041 - mikrobiologie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</si>
  <si>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</si>
  <si>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</si>
  <si>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</si>
  <si>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</si>
  <si>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</si>
  <si>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</si>
  <si>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</si>
  <si>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</si>
  <si>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</si>
  <si>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</si>
  <si>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DG223</t>
  </si>
  <si>
    <t>ACETON CISTY</t>
  </si>
  <si>
    <t>DF636</t>
  </si>
  <si>
    <t>ACETONITRILE LC-MS CHROMASOLV 1l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</si>
  <si>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</si>
  <si>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</si>
  <si>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</si>
  <si>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</si>
  <si>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</si>
  <si>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</si>
  <si>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DH546</t>
  </si>
  <si>
    <t>Allplex™ Respiratory Panel 1</t>
  </si>
  <si>
    <t>DC292</t>
  </si>
  <si>
    <t>Allplex™ Respiratory Panel 4 (SEEGENE)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</si>
  <si>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</si>
  <si>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</si>
  <si>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</si>
  <si>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</si>
  <si>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</si>
  <si>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</si>
  <si>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</si>
  <si>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</si>
  <si>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</si>
  <si>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</si>
  <si>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</si>
  <si>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</si>
  <si>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DC787</t>
  </si>
  <si>
    <t>AMIKACIN</t>
  </si>
  <si>
    <t>DG954</t>
  </si>
  <si>
    <t>Amikacin AK 256 (30testů)</t>
  </si>
  <si>
    <t>DC061</t>
  </si>
  <si>
    <t>AMOX+CLAVULINIC ACID 200 ks</t>
  </si>
  <si>
    <t>DB722</t>
  </si>
  <si>
    <t>Ampicillin (10ug), 200 ks</t>
  </si>
  <si>
    <t>DH593</t>
  </si>
  <si>
    <t>AMPICILLIN AM 256, (30 testů)</t>
  </si>
  <si>
    <t>DE353</t>
  </si>
  <si>
    <t>Amplified IDEIA Hp STAR</t>
  </si>
  <si>
    <t>DB114</t>
  </si>
  <si>
    <t>AmpliSens Toxoplasma gondii-FRT 55t</t>
  </si>
  <si>
    <t>DD660</t>
  </si>
  <si>
    <t>Anaerobní krevní agar (Schadler agar)</t>
  </si>
  <si>
    <t>DD598</t>
  </si>
  <si>
    <t>Anaerobní krevní agar(základ BHI)</t>
  </si>
  <si>
    <t>DE857</t>
  </si>
  <si>
    <t>Anilinxylen (100ml)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</si>
  <si>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</si>
  <si>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</si>
  <si>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</si>
  <si>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</si>
  <si>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</si>
  <si>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</si>
  <si>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DG327</t>
  </si>
  <si>
    <t>Anti-Salmonella O 2</t>
  </si>
  <si>
    <t>DG573</t>
  </si>
  <si>
    <t>Antiserum Salmonella MONOVALENT O:8</t>
  </si>
  <si>
    <t>DI127</t>
  </si>
  <si>
    <t>Anti-Yersinia enterolitica ELISA IgA</t>
  </si>
  <si>
    <t>DI126</t>
  </si>
  <si>
    <t>Anti-Yersinia enterolitica ELISA IgG</t>
  </si>
  <si>
    <t>DB303</t>
  </si>
  <si>
    <t>Anyplex II. RB5 Detection (50 reakcí)</t>
  </si>
  <si>
    <t>DI060</t>
  </si>
  <si>
    <t>AST broth</t>
  </si>
  <si>
    <t>DC164</t>
  </si>
  <si>
    <t>ATB ID 32 C</t>
  </si>
  <si>
    <t>DH961</t>
  </si>
  <si>
    <t>Auramine Fluo-RAL</t>
  </si>
  <si>
    <t>DA594</t>
  </si>
  <si>
    <t>Aztreonam 50mg</t>
  </si>
  <si>
    <t>DC930</t>
  </si>
  <si>
    <t>BACTEC MGIT 960 SUPPLEMENT</t>
  </si>
  <si>
    <t>DC929</t>
  </si>
  <si>
    <t>BBL MGIT 7 ML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</si>
  <si>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</si>
  <si>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</si>
  <si>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</si>
  <si>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</si>
  <si>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</si>
  <si>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</si>
  <si>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</si>
  <si>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</si>
  <si>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</si>
  <si>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</si>
  <si>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</si>
  <si>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</si>
  <si>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</si>
  <si>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</si>
  <si>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</si>
  <si>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</si>
  <si>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</si>
  <si>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</si>
  <si>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</si>
  <si>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</si>
  <si>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</si>
  <si>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</si>
  <si>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</si>
  <si>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</si>
  <si>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</si>
  <si>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</si>
  <si>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</si>
  <si>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</si>
  <si>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</si>
  <si>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</si>
  <si>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</si>
  <si>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</si>
  <si>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</si>
  <si>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</si>
  <si>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DC909</t>
  </si>
  <si>
    <t>Cefoxitin sodium</t>
  </si>
  <si>
    <t>DC269</t>
  </si>
  <si>
    <t>CEFTAZIDIME</t>
  </si>
  <si>
    <t>DE603</t>
  </si>
  <si>
    <t>Ceftazidime + clavulanic acid 30+10 ug</t>
  </si>
  <si>
    <t>DH877</t>
  </si>
  <si>
    <t>Ceftolozane-tazobactam MIC Test Strip - 30 strips</t>
  </si>
  <si>
    <t>DC068</t>
  </si>
  <si>
    <t>CIPROFLOXACIN</t>
  </si>
  <si>
    <t>DA748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</si>
  <si>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</si>
  <si>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</si>
  <si>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</si>
  <si>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</si>
  <si>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</si>
  <si>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</si>
  <si>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</si>
  <si>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DF633</t>
  </si>
  <si>
    <t>Cobas TaqMan HCV Test, v2.0, 48 stanovení</t>
  </si>
  <si>
    <t>DE650</t>
  </si>
  <si>
    <t>COKOLADOVY AGAR (bez ATB)</t>
  </si>
  <si>
    <t>DD537</t>
  </si>
  <si>
    <t>Colistin sodium methanesulfonate 1g</t>
  </si>
  <si>
    <t>DE805</t>
  </si>
  <si>
    <t>COLOREX Candida</t>
  </si>
  <si>
    <t>DC923</t>
  </si>
  <si>
    <t>COLOREX MRSA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</si>
  <si>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</si>
  <si>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</si>
  <si>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</si>
  <si>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</si>
  <si>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</si>
  <si>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</si>
  <si>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DE807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</si>
  <si>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</si>
  <si>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</si>
  <si>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</si>
  <si>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</si>
  <si>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</si>
  <si>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</si>
  <si>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</si>
  <si>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</si>
  <si>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</si>
  <si>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</si>
  <si>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</si>
  <si>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</si>
  <si>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</si>
  <si>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</si>
  <si>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</si>
  <si>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</si>
  <si>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</si>
  <si>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DF795</t>
  </si>
  <si>
    <t>E Coli Mixture I:(0111+055+026)</t>
  </si>
  <si>
    <t>DF797</t>
  </si>
  <si>
    <t>E Coli Mixture III (125+126+128)</t>
  </si>
  <si>
    <t>DF477</t>
  </si>
  <si>
    <t>E.coli 0128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</si>
  <si>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</si>
  <si>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</si>
  <si>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</si>
  <si>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</si>
  <si>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</si>
  <si>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</si>
  <si>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</si>
  <si>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</si>
  <si>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</si>
  <si>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</si>
  <si>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</si>
  <si>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</si>
  <si>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</si>
  <si>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</si>
  <si>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</si>
  <si>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</si>
  <si>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</si>
  <si>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</si>
  <si>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</si>
  <si>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</si>
  <si>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</si>
  <si>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</si>
  <si>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</si>
  <si>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</si>
  <si>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</si>
  <si>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</si>
  <si>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DC071</t>
  </si>
  <si>
    <t>ERYTHROMYCIN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</si>
  <si>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</si>
  <si>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</si>
  <si>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</si>
  <si>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</si>
  <si>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</si>
  <si>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</si>
  <si>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</si>
  <si>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</si>
  <si>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</si>
  <si>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</si>
  <si>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</si>
  <si>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vyšetř.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</si>
  <si>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</si>
  <si>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</si>
  <si>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</si>
  <si>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</si>
  <si>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</si>
  <si>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</si>
  <si>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DF880</t>
  </si>
  <si>
    <t>GeneProof Borrelia Burgdorferi 50testů</t>
  </si>
  <si>
    <t>DA020</t>
  </si>
  <si>
    <t>GeneProof CMV PCR kit 100reakcí</t>
  </si>
  <si>
    <t>DH243</t>
  </si>
  <si>
    <t>GeneProof Hepatitis B Virus (HBV) PCR Kit</t>
  </si>
  <si>
    <t>DF770</t>
  </si>
  <si>
    <t>GeneProof Chlamydia trachomatis PCR kit</t>
  </si>
  <si>
    <t>DG614</t>
  </si>
  <si>
    <t>GeneProof Mycobacterium tbc PCR KIT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</si>
  <si>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</si>
  <si>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</si>
  <si>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</si>
  <si>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</si>
  <si>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</si>
  <si>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</si>
  <si>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</si>
  <si>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</si>
  <si>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</si>
  <si>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</si>
  <si>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</si>
  <si>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</si>
  <si>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</si>
  <si>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mm)(rovně)</t>
  </si>
  <si>
    <t>DB307</t>
  </si>
  <si>
    <t>HCV-genotype-FRT (55 reakcí</t>
  </si>
  <si>
    <t>DF634</t>
  </si>
  <si>
    <t>High Pure System Viral Nucleic Acid Kit, 48 testo</t>
  </si>
  <si>
    <t>DB748</t>
  </si>
  <si>
    <t>CHLAMYDIEN  ELISA IGA</t>
  </si>
  <si>
    <t>DB746</t>
  </si>
  <si>
    <t>CHLAMYDIEN  ELISA IGG</t>
  </si>
  <si>
    <t>DB747</t>
  </si>
  <si>
    <t>CHLAMYDIEN  ELISA IGM</t>
  </si>
  <si>
    <t>DF337</t>
  </si>
  <si>
    <t>ID broth</t>
  </si>
  <si>
    <t>DD652</t>
  </si>
  <si>
    <t>Imersní olej pro mikroskopii 500 ml OLYMPUS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</si>
  <si>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</si>
  <si>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</si>
  <si>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</si>
  <si>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</si>
  <si>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</si>
  <si>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</si>
  <si>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</si>
  <si>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</si>
  <si>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DB734</t>
  </si>
  <si>
    <t>ITEST ASO</t>
  </si>
  <si>
    <t>DB610</t>
  </si>
  <si>
    <t>ITEST BACITRACIN H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</si>
  <si>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</si>
  <si>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</si>
  <si>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</si>
  <si>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</si>
  <si>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</si>
  <si>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</si>
  <si>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</si>
  <si>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</si>
  <si>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</si>
  <si>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</si>
  <si>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</si>
  <si>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</si>
  <si>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DE766</t>
  </si>
  <si>
    <t>Karbolxylol - parazitologie</t>
  </si>
  <si>
    <t>DC614</t>
  </si>
  <si>
    <t>Krevni agar B.pertussis</t>
  </si>
  <si>
    <t>DG145</t>
  </si>
  <si>
    <t>kyselina CHLOROVODÍKOVÁ 35%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</si>
  <si>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</si>
  <si>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</si>
  <si>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</si>
  <si>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</si>
  <si>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</si>
  <si>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</si>
  <si>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</si>
  <si>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</si>
  <si>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</si>
  <si>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</si>
  <si>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</si>
  <si>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</si>
  <si>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</si>
  <si>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</si>
  <si>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</si>
  <si>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</si>
  <si>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</si>
  <si>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</si>
  <si>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</si>
  <si>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</si>
  <si>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</si>
  <si>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</si>
  <si>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</si>
  <si>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</si>
  <si>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</si>
  <si>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</si>
  <si>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</si>
  <si>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</si>
  <si>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</si>
  <si>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</si>
  <si>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</si>
  <si>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</si>
  <si>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</si>
  <si>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</si>
  <si>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</si>
  <si>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</si>
  <si>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</si>
  <si>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</si>
  <si>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</si>
  <si>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</si>
  <si>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</si>
  <si>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</si>
  <si>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</si>
  <si>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</si>
  <si>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</si>
  <si>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</si>
  <si>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</si>
  <si>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</si>
  <si>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</si>
  <si>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</si>
  <si>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</si>
  <si>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</si>
  <si>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</si>
  <si>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</si>
  <si>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</si>
  <si>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</si>
  <si>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</si>
  <si>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</si>
  <si>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</si>
  <si>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</si>
  <si>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</si>
  <si>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</si>
  <si>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</si>
  <si>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</si>
  <si>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</si>
  <si>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</si>
  <si>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</si>
  <si>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</si>
  <si>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</si>
  <si>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</si>
  <si>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</si>
  <si>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</si>
  <si>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</si>
  <si>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</si>
  <si>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</si>
  <si>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</si>
  <si>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</si>
  <si>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</si>
  <si>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</si>
  <si>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</si>
  <si>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</si>
  <si>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</si>
  <si>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</si>
  <si>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</si>
  <si>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</si>
  <si>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</si>
  <si>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</si>
  <si>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</si>
  <si>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</si>
  <si>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</si>
  <si>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</si>
  <si>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</si>
  <si>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</si>
  <si>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</si>
  <si>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</si>
  <si>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</si>
  <si>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</si>
  <si>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</si>
  <si>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</si>
  <si>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</si>
  <si>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</si>
  <si>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</si>
  <si>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</si>
  <si>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</si>
  <si>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</si>
  <si>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</si>
  <si>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</si>
  <si>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</si>
  <si>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</si>
  <si>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</si>
  <si>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</si>
  <si>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</si>
  <si>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</si>
  <si>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</si>
  <si>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</si>
  <si>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</si>
  <si>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DB470</t>
  </si>
  <si>
    <t>Metronidazole MZH 256 (30 testů)</t>
  </si>
  <si>
    <t>DF840</t>
  </si>
  <si>
    <t>MGIT TB IDENTIFICATION TEST</t>
  </si>
  <si>
    <t>DE708</t>
  </si>
  <si>
    <t>MIU</t>
  </si>
  <si>
    <t>DG676</t>
  </si>
  <si>
    <t>Mixture HL</t>
  </si>
  <si>
    <t>DF799</t>
  </si>
  <si>
    <t>Monovalent E Coli (0111:B4)</t>
  </si>
  <si>
    <t>DF803</t>
  </si>
  <si>
    <t>Monovalent E Coli (0119:B14)</t>
  </si>
  <si>
    <t>DF804</t>
  </si>
  <si>
    <t>Monovalent E Coli (0127:B8)</t>
  </si>
  <si>
    <t>DF801</t>
  </si>
  <si>
    <t>Monovalent E Coli (026:B6)</t>
  </si>
  <si>
    <t>DD601</t>
  </si>
  <si>
    <t>Mueller Hinton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</si>
  <si>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</si>
  <si>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</si>
  <si>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</si>
  <si>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</si>
  <si>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</si>
  <si>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</si>
  <si>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</si>
  <si>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</si>
  <si>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DC172</t>
  </si>
  <si>
    <t>N.MENINGITIDIS SK.X</t>
  </si>
  <si>
    <t>DF626</t>
  </si>
  <si>
    <t>Nitrocefin - diagnostics (50 proužků )</t>
  </si>
  <si>
    <t>DD183</t>
  </si>
  <si>
    <t>NMIC-402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</si>
  <si>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</si>
  <si>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</si>
  <si>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</si>
  <si>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</si>
  <si>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</si>
  <si>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</si>
  <si>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</si>
  <si>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</si>
  <si>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</si>
  <si>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</si>
  <si>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DA800</t>
  </si>
  <si>
    <t>Penicilin 0,6ug</t>
  </si>
  <si>
    <t>DB198</t>
  </si>
  <si>
    <t>Piperacilin + tazobaktam 30ug+6ug</t>
  </si>
  <si>
    <t>DC664</t>
  </si>
  <si>
    <t>PLATELIA ASPERGILLUS AG 96t</t>
  </si>
  <si>
    <t>DD205</t>
  </si>
  <si>
    <t>PMIC-88</t>
  </si>
  <si>
    <t>DF415</t>
  </si>
  <si>
    <t>Pneumocystis merifluor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</si>
  <si>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</si>
  <si>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</si>
  <si>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</si>
  <si>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</si>
  <si>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</si>
  <si>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</si>
  <si>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</si>
  <si>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</si>
  <si>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</si>
  <si>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</si>
  <si>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</si>
  <si>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</si>
  <si>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</si>
  <si>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</si>
  <si>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DH662</t>
  </si>
  <si>
    <t>REALQUALITY  RQ-ENTERO 96 r.</t>
  </si>
  <si>
    <t>DH731</t>
  </si>
  <si>
    <t>REALQUALITY RS-HHV 8</t>
  </si>
  <si>
    <t>DG892</t>
  </si>
  <si>
    <t>RealStar Parvovirus B19 PCR Kit 1.0, 96reakcí (Altona)</t>
  </si>
  <si>
    <t>DH203</t>
  </si>
  <si>
    <t>Reverta - L</t>
  </si>
  <si>
    <t>DC556</t>
  </si>
  <si>
    <t>Rifampicin 5ug (balení 4x50)</t>
  </si>
  <si>
    <t>DE703</t>
  </si>
  <si>
    <t>Rýžový agar</t>
  </si>
  <si>
    <t>DD704</t>
  </si>
  <si>
    <t>S.enteritidis- antigen H susp.(ENH)</t>
  </si>
  <si>
    <t>DD703</t>
  </si>
  <si>
    <t>S.paratyphi-antigen 0 susp.(BO)</t>
  </si>
  <si>
    <t>DF421</t>
  </si>
  <si>
    <t>S.SALMO AGGL.H.MONO B</t>
  </si>
  <si>
    <t>DE576</t>
  </si>
  <si>
    <t>S.SALMO AGGL.O.MONO 9</t>
  </si>
  <si>
    <t>DF425</t>
  </si>
  <si>
    <t>S.SALMO ANTI H 6</t>
  </si>
  <si>
    <t>DF465</t>
  </si>
  <si>
    <t>S.SALMO ANTI H:gm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</si>
  <si>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</si>
  <si>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</si>
  <si>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</si>
  <si>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</si>
  <si>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</si>
  <si>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</si>
  <si>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</si>
  <si>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</si>
  <si>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</si>
  <si>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</si>
  <si>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</si>
  <si>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</si>
  <si>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</si>
  <si>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</si>
  <si>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</si>
  <si>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</si>
  <si>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</si>
  <si>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</si>
  <si>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</si>
  <si>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</si>
  <si>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</si>
  <si>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</si>
  <si>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</si>
  <si>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</si>
  <si>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</si>
  <si>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</si>
  <si>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DG081</t>
  </si>
  <si>
    <t>Salmo.monovalent O:1,2</t>
  </si>
  <si>
    <t>DD782</t>
  </si>
  <si>
    <t>SALMO.PARA-B.SUSP.H (BH)</t>
  </si>
  <si>
    <t>DG850</t>
  </si>
  <si>
    <t>Salmonella H lv</t>
  </si>
  <si>
    <t>DH173</t>
  </si>
  <si>
    <t>Salmonella H:r</t>
  </si>
  <si>
    <t>DH174</t>
  </si>
  <si>
    <t>Salmonella z</t>
  </si>
  <si>
    <t>DF428</t>
  </si>
  <si>
    <t>Salmonella, Monovalent H Antisera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</si>
  <si>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</si>
  <si>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</si>
  <si>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</si>
  <si>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</si>
  <si>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</si>
  <si>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</si>
  <si>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</si>
  <si>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</si>
  <si>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</si>
  <si>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</si>
  <si>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</si>
  <si>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</si>
  <si>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</si>
  <si>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</si>
  <si>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</si>
  <si>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</si>
  <si>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</si>
  <si>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</si>
  <si>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</si>
  <si>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</si>
  <si>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DD358</t>
  </si>
  <si>
    <t>SOUPRAVA LISTERIOZA PA</t>
  </si>
  <si>
    <t>DC055</t>
  </si>
  <si>
    <t>Teicoplanin TP 256</t>
  </si>
  <si>
    <t>DC081</t>
  </si>
  <si>
    <t>TETRACYCLIN  (30IU)</t>
  </si>
  <si>
    <t>DA750</t>
  </si>
  <si>
    <t>Tetracycline TC 256 (30 testů)</t>
  </si>
  <si>
    <t>DH964</t>
  </si>
  <si>
    <t>Thiazine Red Fluo-RAL</t>
  </si>
  <si>
    <t>DC017</t>
  </si>
  <si>
    <t>Thioglykolátový bujon</t>
  </si>
  <si>
    <t>DH527</t>
  </si>
  <si>
    <t>TIGECYCLINE   15 ug (bal.=4x50)</t>
  </si>
  <si>
    <t>DE768</t>
  </si>
  <si>
    <t>Trichrom (100ml)</t>
  </si>
  <si>
    <t>DC082</t>
  </si>
  <si>
    <t>TRIMETHOPRIME-SULFAM (1,25+23,75)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</si>
  <si>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</si>
  <si>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</si>
  <si>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</si>
  <si>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</si>
  <si>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</si>
  <si>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</si>
  <si>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</si>
  <si>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</si>
  <si>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</si>
  <si>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</si>
  <si>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</si>
  <si>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</si>
  <si>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</si>
  <si>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</si>
  <si>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DA629</t>
  </si>
  <si>
    <t>WASP-LOOP CLEANING SOLUTION (1 X 50 ML)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</si>
  <si>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</si>
  <si>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</si>
  <si>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</si>
  <si>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</si>
  <si>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</si>
  <si>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</si>
  <si>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</si>
  <si>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</si>
  <si>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</si>
  <si>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 IN6005</t>
  </si>
  <si>
    <t>50115040</t>
  </si>
  <si>
    <t>laboratorní materiál (Z505)</t>
  </si>
  <si>
    <t>ZC528</t>
  </si>
  <si>
    <t>Filtr tips   200ul (1024) 990332</t>
  </si>
  <si>
    <t>ZB070</t>
  </si>
  <si>
    <t>Filtr tips 1000ul (1024) 990352</t>
  </si>
  <si>
    <t>ZB829</t>
  </si>
  <si>
    <t>Klička bakteriologická 1,5 mm Mir.03</t>
  </si>
  <si>
    <t>ZB828</t>
  </si>
  <si>
    <t>Klička bakteriologická 3,0 mm Mir.05</t>
  </si>
  <si>
    <t>ZD868</t>
  </si>
  <si>
    <t>Mikrozkumavka eppendorf 1,5 ml FLME23053</t>
  </si>
  <si>
    <t>ZL972</t>
  </si>
  <si>
    <t>Mikrozkumavka PCR single tubes 0,2ml with flat cap. bal. á 1000 ks quagen FG-021F</t>
  </si>
  <si>
    <t>ZC831</t>
  </si>
  <si>
    <t>Sklo podložní mat. okraj bal. á 50 ks AA00000112E (2501)</t>
  </si>
  <si>
    <t>ZK670</t>
  </si>
  <si>
    <t>Strip Low Tube Strip 8.LO-PRO NAT120/PK CLR bal á 120 stripů TLS0801 - cen. nab. CZ-18-0060/LSG</t>
  </si>
  <si>
    <t>ZO335</t>
  </si>
  <si>
    <t>Strip na provádění PCR reakce v termocycléru CFX96, 0.2 ml 8-Tube PCR Strips without Caps low profile white bal. á 120 ks CN CZ-18-0060/LSG TLS0851</t>
  </si>
  <si>
    <t>ZK597</t>
  </si>
  <si>
    <t>Strip PCR Tube Strips-Flat cup strips bal. á 10x12 strip.TCS0803 - cen. nabídka CZ-18-0060/LSG</t>
  </si>
  <si>
    <t>ZD638</t>
  </si>
  <si>
    <t>Špička epDualfilter Tips 200 ul bal. á 960 ks 0030077555</t>
  </si>
  <si>
    <t>ZE719</t>
  </si>
  <si>
    <t>Špička pipetovací 0.5-10ul á 1000 ks BUN001P-BP(3110)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</si>
  <si>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</si>
  <si>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</si>
  <si>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</si>
  <si>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</si>
  <si>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</si>
  <si>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typ A bal. á 500 ks 70.760.002</t>
  </si>
  <si>
    <t>ZL715</t>
  </si>
  <si>
    <t>Špička s filtrem SSNC filtertips 0,5 - 10 ul type bal. á 768 ks B95010</t>
  </si>
  <si>
    <t>ZM986</t>
  </si>
  <si>
    <t>Zkumavka Falcon 5mL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</si>
  <si>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</si>
  <si>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</si>
  <si>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</si>
  <si>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</si>
  <si>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ZA321</t>
  </si>
  <si>
    <t>Kompresa gáza 7,5 cm x 7,5 cm/100 ks nesterilní 06002</t>
  </si>
  <si>
    <t>ZB404</t>
  </si>
  <si>
    <t>Náplast cosmos 8 cm x 1 m 5403353</t>
  </si>
  <si>
    <t>ZN366</t>
  </si>
  <si>
    <t>Náplast poinjekční elastická tkaná jednotl. baleno 19 mm x 72 mm P-CURE1972ELAST</t>
  </si>
  <si>
    <t>ZL999</t>
  </si>
  <si>
    <t>Rychloobvaz 8 x 4 cm 001445510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</si>
  <si>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</si>
  <si>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</si>
  <si>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</si>
  <si>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</si>
  <si>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</si>
  <si>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</si>
  <si>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ZB863</t>
  </si>
  <si>
    <t>Klička inokulační 10 ul modrá bal. á 20 ks 1682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</si>
  <si>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</si>
  <si>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</si>
  <si>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</si>
  <si>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</si>
  <si>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</si>
  <si>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</si>
  <si>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ZB931</t>
  </si>
  <si>
    <t>Parafilm M 38 m/10 cm (291-1213) BRND701605</t>
  </si>
  <si>
    <t>ZB370</t>
  </si>
  <si>
    <t>Pipeta pasteurova 1 ml nesterilní bal. á 500 ks 1501</t>
  </si>
  <si>
    <t>ZB222</t>
  </si>
  <si>
    <t>Pipeta pasteurova 1 ml sterilní bal. á 2000 ks 1501/SG</t>
  </si>
  <si>
    <t>ZA813</t>
  </si>
  <si>
    <t>Rotor adapters (10 x 24) elution tubes (1,5 ml) 990394</t>
  </si>
  <si>
    <t>ZP966</t>
  </si>
  <si>
    <t>Stojan na zkumavky prům. 21mm PP 40 pozic 250 x 108 x 72 mm skládací stohovatelný modrý 211-0351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</si>
  <si>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</si>
  <si>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</si>
  <si>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</si>
  <si>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</si>
  <si>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</si>
  <si>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</si>
  <si>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50115065</t>
  </si>
  <si>
    <t>ZPr - vpichovací materiál (Z530)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</si>
  <si>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</si>
  <si>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</si>
  <si>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</si>
  <si>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</si>
  <si>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</si>
  <si>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</si>
  <si>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</si>
  <si>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</si>
  <si>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</si>
  <si>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</si>
  <si>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</si>
  <si>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</si>
  <si>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</si>
  <si>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</si>
  <si>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</si>
  <si>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</si>
  <si>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</si>
  <si>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</si>
  <si>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</si>
  <si>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</si>
  <si>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</si>
  <si>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</si>
  <si>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</si>
  <si>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</si>
  <si>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</si>
  <si>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</si>
  <si>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</si>
  <si>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</si>
  <si>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</si>
  <si>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</si>
  <si>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</si>
  <si>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</si>
  <si>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</si>
  <si>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</si>
  <si>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</si>
  <si>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</si>
  <si>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</si>
  <si>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</si>
  <si>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</si>
  <si>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</si>
  <si>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</si>
  <si>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</si>
  <si>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</si>
  <si>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</si>
  <si>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</si>
  <si>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</si>
  <si>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</si>
  <si>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</si>
  <si>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 xml:space="preserve">ZÁKLADNÍ KULTIVAČNÍ VYŠETŘENÍ LIKVORU             </t>
  </si>
  <si>
    <t>82027</t>
  </si>
  <si>
    <t xml:space="preserve">VYŠETŘENÍ ANAEROBNÍ METODOU                       </t>
  </si>
  <si>
    <t>82031</t>
  </si>
  <si>
    <t xml:space="preserve">KULTIVACE CÍLENÁ ANAEROBNÍ NEBO MIKROAEROFILNÍ    </t>
  </si>
  <si>
    <t>82037</t>
  </si>
  <si>
    <t xml:space="preserve">KULTIVAČNÍ VYŠETŘENÍ POMOCÍ AUTOMATICKÉHO SYSTÉMU 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</si>
  <si>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</si>
  <si>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</si>
  <si>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</si>
  <si>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</si>
  <si>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</si>
  <si>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</si>
  <si>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82087</t>
  </si>
  <si>
    <t xml:space="preserve">STANOVENÍ PROTILÁTEK AGLUTINACÍ                   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</si>
  <si>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</si>
  <si>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</si>
  <si>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</si>
  <si>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</si>
  <si>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</si>
  <si>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</si>
  <si>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</si>
  <si>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</si>
  <si>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</si>
  <si>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</si>
  <si>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</si>
  <si>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</si>
  <si>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</si>
  <si>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</si>
  <si>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</si>
  <si>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</si>
  <si>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</si>
  <si>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 xml:space="preserve">STANDARDNÍ PARAZITOLOGICKÉ VYŠETŘENÍ STOLICE      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</si>
  <si>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</si>
  <si>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</si>
  <si>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</si>
  <si>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</si>
  <si>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</si>
  <si>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 xml:space="preserve">SEPARACE SÉRA NEBO PLAZMY                        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</si>
  <si>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</si>
  <si>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</si>
  <si>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</si>
  <si>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</si>
  <si>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84021</t>
  </si>
  <si>
    <t xml:space="preserve">PROTOZOOLOGICKÉ KULTIVAČNÍ VYŠETŘENÍ              </t>
  </si>
  <si>
    <t>82029</t>
  </si>
  <si>
    <t xml:space="preserve">KULTIVACE CÍLENÁ AEROBNÍ            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</si>
  <si>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</si>
  <si>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</si>
  <si>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</si>
  <si>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</si>
  <si>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</si>
  <si>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</si>
  <si>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</si>
  <si>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</si>
  <si>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82079</t>
  </si>
  <si>
    <t>STANOVENÍ PROTILÁTEK PROTI ANTIGENŮM VIRŮ (KROMĚ H</t>
  </si>
  <si>
    <t>82059</t>
  </si>
  <si>
    <t xml:space="preserve">IDENTIFIKACE KMENE PODROBNÁ                       </t>
  </si>
  <si>
    <t>82119</t>
  </si>
  <si>
    <t xml:space="preserve">PRŮKAZY ANTIGENŮ VIRU HEPATITIDY B (EIA)          </t>
  </si>
  <si>
    <t>82015</t>
  </si>
  <si>
    <t xml:space="preserve">KVANTITATIVNÍ KULTIVAČNÍ VYŠETŘENÍ MOČI           </t>
  </si>
  <si>
    <t>82063</t>
  </si>
  <si>
    <t xml:space="preserve">STANOVENÍ CITLIVOSTI NA ATB KVALITATIVNÍ METODOU  </t>
  </si>
  <si>
    <t>82049</t>
  </si>
  <si>
    <t xml:space="preserve">MIKROSKOPICKÉ VYŠETŘENÍ PO BĚŽNÉM OBARVENÍ (GRAM, </t>
  </si>
  <si>
    <t>82145</t>
  </si>
  <si>
    <t xml:space="preserve">RRR                                               </t>
  </si>
  <si>
    <t>82075</t>
  </si>
  <si>
    <t>KONFIRMAČNÍ TEST NA PROTILÁTKY METODOU IMUNOBLOT (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</si>
  <si>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</si>
  <si>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</si>
  <si>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</si>
  <si>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</si>
  <si>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</si>
  <si>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</si>
  <si>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</si>
  <si>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</si>
  <si>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82135</t>
  </si>
  <si>
    <t xml:space="preserve">KONFIRMAČNÍ TEST PRŮKAZU ANTIGENŮ                 </t>
  </si>
  <si>
    <t>98115</t>
  </si>
  <si>
    <t xml:space="preserve">IDENTIFIKACE KVASINEK PODROBNÁ                    </t>
  </si>
  <si>
    <t>91419</t>
  </si>
  <si>
    <t xml:space="preserve">AUTOVAKCÍNA BAKTERIÁLNÍ PRO PERORÁLNÍ PODÁNÍ (4-6 </t>
  </si>
  <si>
    <t>82039</t>
  </si>
  <si>
    <t>POÍMÝ PRUKAZ MIKROORGANISMU NEBO JEHO IDENTIFIKACE</t>
  </si>
  <si>
    <t>82013</t>
  </si>
  <si>
    <t xml:space="preserve">ZÁKLADNÍ KULTIVAČNÍ VYŠETŘENÍ STOLICE             </t>
  </si>
  <si>
    <t>82233</t>
  </si>
  <si>
    <t xml:space="preserve">IDENTIFIKACE MYKOPLASMAT                          </t>
  </si>
  <si>
    <t>82019</t>
  </si>
  <si>
    <t xml:space="preserve">SEMIKVANTITATIVNÍ KULTIVAČNÍ VYŠETŘENÍ SPUTA      </t>
  </si>
  <si>
    <t>82099</t>
  </si>
  <si>
    <t>STANOVENÍ PROTILÁTEK PROTI OSTATNÍM PŮVODCŮM PARAZ</t>
  </si>
  <si>
    <t>82149</t>
  </si>
  <si>
    <t xml:space="preserve">SEROTYPIZACE STŘEVNÍCH A JINÝCH PATOGENŮ          </t>
  </si>
  <si>
    <t>84019</t>
  </si>
  <si>
    <t xml:space="preserve">VYŠETŘENÍ NA ENTEROBIÓZU                          </t>
  </si>
  <si>
    <t>82123</t>
  </si>
  <si>
    <t>PRŮKAZ BAKTERIÁLNÍHO, VIROVÉHO, PARAZITÁRNÍHO, EVE</t>
  </si>
  <si>
    <t>82053</t>
  </si>
  <si>
    <t xml:space="preserve">MIKROSKOPICKÉ VYŠETŘENÍ NATIVNÍHO PREPARÁTU       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</si>
  <si>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</si>
  <si>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</si>
  <si>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</si>
  <si>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</si>
  <si>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</si>
  <si>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</si>
  <si>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</si>
  <si>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</si>
  <si>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</si>
  <si>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</si>
  <si>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</si>
  <si>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</si>
  <si>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</si>
  <si>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</si>
  <si>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95201</t>
  </si>
  <si>
    <t>VYŠETŘENÍ PŘÍTOMNOSTI NUKLEOVÉ KYSELINY VYSOCE RIZ</t>
  </si>
  <si>
    <t>82051</t>
  </si>
  <si>
    <t xml:space="preserve">MIKROSKOPICKÉ VYŠETŘENÍ PO FLUORESCENČNÍM BARVENÍ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</si>
  <si>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</si>
  <si>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</si>
  <si>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</si>
  <si>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</si>
  <si>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</si>
  <si>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</si>
  <si>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</si>
  <si>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</si>
  <si>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</si>
  <si>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</si>
  <si>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</si>
  <si>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</si>
  <si>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</si>
  <si>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</si>
  <si>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</si>
  <si>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</si>
  <si>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</si>
  <si>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</si>
  <si>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</si>
  <si>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</si>
  <si>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</si>
  <si>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</si>
  <si>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</si>
  <si>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</si>
  <si>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</si>
  <si>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</si>
  <si>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</si>
  <si>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</si>
  <si>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</si>
  <si>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</si>
  <si>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82033</t>
  </si>
  <si>
    <t xml:space="preserve">KONTROLA STERILITY KLINICKÉHO VZORKU              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</si>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</sst>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66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7" xfId="0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8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71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0.99820897882186388</c:v>
                </c:pt>
                <c:pt idx="1">
                  <c:v>0.94229329073059487</c:v>
                </c:pt>
                <c:pt idx="2">
                  <c:v>0.91103669471181714</c:v>
                </c:pt>
                <c:pt idx="3">
                  <c:v>0.89381034269502257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705920"/>
        <c:axId val="-6946983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0.67620438391407178</c:v>
                </c:pt>
                <c:pt idx="1">
                  <c:v>0.67620438391407178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701024"/>
        <c:axId val="-694700480"/>
      </c:scatterChart>
      <c:catAx>
        <c:axId val="-69470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69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698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94705920"/>
        <c:crosses val="autoZero"/>
        <c:crossBetween val="between"/>
      </c:valAx>
      <c:valAx>
        <c:axId val="-694701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94700480"/>
        <c:crosses val="max"/>
        <c:crossBetween val="midCat"/>
      </c:valAx>
      <c:valAx>
        <c:axId val="-694700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947010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75" tableBorderDxfId="74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1" totalsRowShown="0">
  <autoFilter ref="C3:S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247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249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501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452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1147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1165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1170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1302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1303</v>
      </c>
      <c r="C24" s="47" t="s">
        <v>190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1359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247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17409.583966104507</v>
      </c>
      <c r="D4" s="144">
        <f ca="1">IF(ISERROR(VLOOKUP("Náklady celkem",INDIRECT("HI!$A:$G"),5,0)),0,VLOOKUP("Náklady celkem",INDIRECT("HI!$A:$G"),5,0))</f>
        <v>19264.510799999989</v>
      </c>
      <c r="E4" s="145">
        <f ca="1">IF(C4=0,0,D4/C4)</f>
        <v>1.1065463044669488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13.352529031753541</v>
      </c>
      <c r="D7" s="152">
        <f>IF(ISERROR(HI!E5),"",HI!E5)</f>
        <v>8.517059999999999</v>
      </c>
      <c r="E7" s="149">
        <f t="shared" ref="E7:E13" si="0">IF(C7=0,0,D7/C7)</f>
        <v>0.63786118567843197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2.4390243902439025E-2</v>
      </c>
      <c r="E9" s="149">
        <f>IF(C9=0,0,D9/C9)</f>
        <v>8.1300813008130093E-2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8769.7362015075687</v>
      </c>
      <c r="D13" s="152">
        <f>IF(ISERROR(HI!E6),"",HI!E6)</f>
        <v>9947.4748899999995</v>
      </c>
      <c r="E13" s="149">
        <f t="shared" si="0"/>
        <v>1.1342957942440699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7461.9400493164067</v>
      </c>
      <c r="D14" s="148">
        <f ca="1">IF(ISERROR(VLOOKUP("Osobní náklady (Kč) *",INDIRECT("HI!$A:$G"),5,0)),0,VLOOKUP("Osobní náklady (Kč) *",INDIRECT("HI!$A:$G"),5,0))</f>
        <v>8123.6944800000001</v>
      </c>
      <c r="E14" s="149">
        <f ca="1">IF(C14=0,0,D14/C14)</f>
        <v>1.088683965069408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11772.437</v>
      </c>
      <c r="D16" s="167">
        <f ca="1">IF(ISERROR(VLOOKUP("Výnosy celkem",INDIRECT("HI!$A:$G"),5,0)),0,VLOOKUP("Výnosy celkem",INDIRECT("HI!$A:$G"),5,0))</f>
        <v>17218.819</v>
      </c>
      <c r="E16" s="168">
        <f t="shared" ref="E16:E21" ca="1" si="1">IF(C16=0,0,D16/C16)</f>
        <v>1.4626384494561322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11772.437</v>
      </c>
      <c r="D17" s="148">
        <f ca="1">IF(ISERROR(VLOOKUP("Ambulance *",INDIRECT("HI!$A:$G"),5,0)),0,VLOOKUP("Ambulance *",INDIRECT("HI!$A:$G"),5,0))</f>
        <v>17218.819</v>
      </c>
      <c r="E17" s="149">
        <f t="shared" ca="1" si="1"/>
        <v>1.4626384494561322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1.4626384494561322</v>
      </c>
      <c r="E18" s="149">
        <f t="shared" si="1"/>
        <v>1.4626384494561322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1.4626384494561322</v>
      </c>
      <c r="E20" s="149">
        <f>IF(OR(C20=0,D20=""),0,IF(C20="","",D20/C20))</f>
        <v>1.4626384494561322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1.4602352624626673</v>
      </c>
      <c r="E21" s="149">
        <f t="shared" si="1"/>
        <v>1.7179238381913733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247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2017</v>
      </c>
      <c r="D3" s="7"/>
      <c r="E3" s="315">
        <v>2018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" customHeight="1" x14ac:dyDescent="0.3">
      <c r="A5" s="98" t="str">
        <f>HYPERLINK("#'Léky Žádanky'!A1","Léky (Kč)")</f>
        <v>Léky (Kč)</v>
      </c>
      <c r="B5" s="27">
        <v>11.721299999999999</v>
      </c>
      <c r="C5" s="29">
        <v>8.4215599999999977</v>
      </c>
      <c r="D5" s="8"/>
      <c r="E5" s="103">
        <v>8.517059999999999</v>
      </c>
      <c r="F5" s="28">
        <v>13.352529031753541</v>
      </c>
      <c r="G5" s="102">
        <f>E5-F5</f>
        <v>-4.8354690317535418</v>
      </c>
      <c r="H5" s="108">
        <f>IF(F5&lt;0.00000001,"",E5/F5)</f>
        <v>0.63786118567843197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7298.6327900000006</v>
      </c>
      <c r="C6" s="31">
        <v>8073.2909699999964</v>
      </c>
      <c r="D6" s="8"/>
      <c r="E6" s="104">
        <v>9947.4748899999995</v>
      </c>
      <c r="F6" s="30">
        <v>8769.7362015075687</v>
      </c>
      <c r="G6" s="105">
        <f>E6-F6</f>
        <v>1177.7386884924308</v>
      </c>
      <c r="H6" s="109">
        <f>IF(F6&lt;0.00000001,"",E6/F6)</f>
        <v>1.1342957942440699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6111.980779999999</v>
      </c>
      <c r="C7" s="31">
        <v>6713.9138200000007</v>
      </c>
      <c r="D7" s="8"/>
      <c r="E7" s="104">
        <v>8123.6944800000001</v>
      </c>
      <c r="F7" s="30">
        <v>7461.9400493164067</v>
      </c>
      <c r="G7" s="105">
        <f>E7-F7</f>
        <v>661.75443068359345</v>
      </c>
      <c r="H7" s="109">
        <f>IF(F7&lt;0.00000001,"",E7/F7)</f>
        <v>1.088683965069408</v>
      </c>
    </row>
    <row r="8" spans="1:10" ht="14.4" customHeight="1" thickBot="1" x14ac:dyDescent="0.35">
      <c r="A8" s="1" t="s">
        <v>62</v>
      </c>
      <c r="B8" s="11">
        <v>974.50910999999996</v>
      </c>
      <c r="C8" s="33">
        <v>1183.329990000002</v>
      </c>
      <c r="D8" s="8"/>
      <c r="E8" s="106">
        <v>1184.8243699999894</v>
      </c>
      <c r="F8" s="32">
        <v>1164.5551862487773</v>
      </c>
      <c r="G8" s="107">
        <f>E8-F8</f>
        <v>20.26918375121204</v>
      </c>
      <c r="H8" s="110">
        <f>IF(F8&lt;0.00000001,"",E8/F8)</f>
        <v>1.0174050865004538</v>
      </c>
    </row>
    <row r="9" spans="1:10" ht="14.4" customHeight="1" thickBot="1" x14ac:dyDescent="0.35">
      <c r="A9" s="2" t="s">
        <v>63</v>
      </c>
      <c r="B9" s="3">
        <v>14396.843979999998</v>
      </c>
      <c r="C9" s="35">
        <v>15978.956339999999</v>
      </c>
      <c r="D9" s="8"/>
      <c r="E9" s="3">
        <v>19264.510799999989</v>
      </c>
      <c r="F9" s="34">
        <v>17409.583966104507</v>
      </c>
      <c r="G9" s="34">
        <f>E9-F9</f>
        <v>1854.9268338954826</v>
      </c>
      <c r="H9" s="111">
        <f>IF(F9&lt;0.00000001,"",E9/F9)</f>
        <v>1.1065463044669488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14401.561</v>
      </c>
      <c r="C11" s="29">
        <f>IF(ISERROR(VLOOKUP("Celkem:",'ZV Vykáz.-A'!A:H,5,0)),0,VLOOKUP("Celkem:",'ZV Vykáz.-A'!A:H,5,0)/1000)</f>
        <v>11772.437</v>
      </c>
      <c r="D11" s="8"/>
      <c r="E11" s="103">
        <f>IF(ISERROR(VLOOKUP("Celkem:",'ZV Vykáz.-A'!A:H,8,0)),0,VLOOKUP("Celkem:",'ZV Vykáz.-A'!A:H,8,0)/1000)</f>
        <v>17218.819</v>
      </c>
      <c r="F11" s="28">
        <f>C11</f>
        <v>11772.437</v>
      </c>
      <c r="G11" s="102">
        <f>E11-F11</f>
        <v>5446.3819999999996</v>
      </c>
      <c r="H11" s="108">
        <f>IF(F11&lt;0.00000001,"",E11/F11)</f>
        <v>1.4626384494561322</v>
      </c>
      <c r="I11" s="102">
        <f>E11-B11</f>
        <v>2817.2579999999998</v>
      </c>
      <c r="J11" s="108">
        <f>IF(B11&lt;0.00000001,"",E11/B11)</f>
        <v>1.1956217107298299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14401.561</v>
      </c>
      <c r="C13" s="37">
        <f>SUM(C11:C12)</f>
        <v>11772.437</v>
      </c>
      <c r="D13" s="8"/>
      <c r="E13" s="5">
        <f>SUM(E11:E12)</f>
        <v>17218.819</v>
      </c>
      <c r="F13" s="36">
        <f>SUM(F11:F12)</f>
        <v>11772.437</v>
      </c>
      <c r="G13" s="36">
        <f>E13-F13</f>
        <v>5446.3819999999996</v>
      </c>
      <c r="H13" s="112">
        <f>IF(F13&lt;0.00000001,"",E13/F13)</f>
        <v>1.4626384494561322</v>
      </c>
      <c r="I13" s="36">
        <f>SUM(I11:I12)</f>
        <v>2817.2579999999998</v>
      </c>
      <c r="J13" s="112">
        <f>IF(B13&lt;0.00000001,"",E13/B13)</f>
        <v>1.1956217107298299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1.0003276426421344</v>
      </c>
      <c r="C15" s="39">
        <f>IF(C9=0,"",C13/C9)</f>
        <v>0.73674630241839689</v>
      </c>
      <c r="D15" s="8"/>
      <c r="E15" s="6">
        <f>IF(E9=0,"",E13/E9)</f>
        <v>0.89381034269502491</v>
      </c>
      <c r="F15" s="38">
        <f>IF(F9=0,"",F13/F9)</f>
        <v>0.67620438391407178</v>
      </c>
      <c r="G15" s="38">
        <f>IF(ISERROR(F15-E15),"",E15-F15)</f>
        <v>0.21760595878095312</v>
      </c>
      <c r="H15" s="113">
        <f>IF(ISERROR(F15-E15),"",IF(F15&lt;0.00000001,"",E15/F15))</f>
        <v>1.3218050103748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225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0.99820897882186388</v>
      </c>
      <c r="C4" s="185">
        <f t="shared" ref="C4:M4" si="0">(C10+C8)/C6</f>
        <v>0.94229329073059487</v>
      </c>
      <c r="D4" s="185">
        <f t="shared" si="0"/>
        <v>0.91103669471181714</v>
      </c>
      <c r="E4" s="185">
        <f t="shared" si="0"/>
        <v>0.89381034269502257</v>
      </c>
      <c r="F4" s="185">
        <f t="shared" si="0"/>
        <v>0.89381034269502257</v>
      </c>
      <c r="G4" s="185">
        <f t="shared" si="0"/>
        <v>0.89381034269502257</v>
      </c>
      <c r="H4" s="185">
        <f t="shared" si="0"/>
        <v>0.89381034269502257</v>
      </c>
      <c r="I4" s="185">
        <f t="shared" si="0"/>
        <v>0.89381034269502257</v>
      </c>
      <c r="J4" s="185">
        <f t="shared" si="0"/>
        <v>0.89381034269502257</v>
      </c>
      <c r="K4" s="185">
        <f t="shared" si="0"/>
        <v>0.89381034269502257</v>
      </c>
      <c r="L4" s="185">
        <f t="shared" si="0"/>
        <v>0.89381034269502257</v>
      </c>
      <c r="M4" s="185">
        <f t="shared" si="0"/>
        <v>0.89381034269502257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4673.3059899999998</v>
      </c>
      <c r="C5" s="185">
        <f>IF(ISERROR(VLOOKUP($A5,'Man Tab'!$A:$Q,COLUMN()+2,0)),0,VLOOKUP($A5,'Man Tab'!$A:$Q,COLUMN()+2,0))</f>
        <v>4901.7404299999998</v>
      </c>
      <c r="D5" s="185">
        <f>IF(ISERROR(VLOOKUP($A5,'Man Tab'!$A:$Q,COLUMN()+2,0)),0,VLOOKUP($A5,'Man Tab'!$A:$Q,COLUMN()+2,0))</f>
        <v>5204.9663700000201</v>
      </c>
      <c r="E5" s="185">
        <f>IF(ISERROR(VLOOKUP($A5,'Man Tab'!$A:$Q,COLUMN()+2,0)),0,VLOOKUP($A5,'Man Tab'!$A:$Q,COLUMN()+2,0))</f>
        <v>4484.4980100000203</v>
      </c>
      <c r="F5" s="185">
        <f>IF(ISERROR(VLOOKUP($A5,'Man Tab'!$A:$Q,COLUMN()+2,0)),0,VLOOKUP($A5,'Man Tab'!$A:$Q,COLUMN()+2,0))</f>
        <v>0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63</v>
      </c>
      <c r="B6" s="187">
        <f>B5</f>
        <v>4673.3059899999998</v>
      </c>
      <c r="C6" s="187">
        <f t="shared" ref="C6:M6" si="1">C5+B6</f>
        <v>9575.0464199999988</v>
      </c>
      <c r="D6" s="187">
        <f t="shared" si="1"/>
        <v>14780.012790000019</v>
      </c>
      <c r="E6" s="187">
        <f t="shared" si="1"/>
        <v>19264.51080000004</v>
      </c>
      <c r="F6" s="187">
        <f t="shared" si="1"/>
        <v>19264.51080000004</v>
      </c>
      <c r="G6" s="187">
        <f t="shared" si="1"/>
        <v>19264.51080000004</v>
      </c>
      <c r="H6" s="187">
        <f t="shared" si="1"/>
        <v>19264.51080000004</v>
      </c>
      <c r="I6" s="187">
        <f t="shared" si="1"/>
        <v>19264.51080000004</v>
      </c>
      <c r="J6" s="187">
        <f t="shared" si="1"/>
        <v>19264.51080000004</v>
      </c>
      <c r="K6" s="187">
        <f t="shared" si="1"/>
        <v>19264.51080000004</v>
      </c>
      <c r="L6" s="187">
        <f t="shared" si="1"/>
        <v>19264.51080000004</v>
      </c>
      <c r="M6" s="187">
        <f t="shared" si="1"/>
        <v>19264.51080000004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4664936</v>
      </c>
      <c r="C9" s="186">
        <v>4357566</v>
      </c>
      <c r="D9" s="186">
        <v>4442632</v>
      </c>
      <c r="E9" s="186">
        <v>3753685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65</v>
      </c>
      <c r="B10" s="187">
        <f>B9/1000</f>
        <v>4664.9359999999997</v>
      </c>
      <c r="C10" s="187">
        <f t="shared" ref="C10:M10" si="3">C9/1000+B10</f>
        <v>9022.5020000000004</v>
      </c>
      <c r="D10" s="187">
        <f t="shared" si="3"/>
        <v>13465.134</v>
      </c>
      <c r="E10" s="187">
        <f t="shared" si="3"/>
        <v>17218.819</v>
      </c>
      <c r="F10" s="187">
        <f t="shared" si="3"/>
        <v>17218.819</v>
      </c>
      <c r="G10" s="187">
        <f t="shared" si="3"/>
        <v>17218.819</v>
      </c>
      <c r="H10" s="187">
        <f t="shared" si="3"/>
        <v>17218.819</v>
      </c>
      <c r="I10" s="187">
        <f t="shared" si="3"/>
        <v>17218.819</v>
      </c>
      <c r="J10" s="187">
        <f t="shared" si="3"/>
        <v>17218.819</v>
      </c>
      <c r="K10" s="187">
        <f t="shared" si="3"/>
        <v>17218.819</v>
      </c>
      <c r="L10" s="187">
        <f t="shared" si="3"/>
        <v>17218.819</v>
      </c>
      <c r="M10" s="187">
        <f t="shared" si="3"/>
        <v>17218.819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4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0.67620438391407178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0.67620438391407178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2018</v>
      </c>
      <c r="C4" s="124" t="s">
        <v>17</v>
      </c>
      <c r="D4" s="242" t="s">
        <v>226</v>
      </c>
      <c r="E4" s="242" t="s">
        <v>227</v>
      </c>
      <c r="F4" s="242" t="s">
        <v>228</v>
      </c>
      <c r="G4" s="242" t="s">
        <v>229</v>
      </c>
      <c r="H4" s="242" t="s">
        <v>230</v>
      </c>
      <c r="I4" s="242" t="s">
        <v>231</v>
      </c>
      <c r="J4" s="242" t="s">
        <v>232</v>
      </c>
      <c r="K4" s="242" t="s">
        <v>233</v>
      </c>
      <c r="L4" s="242" t="s">
        <v>234</v>
      </c>
      <c r="M4" s="242" t="s">
        <v>235</v>
      </c>
      <c r="N4" s="242" t="s">
        <v>236</v>
      </c>
      <c r="O4" s="242" t="s">
        <v>237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" customHeight="1" x14ac:dyDescent="0.3">
      <c r="A7" s="15" t="s">
        <v>22</v>
      </c>
      <c r="B7" s="51">
        <v>40.057586244074002</v>
      </c>
      <c r="C7" s="52">
        <v>3.3381321870059999</v>
      </c>
      <c r="D7" s="52">
        <v>2.0359099999999999</v>
      </c>
      <c r="E7" s="52">
        <v>0.94891000000000003</v>
      </c>
      <c r="F7" s="52">
        <v>3.6577500000000001</v>
      </c>
      <c r="G7" s="52">
        <v>1.87449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8.5170600000000007</v>
      </c>
      <c r="Q7" s="81">
        <v>0.63786119923200002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" customHeight="1" x14ac:dyDescent="0.3">
      <c r="A9" s="15" t="s">
        <v>24</v>
      </c>
      <c r="B9" s="51">
        <v>26309.2076085425</v>
      </c>
      <c r="C9" s="52">
        <v>2192.4339673785398</v>
      </c>
      <c r="D9" s="52">
        <v>2366.9662400000002</v>
      </c>
      <c r="E9" s="52">
        <v>2597.5299300000001</v>
      </c>
      <c r="F9" s="52">
        <v>2844.9761400000102</v>
      </c>
      <c r="G9" s="52">
        <v>2138.0025800000099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9947.4748900000195</v>
      </c>
      <c r="Q9" s="81">
        <v>1.134295837184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" customHeight="1" x14ac:dyDescent="0.3">
      <c r="A11" s="15" t="s">
        <v>26</v>
      </c>
      <c r="B11" s="51">
        <v>237.57479638552999</v>
      </c>
      <c r="C11" s="52">
        <v>19.797899698794001</v>
      </c>
      <c r="D11" s="52">
        <v>19.129989999999999</v>
      </c>
      <c r="E11" s="52">
        <v>16.431139999999999</v>
      </c>
      <c r="F11" s="52">
        <v>19.103100000000001</v>
      </c>
      <c r="G11" s="52">
        <v>18.249980000000001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72.914209999999997</v>
      </c>
      <c r="Q11" s="81">
        <v>0.92073163200700003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248</v>
      </c>
    </row>
    <row r="13" spans="1:17" ht="14.4" customHeight="1" x14ac:dyDescent="0.3">
      <c r="A13" s="15" t="s">
        <v>28</v>
      </c>
      <c r="B13" s="51">
        <v>22.482635482220999</v>
      </c>
      <c r="C13" s="52">
        <v>1.8735529568510001</v>
      </c>
      <c r="D13" s="52">
        <v>1.5306500000000001</v>
      </c>
      <c r="E13" s="52">
        <v>3.3909099999999999</v>
      </c>
      <c r="F13" s="52">
        <v>1.19669</v>
      </c>
      <c r="G13" s="52">
        <v>2.81725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8.9354999999999993</v>
      </c>
      <c r="Q13" s="81">
        <v>1.1923201806649999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" customHeight="1" x14ac:dyDescent="0.3">
      <c r="A17" s="15" t="s">
        <v>32</v>
      </c>
      <c r="B17" s="51">
        <v>112.481878988025</v>
      </c>
      <c r="C17" s="52">
        <v>9.3734899156679994</v>
      </c>
      <c r="D17" s="52">
        <v>1.0311900000000001</v>
      </c>
      <c r="E17" s="52">
        <v>2.9790000000000001</v>
      </c>
      <c r="F17" s="52">
        <v>0</v>
      </c>
      <c r="G17" s="52">
        <v>5.1425000000000001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9.1526899999999998</v>
      </c>
      <c r="Q17" s="81">
        <v>0.24411105368200001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5.0990000000000002</v>
      </c>
      <c r="F18" s="52">
        <v>2.4060000000000001</v>
      </c>
      <c r="G18" s="52">
        <v>10.728999999999999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18.234000000000002</v>
      </c>
      <c r="Q18" s="81" t="s">
        <v>248</v>
      </c>
    </row>
    <row r="19" spans="1:17" ht="14.4" customHeight="1" x14ac:dyDescent="0.3">
      <c r="A19" s="15" t="s">
        <v>34</v>
      </c>
      <c r="B19" s="51">
        <v>810.34352744069702</v>
      </c>
      <c r="C19" s="52">
        <v>67.528627286724003</v>
      </c>
      <c r="D19" s="52">
        <v>56.415770000000002</v>
      </c>
      <c r="E19" s="52">
        <v>68.093879999999999</v>
      </c>
      <c r="F19" s="52">
        <v>57.325449999999996</v>
      </c>
      <c r="G19" s="52">
        <v>100.07989000000001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281.91499000000101</v>
      </c>
      <c r="Q19" s="81">
        <v>1.043686956655</v>
      </c>
    </row>
    <row r="20" spans="1:17" ht="14.4" customHeight="1" x14ac:dyDescent="0.3">
      <c r="A20" s="15" t="s">
        <v>35</v>
      </c>
      <c r="B20" s="51">
        <v>22385.819529158402</v>
      </c>
      <c r="C20" s="52">
        <v>1865.4849607632</v>
      </c>
      <c r="D20" s="52">
        <v>2039.9993899999999</v>
      </c>
      <c r="E20" s="52">
        <v>1996.5217</v>
      </c>
      <c r="F20" s="52">
        <v>2067.3111100000101</v>
      </c>
      <c r="G20" s="52">
        <v>2019.8622800000101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8123.6944800000101</v>
      </c>
      <c r="Q20" s="81">
        <v>1.088683995162</v>
      </c>
    </row>
    <row r="21" spans="1:17" ht="14.4" customHeight="1" x14ac:dyDescent="0.3">
      <c r="A21" s="16" t="s">
        <v>36</v>
      </c>
      <c r="B21" s="51">
        <v>2306.8734483098301</v>
      </c>
      <c r="C21" s="52">
        <v>192.23945402581899</v>
      </c>
      <c r="D21" s="52">
        <v>186.197</v>
      </c>
      <c r="E21" s="52">
        <v>186.19800000000001</v>
      </c>
      <c r="F21" s="52">
        <v>187.24</v>
      </c>
      <c r="G21" s="52">
        <v>187.240000000001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746.87500000000102</v>
      </c>
      <c r="Q21" s="81">
        <v>0.97128214884999997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18.798559999999998</v>
      </c>
      <c r="F22" s="52">
        <v>20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38.798560000000002</v>
      </c>
      <c r="Q22" s="81" t="s">
        <v>248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" customHeight="1" x14ac:dyDescent="0.3">
      <c r="A24" s="16" t="s">
        <v>39</v>
      </c>
      <c r="B24" s="51">
        <v>3.9092948535029999</v>
      </c>
      <c r="C24" s="52">
        <v>0.325774571126</v>
      </c>
      <c r="D24" s="52">
        <v>-1.4999999899999999E-4</v>
      </c>
      <c r="E24" s="52">
        <v>5.7493999999990004</v>
      </c>
      <c r="F24" s="52">
        <v>1.75013</v>
      </c>
      <c r="G24" s="52">
        <v>0.50003999999899995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7.9994199999999998</v>
      </c>
      <c r="Q24" s="81"/>
    </row>
    <row r="25" spans="1:17" ht="14.4" customHeight="1" x14ac:dyDescent="0.3">
      <c r="A25" s="17" t="s">
        <v>40</v>
      </c>
      <c r="B25" s="54">
        <v>52228.750305404799</v>
      </c>
      <c r="C25" s="55">
        <v>4352.3958587837296</v>
      </c>
      <c r="D25" s="55">
        <v>4673.3059899999998</v>
      </c>
      <c r="E25" s="55">
        <v>4901.7404299999998</v>
      </c>
      <c r="F25" s="55">
        <v>5204.9663700000201</v>
      </c>
      <c r="G25" s="55">
        <v>4484.4980100000203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19264.5108</v>
      </c>
      <c r="Q25" s="82">
        <v>1.106546338215</v>
      </c>
    </row>
    <row r="26" spans="1:17" ht="14.4" customHeight="1" x14ac:dyDescent="0.3">
      <c r="A26" s="15" t="s">
        <v>41</v>
      </c>
      <c r="B26" s="51">
        <v>3982.43004759314</v>
      </c>
      <c r="C26" s="52">
        <v>331.86917063276201</v>
      </c>
      <c r="D26" s="52">
        <v>308.54297000000003</v>
      </c>
      <c r="E26" s="52">
        <v>312.10289999999998</v>
      </c>
      <c r="F26" s="52">
        <v>308.29752000000002</v>
      </c>
      <c r="G26" s="52">
        <v>317.63970999999998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1246.5831000000001</v>
      </c>
      <c r="Q26" s="81">
        <v>0.93906214429500001</v>
      </c>
    </row>
    <row r="27" spans="1:17" ht="14.4" customHeight="1" x14ac:dyDescent="0.3">
      <c r="A27" s="18" t="s">
        <v>42</v>
      </c>
      <c r="B27" s="54">
        <v>56211.180352997901</v>
      </c>
      <c r="C27" s="55">
        <v>4684.2650294164996</v>
      </c>
      <c r="D27" s="55">
        <v>4981.8489600000003</v>
      </c>
      <c r="E27" s="55">
        <v>5213.8433299999997</v>
      </c>
      <c r="F27" s="55">
        <v>5513.2638900000202</v>
      </c>
      <c r="G27" s="55">
        <v>4802.1377200000197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20511.0939</v>
      </c>
      <c r="Q27" s="82">
        <v>1.0946804766160001</v>
      </c>
    </row>
    <row r="28" spans="1:17" ht="14.4" customHeight="1" x14ac:dyDescent="0.3">
      <c r="A28" s="16" t="s">
        <v>43</v>
      </c>
      <c r="B28" s="51">
        <v>1090.5053085423201</v>
      </c>
      <c r="C28" s="52">
        <v>90.875442378526998</v>
      </c>
      <c r="D28" s="52">
        <v>24.079799999999999</v>
      </c>
      <c r="E28" s="52">
        <v>67.949600000000004</v>
      </c>
      <c r="F28" s="52">
        <v>41.448999999999998</v>
      </c>
      <c r="G28" s="52">
        <v>47.922499999999999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181.40090000000001</v>
      </c>
      <c r="Q28" s="81">
        <v>0.499037185547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246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" customHeight="1" x14ac:dyDescent="0.3">
      <c r="A4" s="69"/>
      <c r="B4" s="327"/>
      <c r="C4" s="328"/>
      <c r="D4" s="328"/>
      <c r="E4" s="328"/>
      <c r="F4" s="331" t="s">
        <v>242</v>
      </c>
      <c r="G4" s="333" t="s">
        <v>51</v>
      </c>
      <c r="H4" s="126" t="s">
        <v>125</v>
      </c>
      <c r="I4" s="331" t="s">
        <v>52</v>
      </c>
      <c r="J4" s="333" t="s">
        <v>244</v>
      </c>
      <c r="K4" s="334" t="s">
        <v>245</v>
      </c>
    </row>
    <row r="5" spans="1:11" ht="42" thickBot="1" x14ac:dyDescent="0.35">
      <c r="A5" s="70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42" t="s">
        <v>250</v>
      </c>
      <c r="B6" s="424">
        <v>45716.426284048597</v>
      </c>
      <c r="C6" s="424">
        <v>48365.466229999998</v>
      </c>
      <c r="D6" s="425">
        <v>2649.0399459513901</v>
      </c>
      <c r="E6" s="426">
        <v>1.057945035543</v>
      </c>
      <c r="F6" s="424">
        <v>52228.750305404799</v>
      </c>
      <c r="G6" s="425">
        <v>17409.5834351349</v>
      </c>
      <c r="H6" s="427">
        <v>4484.4980100000203</v>
      </c>
      <c r="I6" s="424">
        <v>19264.5108</v>
      </c>
      <c r="J6" s="425">
        <v>1854.9273648650999</v>
      </c>
      <c r="K6" s="428">
        <v>0.36884877940499999</v>
      </c>
    </row>
    <row r="7" spans="1:11" ht="14.4" customHeight="1" thickBot="1" x14ac:dyDescent="0.35">
      <c r="A7" s="443" t="s">
        <v>251</v>
      </c>
      <c r="B7" s="424">
        <v>23193.081294271899</v>
      </c>
      <c r="C7" s="424">
        <v>23171.6371</v>
      </c>
      <c r="D7" s="425">
        <v>-21.444194271869002</v>
      </c>
      <c r="E7" s="426">
        <v>0.99907540554800001</v>
      </c>
      <c r="F7" s="424">
        <v>26609.322626654299</v>
      </c>
      <c r="G7" s="425">
        <v>8869.7742088847808</v>
      </c>
      <c r="H7" s="427">
        <v>2160.94434000001</v>
      </c>
      <c r="I7" s="424">
        <v>10037.84108</v>
      </c>
      <c r="J7" s="425">
        <v>1168.06687111524</v>
      </c>
      <c r="K7" s="428">
        <v>0.37723023696699998</v>
      </c>
    </row>
    <row r="8" spans="1:11" ht="14.4" customHeight="1" thickBot="1" x14ac:dyDescent="0.35">
      <c r="A8" s="444" t="s">
        <v>252</v>
      </c>
      <c r="B8" s="424">
        <v>23193.081294271899</v>
      </c>
      <c r="C8" s="424">
        <v>23171.6371</v>
      </c>
      <c r="D8" s="425">
        <v>-21.444194271869002</v>
      </c>
      <c r="E8" s="426">
        <v>0.99907540554800001</v>
      </c>
      <c r="F8" s="424">
        <v>26609.322626654299</v>
      </c>
      <c r="G8" s="425">
        <v>8869.7742088847808</v>
      </c>
      <c r="H8" s="427">
        <v>2160.94434000001</v>
      </c>
      <c r="I8" s="424">
        <v>10037.84108</v>
      </c>
      <c r="J8" s="425">
        <v>1168.06687111524</v>
      </c>
      <c r="K8" s="428">
        <v>0.37723023696699998</v>
      </c>
    </row>
    <row r="9" spans="1:11" ht="14.4" customHeight="1" thickBot="1" x14ac:dyDescent="0.35">
      <c r="A9" s="445" t="s">
        <v>253</v>
      </c>
      <c r="B9" s="429">
        <v>0</v>
      </c>
      <c r="C9" s="429">
        <v>-4.0000000000000002E-4</v>
      </c>
      <c r="D9" s="430">
        <v>-4.0000000000000002E-4</v>
      </c>
      <c r="E9" s="431" t="s">
        <v>248</v>
      </c>
      <c r="F9" s="429">
        <v>0</v>
      </c>
      <c r="G9" s="430">
        <v>0</v>
      </c>
      <c r="H9" s="432">
        <v>4.00000000000002E-5</v>
      </c>
      <c r="I9" s="429">
        <v>-5.7999999900000001E-4</v>
      </c>
      <c r="J9" s="430">
        <v>-5.7999999900000001E-4</v>
      </c>
      <c r="K9" s="433" t="s">
        <v>248</v>
      </c>
    </row>
    <row r="10" spans="1:11" ht="14.4" customHeight="1" thickBot="1" x14ac:dyDescent="0.35">
      <c r="A10" s="446" t="s">
        <v>254</v>
      </c>
      <c r="B10" s="424">
        <v>0</v>
      </c>
      <c r="C10" s="424">
        <v>-4.0000000000000002E-4</v>
      </c>
      <c r="D10" s="425">
        <v>-4.0000000000000002E-4</v>
      </c>
      <c r="E10" s="434" t="s">
        <v>248</v>
      </c>
      <c r="F10" s="424">
        <v>0</v>
      </c>
      <c r="G10" s="425">
        <v>0</v>
      </c>
      <c r="H10" s="427">
        <v>4.00000000000002E-5</v>
      </c>
      <c r="I10" s="424">
        <v>-5.7999999900000001E-4</v>
      </c>
      <c r="J10" s="425">
        <v>-5.7999999900000001E-4</v>
      </c>
      <c r="K10" s="435" t="s">
        <v>248</v>
      </c>
    </row>
    <row r="11" spans="1:11" ht="14.4" customHeight="1" thickBot="1" x14ac:dyDescent="0.35">
      <c r="A11" s="445" t="s">
        <v>255</v>
      </c>
      <c r="B11" s="429">
        <v>54</v>
      </c>
      <c r="C11" s="429">
        <v>33.402479999999997</v>
      </c>
      <c r="D11" s="430">
        <v>-20.597519999999999</v>
      </c>
      <c r="E11" s="436">
        <v>0.61856444444400005</v>
      </c>
      <c r="F11" s="429">
        <v>40.057586244074002</v>
      </c>
      <c r="G11" s="430">
        <v>13.352528748024</v>
      </c>
      <c r="H11" s="432">
        <v>1.87449</v>
      </c>
      <c r="I11" s="429">
        <v>8.5170600000000007</v>
      </c>
      <c r="J11" s="430">
        <v>-4.8354687480239997</v>
      </c>
      <c r="K11" s="437">
        <v>0.21262039974399999</v>
      </c>
    </row>
    <row r="12" spans="1:11" ht="14.4" customHeight="1" thickBot="1" x14ac:dyDescent="0.35">
      <c r="A12" s="446" t="s">
        <v>256</v>
      </c>
      <c r="B12" s="424">
        <v>32</v>
      </c>
      <c r="C12" s="424">
        <v>30.688839999999999</v>
      </c>
      <c r="D12" s="425">
        <v>-1.3111600000000001</v>
      </c>
      <c r="E12" s="426">
        <v>0.95902624999999997</v>
      </c>
      <c r="F12" s="424">
        <v>35</v>
      </c>
      <c r="G12" s="425">
        <v>11.666666666666</v>
      </c>
      <c r="H12" s="427">
        <v>1.7307900000000001</v>
      </c>
      <c r="I12" s="424">
        <v>8.3065800000000003</v>
      </c>
      <c r="J12" s="425">
        <v>-3.3600866666660001</v>
      </c>
      <c r="K12" s="428">
        <v>0.237330857142</v>
      </c>
    </row>
    <row r="13" spans="1:11" ht="14.4" customHeight="1" thickBot="1" x14ac:dyDescent="0.35">
      <c r="A13" s="446" t="s">
        <v>257</v>
      </c>
      <c r="B13" s="424">
        <v>22</v>
      </c>
      <c r="C13" s="424">
        <v>1.7133499999999999</v>
      </c>
      <c r="D13" s="425">
        <v>-20.286650000000002</v>
      </c>
      <c r="E13" s="426">
        <v>7.7879545453999999E-2</v>
      </c>
      <c r="F13" s="424">
        <v>5</v>
      </c>
      <c r="G13" s="425">
        <v>1.6666666666659999</v>
      </c>
      <c r="H13" s="427">
        <v>0.14369999999999999</v>
      </c>
      <c r="I13" s="424">
        <v>0.21048</v>
      </c>
      <c r="J13" s="425">
        <v>-1.4561866666659999</v>
      </c>
      <c r="K13" s="428">
        <v>4.2096000000000001E-2</v>
      </c>
    </row>
    <row r="14" spans="1:11" ht="14.4" customHeight="1" thickBot="1" x14ac:dyDescent="0.35">
      <c r="A14" s="446" t="s">
        <v>258</v>
      </c>
      <c r="B14" s="424">
        <v>0</v>
      </c>
      <c r="C14" s="424">
        <v>5.6489999999999999E-2</v>
      </c>
      <c r="D14" s="425">
        <v>5.6489999999999999E-2</v>
      </c>
      <c r="E14" s="434" t="s">
        <v>259</v>
      </c>
      <c r="F14" s="424">
        <v>5.7586244074000002E-2</v>
      </c>
      <c r="G14" s="425">
        <v>1.9195414691000001E-2</v>
      </c>
      <c r="H14" s="427">
        <v>0</v>
      </c>
      <c r="I14" s="424">
        <v>0</v>
      </c>
      <c r="J14" s="425">
        <v>-1.9195414691000001E-2</v>
      </c>
      <c r="K14" s="428">
        <v>0</v>
      </c>
    </row>
    <row r="15" spans="1:11" ht="14.4" customHeight="1" thickBot="1" x14ac:dyDescent="0.35">
      <c r="A15" s="446" t="s">
        <v>260</v>
      </c>
      <c r="B15" s="424">
        <v>0</v>
      </c>
      <c r="C15" s="424">
        <v>0.94379999999899999</v>
      </c>
      <c r="D15" s="425">
        <v>0.94379999999899999</v>
      </c>
      <c r="E15" s="434" t="s">
        <v>259</v>
      </c>
      <c r="F15" s="424">
        <v>0</v>
      </c>
      <c r="G15" s="425">
        <v>0</v>
      </c>
      <c r="H15" s="427">
        <v>0</v>
      </c>
      <c r="I15" s="424">
        <v>0</v>
      </c>
      <c r="J15" s="425">
        <v>0</v>
      </c>
      <c r="K15" s="428">
        <v>4</v>
      </c>
    </row>
    <row r="16" spans="1:11" ht="14.4" customHeight="1" thickBot="1" x14ac:dyDescent="0.35">
      <c r="A16" s="445" t="s">
        <v>261</v>
      </c>
      <c r="B16" s="429">
        <v>22941.056685252799</v>
      </c>
      <c r="C16" s="429">
        <v>22891.73616</v>
      </c>
      <c r="D16" s="430">
        <v>-49.320525252776001</v>
      </c>
      <c r="E16" s="436">
        <v>0.99785011972500004</v>
      </c>
      <c r="F16" s="429">
        <v>26309.2076085425</v>
      </c>
      <c r="G16" s="430">
        <v>8769.7358695141702</v>
      </c>
      <c r="H16" s="432">
        <v>2138.0025800000099</v>
      </c>
      <c r="I16" s="429">
        <v>9947.4748900000195</v>
      </c>
      <c r="J16" s="430">
        <v>1177.73902048585</v>
      </c>
      <c r="K16" s="437">
        <v>0.378098612394</v>
      </c>
    </row>
    <row r="17" spans="1:11" ht="14.4" customHeight="1" thickBot="1" x14ac:dyDescent="0.35">
      <c r="A17" s="446" t="s">
        <v>262</v>
      </c>
      <c r="B17" s="424">
        <v>22590</v>
      </c>
      <c r="C17" s="424">
        <v>22511.85842</v>
      </c>
      <c r="D17" s="425">
        <v>-78.141579999995002</v>
      </c>
      <c r="E17" s="426">
        <v>0.99654087737899999</v>
      </c>
      <c r="F17" s="424">
        <v>25754</v>
      </c>
      <c r="G17" s="425">
        <v>8584.6666666666697</v>
      </c>
      <c r="H17" s="427">
        <v>2082.7338100000102</v>
      </c>
      <c r="I17" s="424">
        <v>9778.0991200000208</v>
      </c>
      <c r="J17" s="425">
        <v>1193.4324533333499</v>
      </c>
      <c r="K17" s="428">
        <v>0.37967302632599997</v>
      </c>
    </row>
    <row r="18" spans="1:11" ht="14.4" customHeight="1" thickBot="1" x14ac:dyDescent="0.35">
      <c r="A18" s="446" t="s">
        <v>263</v>
      </c>
      <c r="B18" s="424">
        <v>207.96184138523</v>
      </c>
      <c r="C18" s="424">
        <v>232.74346</v>
      </c>
      <c r="D18" s="425">
        <v>24.781618614768998</v>
      </c>
      <c r="E18" s="426">
        <v>1.1191642584499999</v>
      </c>
      <c r="F18" s="424">
        <v>405.20760854250301</v>
      </c>
      <c r="G18" s="425">
        <v>135.069202847501</v>
      </c>
      <c r="H18" s="427">
        <v>45.781039999999997</v>
      </c>
      <c r="I18" s="424">
        <v>131.76927000000001</v>
      </c>
      <c r="J18" s="425">
        <v>-3.2999328475</v>
      </c>
      <c r="K18" s="428">
        <v>0.32518952562100001</v>
      </c>
    </row>
    <row r="19" spans="1:11" ht="14.4" customHeight="1" thickBot="1" x14ac:dyDescent="0.35">
      <c r="A19" s="446" t="s">
        <v>264</v>
      </c>
      <c r="B19" s="424">
        <v>20</v>
      </c>
      <c r="C19" s="424">
        <v>14.56714</v>
      </c>
      <c r="D19" s="425">
        <v>-5.4328599999999998</v>
      </c>
      <c r="E19" s="426">
        <v>0.72835700000000003</v>
      </c>
      <c r="F19" s="424">
        <v>15</v>
      </c>
      <c r="G19" s="425">
        <v>5</v>
      </c>
      <c r="H19" s="427">
        <v>1.1492</v>
      </c>
      <c r="I19" s="424">
        <v>4.2784199999999997</v>
      </c>
      <c r="J19" s="425">
        <v>-0.72157999999900002</v>
      </c>
      <c r="K19" s="428">
        <v>0.28522799999999998</v>
      </c>
    </row>
    <row r="20" spans="1:11" ht="14.4" customHeight="1" thickBot="1" x14ac:dyDescent="0.35">
      <c r="A20" s="446" t="s">
        <v>265</v>
      </c>
      <c r="B20" s="424">
        <v>102.094843867552</v>
      </c>
      <c r="C20" s="424">
        <v>108.21214000000001</v>
      </c>
      <c r="D20" s="425">
        <v>6.1172961324479997</v>
      </c>
      <c r="E20" s="426">
        <v>1.059917777438</v>
      </c>
      <c r="F20" s="424">
        <v>109</v>
      </c>
      <c r="G20" s="425">
        <v>36.333333333333002</v>
      </c>
      <c r="H20" s="427">
        <v>4.2925300000000002</v>
      </c>
      <c r="I20" s="424">
        <v>23.25956</v>
      </c>
      <c r="J20" s="425">
        <v>-13.073773333333</v>
      </c>
      <c r="K20" s="428">
        <v>0.21339045871500001</v>
      </c>
    </row>
    <row r="21" spans="1:11" ht="14.4" customHeight="1" thickBot="1" x14ac:dyDescent="0.35">
      <c r="A21" s="446" t="s">
        <v>266</v>
      </c>
      <c r="B21" s="424">
        <v>1</v>
      </c>
      <c r="C21" s="424">
        <v>1.2170000000000001</v>
      </c>
      <c r="D21" s="425">
        <v>0.217</v>
      </c>
      <c r="E21" s="426">
        <v>1.2170000000000001</v>
      </c>
      <c r="F21" s="424">
        <v>1</v>
      </c>
      <c r="G21" s="425">
        <v>0.33333333333300003</v>
      </c>
      <c r="H21" s="427">
        <v>0.14000000000000001</v>
      </c>
      <c r="I21" s="424">
        <v>0.61851999999999996</v>
      </c>
      <c r="J21" s="425">
        <v>0.28518666666600001</v>
      </c>
      <c r="K21" s="428">
        <v>0.61851999999999996</v>
      </c>
    </row>
    <row r="22" spans="1:11" ht="14.4" customHeight="1" thickBot="1" x14ac:dyDescent="0.35">
      <c r="A22" s="446" t="s">
        <v>267</v>
      </c>
      <c r="B22" s="424">
        <v>20</v>
      </c>
      <c r="C22" s="424">
        <v>23.138000000000002</v>
      </c>
      <c r="D22" s="425">
        <v>3.1379999999989998</v>
      </c>
      <c r="E22" s="426">
        <v>1.1569</v>
      </c>
      <c r="F22" s="424">
        <v>25</v>
      </c>
      <c r="G22" s="425">
        <v>8.333333333333</v>
      </c>
      <c r="H22" s="427">
        <v>3.9060000000000001</v>
      </c>
      <c r="I22" s="424">
        <v>9.4499999999999993</v>
      </c>
      <c r="J22" s="425">
        <v>1.1166666666659999</v>
      </c>
      <c r="K22" s="428">
        <v>0.378</v>
      </c>
    </row>
    <row r="23" spans="1:11" ht="14.4" customHeight="1" thickBot="1" x14ac:dyDescent="0.35">
      <c r="A23" s="445" t="s">
        <v>268</v>
      </c>
      <c r="B23" s="429">
        <v>180.71306446244199</v>
      </c>
      <c r="C23" s="429">
        <v>226.72207</v>
      </c>
      <c r="D23" s="430">
        <v>46.009005537557002</v>
      </c>
      <c r="E23" s="436">
        <v>1.2545970081040001</v>
      </c>
      <c r="F23" s="429">
        <v>237.57479638552999</v>
      </c>
      <c r="G23" s="430">
        <v>79.191598795176006</v>
      </c>
      <c r="H23" s="432">
        <v>18.249980000000001</v>
      </c>
      <c r="I23" s="429">
        <v>72.914209999999997</v>
      </c>
      <c r="J23" s="430">
        <v>-6.2773887951759999</v>
      </c>
      <c r="K23" s="437">
        <v>0.30691054400200002</v>
      </c>
    </row>
    <row r="24" spans="1:11" ht="14.4" customHeight="1" thickBot="1" x14ac:dyDescent="0.35">
      <c r="A24" s="446" t="s">
        <v>269</v>
      </c>
      <c r="B24" s="424">
        <v>0</v>
      </c>
      <c r="C24" s="424">
        <v>7.0000000000000007E-2</v>
      </c>
      <c r="D24" s="425">
        <v>7.0000000000000007E-2</v>
      </c>
      <c r="E24" s="434" t="s">
        <v>248</v>
      </c>
      <c r="F24" s="424">
        <v>0</v>
      </c>
      <c r="G24" s="425">
        <v>0</v>
      </c>
      <c r="H24" s="427">
        <v>0</v>
      </c>
      <c r="I24" s="424">
        <v>0.63200000000000001</v>
      </c>
      <c r="J24" s="425">
        <v>0.63200000000000001</v>
      </c>
      <c r="K24" s="435" t="s">
        <v>248</v>
      </c>
    </row>
    <row r="25" spans="1:11" ht="14.4" customHeight="1" thickBot="1" x14ac:dyDescent="0.35">
      <c r="A25" s="446" t="s">
        <v>270</v>
      </c>
      <c r="B25" s="424">
        <v>5</v>
      </c>
      <c r="C25" s="424">
        <v>2.1697700000000002</v>
      </c>
      <c r="D25" s="425">
        <v>-2.8302299999999998</v>
      </c>
      <c r="E25" s="426">
        <v>0.43395400000000001</v>
      </c>
      <c r="F25" s="424">
        <v>9.7608250208279994</v>
      </c>
      <c r="G25" s="425">
        <v>3.2536083402760001</v>
      </c>
      <c r="H25" s="427">
        <v>8.1390000000000004E-2</v>
      </c>
      <c r="I25" s="424">
        <v>0.50622</v>
      </c>
      <c r="J25" s="425">
        <v>-2.7473883402760002</v>
      </c>
      <c r="K25" s="428">
        <v>5.1862419304999997E-2</v>
      </c>
    </row>
    <row r="26" spans="1:11" ht="14.4" customHeight="1" thickBot="1" x14ac:dyDescent="0.35">
      <c r="A26" s="446" t="s">
        <v>271</v>
      </c>
      <c r="B26" s="424">
        <v>24.673071006122001</v>
      </c>
      <c r="C26" s="424">
        <v>33.635899999999999</v>
      </c>
      <c r="D26" s="425">
        <v>8.9628289938770003</v>
      </c>
      <c r="E26" s="426">
        <v>1.3632636160960001</v>
      </c>
      <c r="F26" s="424">
        <v>31.854629892666999</v>
      </c>
      <c r="G26" s="425">
        <v>10.618209964222</v>
      </c>
      <c r="H26" s="427">
        <v>2.23366</v>
      </c>
      <c r="I26" s="424">
        <v>15.14799</v>
      </c>
      <c r="J26" s="425">
        <v>4.5297800357769997</v>
      </c>
      <c r="K26" s="428">
        <v>0.47553495523299999</v>
      </c>
    </row>
    <row r="27" spans="1:11" ht="14.4" customHeight="1" thickBot="1" x14ac:dyDescent="0.35">
      <c r="A27" s="446" t="s">
        <v>272</v>
      </c>
      <c r="B27" s="424">
        <v>62.405123756743997</v>
      </c>
      <c r="C27" s="424">
        <v>53.014969999999998</v>
      </c>
      <c r="D27" s="425">
        <v>-9.3901537567440005</v>
      </c>
      <c r="E27" s="426">
        <v>0.84952912210599996</v>
      </c>
      <c r="F27" s="424">
        <v>64.697169487289003</v>
      </c>
      <c r="G27" s="425">
        <v>21.565723162428998</v>
      </c>
      <c r="H27" s="427">
        <v>6.6183899999999998</v>
      </c>
      <c r="I27" s="424">
        <v>19.399010000000001</v>
      </c>
      <c r="J27" s="425">
        <v>-2.1667131624290001</v>
      </c>
      <c r="K27" s="428">
        <v>0.29984325672500001</v>
      </c>
    </row>
    <row r="28" spans="1:11" ht="14.4" customHeight="1" thickBot="1" x14ac:dyDescent="0.35">
      <c r="A28" s="446" t="s">
        <v>273</v>
      </c>
      <c r="B28" s="424">
        <v>0</v>
      </c>
      <c r="C28" s="424">
        <v>9.196E-2</v>
      </c>
      <c r="D28" s="425">
        <v>9.196E-2</v>
      </c>
      <c r="E28" s="434" t="s">
        <v>259</v>
      </c>
      <c r="F28" s="424">
        <v>0</v>
      </c>
      <c r="G28" s="425">
        <v>0</v>
      </c>
      <c r="H28" s="427">
        <v>0</v>
      </c>
      <c r="I28" s="424">
        <v>0</v>
      </c>
      <c r="J28" s="425">
        <v>0</v>
      </c>
      <c r="K28" s="435" t="s">
        <v>248</v>
      </c>
    </row>
    <row r="29" spans="1:11" ht="14.4" customHeight="1" thickBot="1" x14ac:dyDescent="0.35">
      <c r="A29" s="446" t="s">
        <v>274</v>
      </c>
      <c r="B29" s="424">
        <v>7</v>
      </c>
      <c r="C29" s="424">
        <v>7.0211699999999997</v>
      </c>
      <c r="D29" s="425">
        <v>2.1170000000000001E-2</v>
      </c>
      <c r="E29" s="426">
        <v>1.0030242857139999</v>
      </c>
      <c r="F29" s="424">
        <v>12</v>
      </c>
      <c r="G29" s="425">
        <v>4</v>
      </c>
      <c r="H29" s="427">
        <v>0</v>
      </c>
      <c r="I29" s="424">
        <v>1.6679200000000001</v>
      </c>
      <c r="J29" s="425">
        <v>-2.3320799999999999</v>
      </c>
      <c r="K29" s="428">
        <v>0.13899333333300001</v>
      </c>
    </row>
    <row r="30" spans="1:11" ht="14.4" customHeight="1" thickBot="1" x14ac:dyDescent="0.35">
      <c r="A30" s="446" t="s">
        <v>275</v>
      </c>
      <c r="B30" s="424">
        <v>4.5039484761589996</v>
      </c>
      <c r="C30" s="424">
        <v>9.0441899999990003</v>
      </c>
      <c r="D30" s="425">
        <v>4.5402415238399998</v>
      </c>
      <c r="E30" s="426">
        <v>2.0080580512570001</v>
      </c>
      <c r="F30" s="424">
        <v>3.5910448820909999</v>
      </c>
      <c r="G30" s="425">
        <v>1.197014960697</v>
      </c>
      <c r="H30" s="427">
        <v>1.42103</v>
      </c>
      <c r="I30" s="424">
        <v>1.7973399999999999</v>
      </c>
      <c r="J30" s="425">
        <v>0.60032503930199999</v>
      </c>
      <c r="K30" s="428">
        <v>0.50050613651800002</v>
      </c>
    </row>
    <row r="31" spans="1:11" ht="14.4" customHeight="1" thickBot="1" x14ac:dyDescent="0.35">
      <c r="A31" s="446" t="s">
        <v>276</v>
      </c>
      <c r="B31" s="424">
        <v>0</v>
      </c>
      <c r="C31" s="424">
        <v>11.95617</v>
      </c>
      <c r="D31" s="425">
        <v>11.95617</v>
      </c>
      <c r="E31" s="434" t="s">
        <v>248</v>
      </c>
      <c r="F31" s="424">
        <v>0</v>
      </c>
      <c r="G31" s="425">
        <v>0</v>
      </c>
      <c r="H31" s="427">
        <v>3.53</v>
      </c>
      <c r="I31" s="424">
        <v>8.8256599999999992</v>
      </c>
      <c r="J31" s="425">
        <v>8.8256599999999992</v>
      </c>
      <c r="K31" s="435" t="s">
        <v>248</v>
      </c>
    </row>
    <row r="32" spans="1:11" ht="14.4" customHeight="1" thickBot="1" x14ac:dyDescent="0.35">
      <c r="A32" s="446" t="s">
        <v>277</v>
      </c>
      <c r="B32" s="424">
        <v>0</v>
      </c>
      <c r="C32" s="424">
        <v>4.6109200000000001</v>
      </c>
      <c r="D32" s="425">
        <v>4.6109200000000001</v>
      </c>
      <c r="E32" s="434" t="s">
        <v>259</v>
      </c>
      <c r="F32" s="424">
        <v>0</v>
      </c>
      <c r="G32" s="425">
        <v>0</v>
      </c>
      <c r="H32" s="427">
        <v>0</v>
      </c>
      <c r="I32" s="424">
        <v>0</v>
      </c>
      <c r="J32" s="425">
        <v>0</v>
      </c>
      <c r="K32" s="435" t="s">
        <v>248</v>
      </c>
    </row>
    <row r="33" spans="1:11" ht="14.4" customHeight="1" thickBot="1" x14ac:dyDescent="0.35">
      <c r="A33" s="446" t="s">
        <v>278</v>
      </c>
      <c r="B33" s="424">
        <v>32.130921223416003</v>
      </c>
      <c r="C33" s="424">
        <v>33.559220000000003</v>
      </c>
      <c r="D33" s="425">
        <v>1.428298776583</v>
      </c>
      <c r="E33" s="426">
        <v>1.0444524689050001</v>
      </c>
      <c r="F33" s="424">
        <v>43.535672530462001</v>
      </c>
      <c r="G33" s="425">
        <v>14.511890843487</v>
      </c>
      <c r="H33" s="427">
        <v>2.4779100000000001</v>
      </c>
      <c r="I33" s="424">
        <v>11.96687</v>
      </c>
      <c r="J33" s="425">
        <v>-2.5450208434869999</v>
      </c>
      <c r="K33" s="428">
        <v>0.27487504624199999</v>
      </c>
    </row>
    <row r="34" spans="1:11" ht="14.4" customHeight="1" thickBot="1" x14ac:dyDescent="0.35">
      <c r="A34" s="446" t="s">
        <v>279</v>
      </c>
      <c r="B34" s="424">
        <v>45</v>
      </c>
      <c r="C34" s="424">
        <v>71.547799999999995</v>
      </c>
      <c r="D34" s="425">
        <v>26.547799999999</v>
      </c>
      <c r="E34" s="426">
        <v>1.5899511111110001</v>
      </c>
      <c r="F34" s="424">
        <v>72.135454572190994</v>
      </c>
      <c r="G34" s="425">
        <v>24.045151524064</v>
      </c>
      <c r="H34" s="427">
        <v>1.8875999999999999</v>
      </c>
      <c r="I34" s="424">
        <v>12.9712</v>
      </c>
      <c r="J34" s="425">
        <v>-11.073951524064</v>
      </c>
      <c r="K34" s="428">
        <v>0.17981726291</v>
      </c>
    </row>
    <row r="35" spans="1:11" ht="14.4" customHeight="1" thickBot="1" x14ac:dyDescent="0.35">
      <c r="A35" s="445" t="s">
        <v>280</v>
      </c>
      <c r="B35" s="429">
        <v>17.311544556655001</v>
      </c>
      <c r="C35" s="429">
        <v>19.776789999999998</v>
      </c>
      <c r="D35" s="430">
        <v>2.4652454433440001</v>
      </c>
      <c r="E35" s="436">
        <v>1.142404707753</v>
      </c>
      <c r="F35" s="429">
        <v>22.482635482220999</v>
      </c>
      <c r="G35" s="430">
        <v>7.4942118274059997</v>
      </c>
      <c r="H35" s="432">
        <v>2.81725</v>
      </c>
      <c r="I35" s="429">
        <v>8.9354999999999993</v>
      </c>
      <c r="J35" s="430">
        <v>1.441288172593</v>
      </c>
      <c r="K35" s="437">
        <v>0.39744006022099998</v>
      </c>
    </row>
    <row r="36" spans="1:11" ht="14.4" customHeight="1" thickBot="1" x14ac:dyDescent="0.35">
      <c r="A36" s="446" t="s">
        <v>281</v>
      </c>
      <c r="B36" s="424">
        <v>14</v>
      </c>
      <c r="C36" s="424">
        <v>15.138339999999999</v>
      </c>
      <c r="D36" s="425">
        <v>1.138339999999</v>
      </c>
      <c r="E36" s="426">
        <v>1.08131</v>
      </c>
      <c r="F36" s="424">
        <v>16.932683509208999</v>
      </c>
      <c r="G36" s="425">
        <v>5.6442278364030001</v>
      </c>
      <c r="H36" s="427">
        <v>2.3090199999999999</v>
      </c>
      <c r="I36" s="424">
        <v>7.8834900000000001</v>
      </c>
      <c r="J36" s="425">
        <v>2.2392621635959999</v>
      </c>
      <c r="K36" s="428">
        <v>0.46557829984299998</v>
      </c>
    </row>
    <row r="37" spans="1:11" ht="14.4" customHeight="1" thickBot="1" x14ac:dyDescent="0.35">
      <c r="A37" s="446" t="s">
        <v>282</v>
      </c>
      <c r="B37" s="424">
        <v>0.251011990124</v>
      </c>
      <c r="C37" s="424">
        <v>0.25146000000000002</v>
      </c>
      <c r="D37" s="425">
        <v>4.48009875E-4</v>
      </c>
      <c r="E37" s="426">
        <v>1.001784814641</v>
      </c>
      <c r="F37" s="424">
        <v>0</v>
      </c>
      <c r="G37" s="425">
        <v>0</v>
      </c>
      <c r="H37" s="427">
        <v>6.0499999999999998E-2</v>
      </c>
      <c r="I37" s="424">
        <v>6.0499999999999998E-2</v>
      </c>
      <c r="J37" s="425">
        <v>6.0499999999999998E-2</v>
      </c>
      <c r="K37" s="435" t="s">
        <v>248</v>
      </c>
    </row>
    <row r="38" spans="1:11" ht="14.4" customHeight="1" thickBot="1" x14ac:dyDescent="0.35">
      <c r="A38" s="446" t="s">
        <v>283</v>
      </c>
      <c r="B38" s="424">
        <v>3</v>
      </c>
      <c r="C38" s="424">
        <v>2.9452600000000002</v>
      </c>
      <c r="D38" s="425">
        <v>-5.4739999999999997E-2</v>
      </c>
      <c r="E38" s="426">
        <v>0.98175333333299997</v>
      </c>
      <c r="F38" s="424">
        <v>4.5499519730109999</v>
      </c>
      <c r="G38" s="425">
        <v>1.5166506576700001</v>
      </c>
      <c r="H38" s="427">
        <v>0.38419999999999999</v>
      </c>
      <c r="I38" s="424">
        <v>0.86445000000000005</v>
      </c>
      <c r="J38" s="425">
        <v>-0.65220065767000002</v>
      </c>
      <c r="K38" s="428">
        <v>0.189991016416</v>
      </c>
    </row>
    <row r="39" spans="1:11" ht="14.4" customHeight="1" thickBot="1" x14ac:dyDescent="0.35">
      <c r="A39" s="446" t="s">
        <v>284</v>
      </c>
      <c r="B39" s="424">
        <v>6.0532566529999998E-2</v>
      </c>
      <c r="C39" s="424">
        <v>1.44173</v>
      </c>
      <c r="D39" s="425">
        <v>1.381197433469</v>
      </c>
      <c r="E39" s="426">
        <v>23.817427256744001</v>
      </c>
      <c r="F39" s="424">
        <v>1</v>
      </c>
      <c r="G39" s="425">
        <v>0.33333333333300003</v>
      </c>
      <c r="H39" s="427">
        <v>6.3530000000000003E-2</v>
      </c>
      <c r="I39" s="424">
        <v>0.12706000000000001</v>
      </c>
      <c r="J39" s="425">
        <v>-0.20627333333299999</v>
      </c>
      <c r="K39" s="428">
        <v>0.12706000000000001</v>
      </c>
    </row>
    <row r="40" spans="1:11" ht="14.4" customHeight="1" thickBot="1" x14ac:dyDescent="0.35">
      <c r="A40" s="447" t="s">
        <v>285</v>
      </c>
      <c r="B40" s="429">
        <v>808.34498977673002</v>
      </c>
      <c r="C40" s="429">
        <v>737.51797999999997</v>
      </c>
      <c r="D40" s="430">
        <v>-70.827009776729994</v>
      </c>
      <c r="E40" s="436">
        <v>0.91238022048400003</v>
      </c>
      <c r="F40" s="429">
        <v>922.825406428723</v>
      </c>
      <c r="G40" s="430">
        <v>307.60846880957399</v>
      </c>
      <c r="H40" s="432">
        <v>115.951390000001</v>
      </c>
      <c r="I40" s="429">
        <v>309.301680000001</v>
      </c>
      <c r="J40" s="430">
        <v>1.6932111904260001</v>
      </c>
      <c r="K40" s="437">
        <v>0.33516814539899997</v>
      </c>
    </row>
    <row r="41" spans="1:11" ht="14.4" customHeight="1" thickBot="1" x14ac:dyDescent="0.35">
      <c r="A41" s="444" t="s">
        <v>32</v>
      </c>
      <c r="B41" s="424">
        <v>8.0756647642019992</v>
      </c>
      <c r="C41" s="424">
        <v>119.87076999999999</v>
      </c>
      <c r="D41" s="425">
        <v>111.795105235798</v>
      </c>
      <c r="E41" s="426">
        <v>14.843455430612</v>
      </c>
      <c r="F41" s="424">
        <v>112.481878988025</v>
      </c>
      <c r="G41" s="425">
        <v>37.493959662675003</v>
      </c>
      <c r="H41" s="427">
        <v>5.1425000000000001</v>
      </c>
      <c r="I41" s="424">
        <v>9.1526899999999998</v>
      </c>
      <c r="J41" s="425">
        <v>-28.341269662675</v>
      </c>
      <c r="K41" s="428">
        <v>8.1370351226999996E-2</v>
      </c>
    </row>
    <row r="42" spans="1:11" ht="14.4" customHeight="1" thickBot="1" x14ac:dyDescent="0.35">
      <c r="A42" s="448" t="s">
        <v>286</v>
      </c>
      <c r="B42" s="424">
        <v>8.0756647642019992</v>
      </c>
      <c r="C42" s="424">
        <v>119.87076999999999</v>
      </c>
      <c r="D42" s="425">
        <v>111.795105235798</v>
      </c>
      <c r="E42" s="426">
        <v>14.843455430612</v>
      </c>
      <c r="F42" s="424">
        <v>112.481878988025</v>
      </c>
      <c r="G42" s="425">
        <v>37.493959662675003</v>
      </c>
      <c r="H42" s="427">
        <v>5.1425000000000001</v>
      </c>
      <c r="I42" s="424">
        <v>9.1526899999999998</v>
      </c>
      <c r="J42" s="425">
        <v>-28.341269662675</v>
      </c>
      <c r="K42" s="428">
        <v>8.1370351226999996E-2</v>
      </c>
    </row>
    <row r="43" spans="1:11" ht="14.4" customHeight="1" thickBot="1" x14ac:dyDescent="0.35">
      <c r="A43" s="446" t="s">
        <v>287</v>
      </c>
      <c r="B43" s="424">
        <v>7.0756647642020001</v>
      </c>
      <c r="C43" s="424">
        <v>118.30525</v>
      </c>
      <c r="D43" s="425">
        <v>111.229585235798</v>
      </c>
      <c r="E43" s="426">
        <v>16.720019099624</v>
      </c>
      <c r="F43" s="424">
        <v>111.078983075907</v>
      </c>
      <c r="G43" s="425">
        <v>37.026327691969001</v>
      </c>
      <c r="H43" s="427">
        <v>5.1425000000000001</v>
      </c>
      <c r="I43" s="424">
        <v>8.1214999999999993</v>
      </c>
      <c r="J43" s="425">
        <v>-28.904827691969</v>
      </c>
      <c r="K43" s="428">
        <v>7.3114641267E-2</v>
      </c>
    </row>
    <row r="44" spans="1:11" ht="14.4" customHeight="1" thickBot="1" x14ac:dyDescent="0.35">
      <c r="A44" s="446" t="s">
        <v>288</v>
      </c>
      <c r="B44" s="424">
        <v>0</v>
      </c>
      <c r="C44" s="424">
        <v>0.40501999999999999</v>
      </c>
      <c r="D44" s="425">
        <v>0.40501999999999999</v>
      </c>
      <c r="E44" s="434" t="s">
        <v>259</v>
      </c>
      <c r="F44" s="424">
        <v>0.33533853991899998</v>
      </c>
      <c r="G44" s="425">
        <v>0.111779513306</v>
      </c>
      <c r="H44" s="427">
        <v>0</v>
      </c>
      <c r="I44" s="424">
        <v>0</v>
      </c>
      <c r="J44" s="425">
        <v>-0.111779513306</v>
      </c>
      <c r="K44" s="428">
        <v>0</v>
      </c>
    </row>
    <row r="45" spans="1:11" ht="14.4" customHeight="1" thickBot="1" x14ac:dyDescent="0.35">
      <c r="A45" s="446" t="s">
        <v>289</v>
      </c>
      <c r="B45" s="424">
        <v>0.99999999999900002</v>
      </c>
      <c r="C45" s="424">
        <v>1.1605000000000001</v>
      </c>
      <c r="D45" s="425">
        <v>0.1605</v>
      </c>
      <c r="E45" s="426">
        <v>1.1605000000000001</v>
      </c>
      <c r="F45" s="424">
        <v>1.0675573721980001</v>
      </c>
      <c r="G45" s="425">
        <v>0.35585245739900001</v>
      </c>
      <c r="H45" s="427">
        <v>0</v>
      </c>
      <c r="I45" s="424">
        <v>1.0311900000000001</v>
      </c>
      <c r="J45" s="425">
        <v>0.67533754260000001</v>
      </c>
      <c r="K45" s="428">
        <v>0.96593403488499996</v>
      </c>
    </row>
    <row r="46" spans="1:11" ht="14.4" customHeight="1" thickBot="1" x14ac:dyDescent="0.35">
      <c r="A46" s="449" t="s">
        <v>33</v>
      </c>
      <c r="B46" s="429">
        <v>0</v>
      </c>
      <c r="C46" s="429">
        <v>26.427</v>
      </c>
      <c r="D46" s="430">
        <v>26.427</v>
      </c>
      <c r="E46" s="431" t="s">
        <v>248</v>
      </c>
      <c r="F46" s="429">
        <v>0</v>
      </c>
      <c r="G46" s="430">
        <v>0</v>
      </c>
      <c r="H46" s="432">
        <v>10.728999999999999</v>
      </c>
      <c r="I46" s="429">
        <v>18.234000000000002</v>
      </c>
      <c r="J46" s="430">
        <v>18.234000000000002</v>
      </c>
      <c r="K46" s="433" t="s">
        <v>248</v>
      </c>
    </row>
    <row r="47" spans="1:11" ht="14.4" customHeight="1" thickBot="1" x14ac:dyDescent="0.35">
      <c r="A47" s="445" t="s">
        <v>290</v>
      </c>
      <c r="B47" s="429">
        <v>0</v>
      </c>
      <c r="C47" s="429">
        <v>26.427</v>
      </c>
      <c r="D47" s="430">
        <v>26.427</v>
      </c>
      <c r="E47" s="431" t="s">
        <v>248</v>
      </c>
      <c r="F47" s="429">
        <v>0</v>
      </c>
      <c r="G47" s="430">
        <v>0</v>
      </c>
      <c r="H47" s="432">
        <v>10.728999999999999</v>
      </c>
      <c r="I47" s="429">
        <v>18.234000000000002</v>
      </c>
      <c r="J47" s="430">
        <v>18.234000000000002</v>
      </c>
      <c r="K47" s="433" t="s">
        <v>248</v>
      </c>
    </row>
    <row r="48" spans="1:11" ht="14.4" customHeight="1" thickBot="1" x14ac:dyDescent="0.35">
      <c r="A48" s="446" t="s">
        <v>291</v>
      </c>
      <c r="B48" s="424">
        <v>0</v>
      </c>
      <c r="C48" s="424">
        <v>23.417999999999999</v>
      </c>
      <c r="D48" s="425">
        <v>23.417999999999999</v>
      </c>
      <c r="E48" s="434" t="s">
        <v>248</v>
      </c>
      <c r="F48" s="424">
        <v>0</v>
      </c>
      <c r="G48" s="425">
        <v>0</v>
      </c>
      <c r="H48" s="427">
        <v>10.728999999999999</v>
      </c>
      <c r="I48" s="424">
        <v>17.484000000000002</v>
      </c>
      <c r="J48" s="425">
        <v>17.484000000000002</v>
      </c>
      <c r="K48" s="435" t="s">
        <v>248</v>
      </c>
    </row>
    <row r="49" spans="1:11" ht="14.4" customHeight="1" thickBot="1" x14ac:dyDescent="0.35">
      <c r="A49" s="446" t="s">
        <v>292</v>
      </c>
      <c r="B49" s="424">
        <v>0</v>
      </c>
      <c r="C49" s="424">
        <v>3.0089999999999999</v>
      </c>
      <c r="D49" s="425">
        <v>3.0089999999999999</v>
      </c>
      <c r="E49" s="434" t="s">
        <v>248</v>
      </c>
      <c r="F49" s="424">
        <v>0</v>
      </c>
      <c r="G49" s="425">
        <v>0</v>
      </c>
      <c r="H49" s="427">
        <v>0</v>
      </c>
      <c r="I49" s="424">
        <v>0.75</v>
      </c>
      <c r="J49" s="425">
        <v>0.75</v>
      </c>
      <c r="K49" s="435" t="s">
        <v>248</v>
      </c>
    </row>
    <row r="50" spans="1:11" ht="14.4" customHeight="1" thickBot="1" x14ac:dyDescent="0.35">
      <c r="A50" s="444" t="s">
        <v>34</v>
      </c>
      <c r="B50" s="424">
        <v>800.26932501252804</v>
      </c>
      <c r="C50" s="424">
        <v>591.22020999999995</v>
      </c>
      <c r="D50" s="425">
        <v>-209.04911501252801</v>
      </c>
      <c r="E50" s="426">
        <v>0.73877654874499998</v>
      </c>
      <c r="F50" s="424">
        <v>810.34352744069702</v>
      </c>
      <c r="G50" s="425">
        <v>270.11450914689902</v>
      </c>
      <c r="H50" s="427">
        <v>100.07989000000001</v>
      </c>
      <c r="I50" s="424">
        <v>281.91499000000101</v>
      </c>
      <c r="J50" s="425">
        <v>11.800480853101</v>
      </c>
      <c r="K50" s="428">
        <v>0.34789565221800001</v>
      </c>
    </row>
    <row r="51" spans="1:11" ht="14.4" customHeight="1" thickBot="1" x14ac:dyDescent="0.35">
      <c r="A51" s="445" t="s">
        <v>293</v>
      </c>
      <c r="B51" s="429">
        <v>6.0290111002250004</v>
      </c>
      <c r="C51" s="429">
        <v>0</v>
      </c>
      <c r="D51" s="430">
        <v>-6.0290111002250004</v>
      </c>
      <c r="E51" s="436">
        <v>0</v>
      </c>
      <c r="F51" s="429">
        <v>0</v>
      </c>
      <c r="G51" s="430">
        <v>0</v>
      </c>
      <c r="H51" s="432">
        <v>0</v>
      </c>
      <c r="I51" s="429">
        <v>0</v>
      </c>
      <c r="J51" s="430">
        <v>0</v>
      </c>
      <c r="K51" s="437">
        <v>4</v>
      </c>
    </row>
    <row r="52" spans="1:11" ht="14.4" customHeight="1" thickBot="1" x14ac:dyDescent="0.35">
      <c r="A52" s="446" t="s">
        <v>294</v>
      </c>
      <c r="B52" s="424">
        <v>6.0290111002250004</v>
      </c>
      <c r="C52" s="424">
        <v>0</v>
      </c>
      <c r="D52" s="425">
        <v>-6.0290111002250004</v>
      </c>
      <c r="E52" s="426">
        <v>0</v>
      </c>
      <c r="F52" s="424">
        <v>0</v>
      </c>
      <c r="G52" s="425">
        <v>0</v>
      </c>
      <c r="H52" s="427">
        <v>0</v>
      </c>
      <c r="I52" s="424">
        <v>0</v>
      </c>
      <c r="J52" s="425">
        <v>0</v>
      </c>
      <c r="K52" s="428">
        <v>4</v>
      </c>
    </row>
    <row r="53" spans="1:11" ht="14.4" customHeight="1" thickBot="1" x14ac:dyDescent="0.35">
      <c r="A53" s="445" t="s">
        <v>295</v>
      </c>
      <c r="B53" s="429">
        <v>15.505849656019</v>
      </c>
      <c r="C53" s="429">
        <v>14.70248</v>
      </c>
      <c r="D53" s="430">
        <v>-0.80336965601900001</v>
      </c>
      <c r="E53" s="436">
        <v>0.94818925284</v>
      </c>
      <c r="F53" s="429">
        <v>15.080530182735</v>
      </c>
      <c r="G53" s="430">
        <v>5.0268433942449997</v>
      </c>
      <c r="H53" s="432">
        <v>1.2838499999999999</v>
      </c>
      <c r="I53" s="429">
        <v>4.9218799999999998</v>
      </c>
      <c r="J53" s="430">
        <v>-0.10496339424499999</v>
      </c>
      <c r="K53" s="437">
        <v>0.32637314075500001</v>
      </c>
    </row>
    <row r="54" spans="1:11" ht="14.4" customHeight="1" thickBot="1" x14ac:dyDescent="0.35">
      <c r="A54" s="446" t="s">
        <v>296</v>
      </c>
      <c r="B54" s="424">
        <v>4.9223028396109996</v>
      </c>
      <c r="C54" s="424">
        <v>5.1166999999999998</v>
      </c>
      <c r="D54" s="425">
        <v>0.19439716038800001</v>
      </c>
      <c r="E54" s="426">
        <v>1.039493132934</v>
      </c>
      <c r="F54" s="424">
        <v>5.2224242988679999</v>
      </c>
      <c r="G54" s="425">
        <v>1.7408080996219999</v>
      </c>
      <c r="H54" s="427">
        <v>0.59250000000000003</v>
      </c>
      <c r="I54" s="424">
        <v>2.0234999999999999</v>
      </c>
      <c r="J54" s="425">
        <v>0.28269190037699998</v>
      </c>
      <c r="K54" s="428">
        <v>0.38746373028999997</v>
      </c>
    </row>
    <row r="55" spans="1:11" ht="14.4" customHeight="1" thickBot="1" x14ac:dyDescent="0.35">
      <c r="A55" s="446" t="s">
        <v>297</v>
      </c>
      <c r="B55" s="424">
        <v>10.583546816408001</v>
      </c>
      <c r="C55" s="424">
        <v>9.5857799999999997</v>
      </c>
      <c r="D55" s="425">
        <v>-0.99776681640800002</v>
      </c>
      <c r="E55" s="426">
        <v>0.90572472218199995</v>
      </c>
      <c r="F55" s="424">
        <v>9.8581058838659992</v>
      </c>
      <c r="G55" s="425">
        <v>3.2860352946220002</v>
      </c>
      <c r="H55" s="427">
        <v>0.69135000000000002</v>
      </c>
      <c r="I55" s="424">
        <v>2.89838</v>
      </c>
      <c r="J55" s="425">
        <v>-0.38765529462199999</v>
      </c>
      <c r="K55" s="428">
        <v>0.29400982644500001</v>
      </c>
    </row>
    <row r="56" spans="1:11" ht="14.4" customHeight="1" thickBot="1" x14ac:dyDescent="0.35">
      <c r="A56" s="445" t="s">
        <v>298</v>
      </c>
      <c r="B56" s="429">
        <v>45</v>
      </c>
      <c r="C56" s="429">
        <v>28.539909999999999</v>
      </c>
      <c r="D56" s="430">
        <v>-16.460090000000001</v>
      </c>
      <c r="E56" s="436">
        <v>0.63422022222200003</v>
      </c>
      <c r="F56" s="429">
        <v>39.205844010168001</v>
      </c>
      <c r="G56" s="430">
        <v>13.068614670056</v>
      </c>
      <c r="H56" s="432">
        <v>0.31580999999999998</v>
      </c>
      <c r="I56" s="429">
        <v>13.233499999999999</v>
      </c>
      <c r="J56" s="430">
        <v>0.16488532994300001</v>
      </c>
      <c r="K56" s="437">
        <v>0.33753896476599998</v>
      </c>
    </row>
    <row r="57" spans="1:11" ht="14.4" customHeight="1" thickBot="1" x14ac:dyDescent="0.35">
      <c r="A57" s="446" t="s">
        <v>299</v>
      </c>
      <c r="B57" s="424">
        <v>45</v>
      </c>
      <c r="C57" s="424">
        <v>28.539909999999999</v>
      </c>
      <c r="D57" s="425">
        <v>-16.460090000000001</v>
      </c>
      <c r="E57" s="426">
        <v>0.63422022222200003</v>
      </c>
      <c r="F57" s="424">
        <v>39.205844010168001</v>
      </c>
      <c r="G57" s="425">
        <v>13.068614670056</v>
      </c>
      <c r="H57" s="427">
        <v>0.31580999999999998</v>
      </c>
      <c r="I57" s="424">
        <v>13.233499999999999</v>
      </c>
      <c r="J57" s="425">
        <v>0.16488532994300001</v>
      </c>
      <c r="K57" s="428">
        <v>0.33753896476599998</v>
      </c>
    </row>
    <row r="58" spans="1:11" ht="14.4" customHeight="1" thickBot="1" x14ac:dyDescent="0.35">
      <c r="A58" s="445" t="s">
        <v>300</v>
      </c>
      <c r="B58" s="429">
        <v>141.82167728289599</v>
      </c>
      <c r="C58" s="429">
        <v>122.91875</v>
      </c>
      <c r="D58" s="430">
        <v>-18.902927282896002</v>
      </c>
      <c r="E58" s="436">
        <v>0.86671341331499996</v>
      </c>
      <c r="F58" s="429">
        <v>124.89126215588701</v>
      </c>
      <c r="G58" s="430">
        <v>41.630420718628997</v>
      </c>
      <c r="H58" s="432">
        <v>0</v>
      </c>
      <c r="I58" s="429">
        <v>29.050560000000001</v>
      </c>
      <c r="J58" s="430">
        <v>-12.579860718629</v>
      </c>
      <c r="K58" s="437">
        <v>0.232606825317</v>
      </c>
    </row>
    <row r="59" spans="1:11" ht="14.4" customHeight="1" thickBot="1" x14ac:dyDescent="0.35">
      <c r="A59" s="446" t="s">
        <v>301</v>
      </c>
      <c r="B59" s="424">
        <v>141.82167728289599</v>
      </c>
      <c r="C59" s="424">
        <v>122.91875</v>
      </c>
      <c r="D59" s="425">
        <v>-18.902927282896002</v>
      </c>
      <c r="E59" s="426">
        <v>0.86671341331499996</v>
      </c>
      <c r="F59" s="424">
        <v>124.89126215588701</v>
      </c>
      <c r="G59" s="425">
        <v>41.630420718628997</v>
      </c>
      <c r="H59" s="427">
        <v>0</v>
      </c>
      <c r="I59" s="424">
        <v>29.050560000000001</v>
      </c>
      <c r="J59" s="425">
        <v>-12.579860718629</v>
      </c>
      <c r="K59" s="428">
        <v>0.232606825317</v>
      </c>
    </row>
    <row r="60" spans="1:11" ht="14.4" customHeight="1" thickBot="1" x14ac:dyDescent="0.35">
      <c r="A60" s="445" t="s">
        <v>302</v>
      </c>
      <c r="B60" s="429">
        <v>411.76458063832803</v>
      </c>
      <c r="C60" s="429">
        <v>312.63416999999998</v>
      </c>
      <c r="D60" s="430">
        <v>-99.130410638328001</v>
      </c>
      <c r="E60" s="436">
        <v>0.75925464379499996</v>
      </c>
      <c r="F60" s="429">
        <v>291.16589109190602</v>
      </c>
      <c r="G60" s="430">
        <v>97.055297030635003</v>
      </c>
      <c r="H60" s="432">
        <v>29.34083</v>
      </c>
      <c r="I60" s="429">
        <v>164.45365000000001</v>
      </c>
      <c r="J60" s="430">
        <v>67.398352969363998</v>
      </c>
      <c r="K60" s="437">
        <v>0.56481083475500005</v>
      </c>
    </row>
    <row r="61" spans="1:11" ht="14.4" customHeight="1" thickBot="1" x14ac:dyDescent="0.35">
      <c r="A61" s="446" t="s">
        <v>303</v>
      </c>
      <c r="B61" s="424">
        <v>323.66523318435497</v>
      </c>
      <c r="C61" s="424">
        <v>108.38672</v>
      </c>
      <c r="D61" s="425">
        <v>-215.27851318435501</v>
      </c>
      <c r="E61" s="426">
        <v>0.33487291462699997</v>
      </c>
      <c r="F61" s="424">
        <v>108.87608351688399</v>
      </c>
      <c r="G61" s="425">
        <v>36.292027838960998</v>
      </c>
      <c r="H61" s="427">
        <v>5.3128299999999999</v>
      </c>
      <c r="I61" s="424">
        <v>74.799430000000001</v>
      </c>
      <c r="J61" s="425">
        <v>38.507402161038002</v>
      </c>
      <c r="K61" s="428">
        <v>0.687014333945</v>
      </c>
    </row>
    <row r="62" spans="1:11" ht="14.4" customHeight="1" thickBot="1" x14ac:dyDescent="0.35">
      <c r="A62" s="446" t="s">
        <v>304</v>
      </c>
      <c r="B62" s="424">
        <v>66.435343722491993</v>
      </c>
      <c r="C62" s="424">
        <v>29.89115</v>
      </c>
      <c r="D62" s="425">
        <v>-36.544193722491997</v>
      </c>
      <c r="E62" s="426">
        <v>0.44992843154099998</v>
      </c>
      <c r="F62" s="424">
        <v>17.050144412552001</v>
      </c>
      <c r="G62" s="425">
        <v>5.6833814708499997</v>
      </c>
      <c r="H62" s="427">
        <v>0</v>
      </c>
      <c r="I62" s="424">
        <v>22.748519999999999</v>
      </c>
      <c r="J62" s="425">
        <v>17.065138529148999</v>
      </c>
      <c r="K62" s="428">
        <v>1.3342127462119999</v>
      </c>
    </row>
    <row r="63" spans="1:11" ht="14.4" customHeight="1" thickBot="1" x14ac:dyDescent="0.35">
      <c r="A63" s="446" t="s">
        <v>305</v>
      </c>
      <c r="B63" s="424">
        <v>21.664003731480999</v>
      </c>
      <c r="C63" s="424">
        <v>172.96600000000001</v>
      </c>
      <c r="D63" s="425">
        <v>151.30199626851899</v>
      </c>
      <c r="E63" s="426">
        <v>7.984027428349</v>
      </c>
      <c r="F63" s="424">
        <v>165.23966316247001</v>
      </c>
      <c r="G63" s="425">
        <v>55.079887720823002</v>
      </c>
      <c r="H63" s="427">
        <v>24.027999999999999</v>
      </c>
      <c r="I63" s="424">
        <v>66.905699999999996</v>
      </c>
      <c r="J63" s="425">
        <v>11.825812279176001</v>
      </c>
      <c r="K63" s="428">
        <v>0.40490097062300001</v>
      </c>
    </row>
    <row r="64" spans="1:11" ht="14.4" customHeight="1" thickBot="1" x14ac:dyDescent="0.35">
      <c r="A64" s="446" t="s">
        <v>306</v>
      </c>
      <c r="B64" s="424">
        <v>0</v>
      </c>
      <c r="C64" s="424">
        <v>1.3903000000000001</v>
      </c>
      <c r="D64" s="425">
        <v>1.3903000000000001</v>
      </c>
      <c r="E64" s="434" t="s">
        <v>259</v>
      </c>
      <c r="F64" s="424">
        <v>0</v>
      </c>
      <c r="G64" s="425">
        <v>0</v>
      </c>
      <c r="H64" s="427">
        <v>0</v>
      </c>
      <c r="I64" s="424">
        <v>0</v>
      </c>
      <c r="J64" s="425">
        <v>0</v>
      </c>
      <c r="K64" s="435" t="s">
        <v>248</v>
      </c>
    </row>
    <row r="65" spans="1:11" ht="14.4" customHeight="1" thickBot="1" x14ac:dyDescent="0.35">
      <c r="A65" s="445" t="s">
        <v>307</v>
      </c>
      <c r="B65" s="429">
        <v>180.148206335059</v>
      </c>
      <c r="C65" s="429">
        <v>112.42489999999999</v>
      </c>
      <c r="D65" s="430">
        <v>-67.723306335057998</v>
      </c>
      <c r="E65" s="436">
        <v>0.62406893905299998</v>
      </c>
      <c r="F65" s="429">
        <v>340</v>
      </c>
      <c r="G65" s="430">
        <v>113.333333333333</v>
      </c>
      <c r="H65" s="432">
        <v>69.139399999999995</v>
      </c>
      <c r="I65" s="429">
        <v>70.255399999999995</v>
      </c>
      <c r="J65" s="430">
        <v>-43.077933333333</v>
      </c>
      <c r="K65" s="437">
        <v>0.20663352941099999</v>
      </c>
    </row>
    <row r="66" spans="1:11" ht="14.4" customHeight="1" thickBot="1" x14ac:dyDescent="0.35">
      <c r="A66" s="446" t="s">
        <v>308</v>
      </c>
      <c r="B66" s="424">
        <v>10.148206335057999</v>
      </c>
      <c r="C66" s="424">
        <v>0</v>
      </c>
      <c r="D66" s="425">
        <v>-10.148206335057999</v>
      </c>
      <c r="E66" s="426">
        <v>0</v>
      </c>
      <c r="F66" s="424">
        <v>0</v>
      </c>
      <c r="G66" s="425">
        <v>0</v>
      </c>
      <c r="H66" s="427">
        <v>0</v>
      </c>
      <c r="I66" s="424">
        <v>0</v>
      </c>
      <c r="J66" s="425">
        <v>0</v>
      </c>
      <c r="K66" s="428">
        <v>4</v>
      </c>
    </row>
    <row r="67" spans="1:11" ht="14.4" customHeight="1" thickBot="1" x14ac:dyDescent="0.35">
      <c r="A67" s="446" t="s">
        <v>309</v>
      </c>
      <c r="B67" s="424">
        <v>70</v>
      </c>
      <c r="C67" s="424">
        <v>67.232900000000001</v>
      </c>
      <c r="D67" s="425">
        <v>-2.767099999999</v>
      </c>
      <c r="E67" s="426">
        <v>0.96047000000000005</v>
      </c>
      <c r="F67" s="424">
        <v>270</v>
      </c>
      <c r="G67" s="425">
        <v>90</v>
      </c>
      <c r="H67" s="427">
        <v>69.139399999999995</v>
      </c>
      <c r="I67" s="424">
        <v>70.255399999999995</v>
      </c>
      <c r="J67" s="425">
        <v>-19.744599999999</v>
      </c>
      <c r="K67" s="428">
        <v>0.26020518518500002</v>
      </c>
    </row>
    <row r="68" spans="1:11" ht="14.4" customHeight="1" thickBot="1" x14ac:dyDescent="0.35">
      <c r="A68" s="446" t="s">
        <v>310</v>
      </c>
      <c r="B68" s="424">
        <v>100</v>
      </c>
      <c r="C68" s="424">
        <v>45.191999999998998</v>
      </c>
      <c r="D68" s="425">
        <v>-54.808</v>
      </c>
      <c r="E68" s="426">
        <v>0.45191999999900001</v>
      </c>
      <c r="F68" s="424">
        <v>70</v>
      </c>
      <c r="G68" s="425">
        <v>23.333333333333002</v>
      </c>
      <c r="H68" s="427">
        <v>0</v>
      </c>
      <c r="I68" s="424">
        <v>0</v>
      </c>
      <c r="J68" s="425">
        <v>-23.333333333333002</v>
      </c>
      <c r="K68" s="428">
        <v>0</v>
      </c>
    </row>
    <row r="69" spans="1:11" ht="14.4" customHeight="1" thickBot="1" x14ac:dyDescent="0.35">
      <c r="A69" s="443" t="s">
        <v>35</v>
      </c>
      <c r="B69" s="424">
        <v>19757</v>
      </c>
      <c r="C69" s="424">
        <v>22211.844809999999</v>
      </c>
      <c r="D69" s="425">
        <v>2454.8448100000001</v>
      </c>
      <c r="E69" s="426">
        <v>1.1242519010980001</v>
      </c>
      <c r="F69" s="424">
        <v>22385.819529158402</v>
      </c>
      <c r="G69" s="425">
        <v>7461.9398430527999</v>
      </c>
      <c r="H69" s="427">
        <v>2019.8622800000101</v>
      </c>
      <c r="I69" s="424">
        <v>8123.6944800000101</v>
      </c>
      <c r="J69" s="425">
        <v>661.754636947216</v>
      </c>
      <c r="K69" s="428">
        <v>0.36289466505399998</v>
      </c>
    </row>
    <row r="70" spans="1:11" ht="14.4" customHeight="1" thickBot="1" x14ac:dyDescent="0.35">
      <c r="A70" s="449" t="s">
        <v>311</v>
      </c>
      <c r="B70" s="429">
        <v>14538</v>
      </c>
      <c r="C70" s="429">
        <v>16343.487999999999</v>
      </c>
      <c r="D70" s="430">
        <v>1805.4879999999901</v>
      </c>
      <c r="E70" s="436">
        <v>1.1241909478600001</v>
      </c>
      <c r="F70" s="429">
        <v>16475.699529158399</v>
      </c>
      <c r="G70" s="430">
        <v>5491.8998430528</v>
      </c>
      <c r="H70" s="432">
        <v>1486.6180000000099</v>
      </c>
      <c r="I70" s="429">
        <v>5978.3190000000104</v>
      </c>
      <c r="J70" s="430">
        <v>486.41915694721098</v>
      </c>
      <c r="K70" s="437">
        <v>0.36285676304100001</v>
      </c>
    </row>
    <row r="71" spans="1:11" ht="14.4" customHeight="1" thickBot="1" x14ac:dyDescent="0.35">
      <c r="A71" s="445" t="s">
        <v>312</v>
      </c>
      <c r="B71" s="429">
        <v>14498</v>
      </c>
      <c r="C71" s="429">
        <v>16271.703</v>
      </c>
      <c r="D71" s="430">
        <v>1773.70299999999</v>
      </c>
      <c r="E71" s="436">
        <v>1.122341219478</v>
      </c>
      <c r="F71" s="429">
        <v>16416.999999999902</v>
      </c>
      <c r="G71" s="430">
        <v>5472.3333333333103</v>
      </c>
      <c r="H71" s="432">
        <v>1466.08800000001</v>
      </c>
      <c r="I71" s="429">
        <v>5888.2640000000101</v>
      </c>
      <c r="J71" s="430">
        <v>415.930666666695</v>
      </c>
      <c r="K71" s="437">
        <v>0.358668697082</v>
      </c>
    </row>
    <row r="72" spans="1:11" ht="14.4" customHeight="1" thickBot="1" x14ac:dyDescent="0.35">
      <c r="A72" s="446" t="s">
        <v>313</v>
      </c>
      <c r="B72" s="424">
        <v>14498</v>
      </c>
      <c r="C72" s="424">
        <v>16271.703</v>
      </c>
      <c r="D72" s="425">
        <v>1773.70299999999</v>
      </c>
      <c r="E72" s="426">
        <v>1.122341219478</v>
      </c>
      <c r="F72" s="424">
        <v>16416.999999999902</v>
      </c>
      <c r="G72" s="425">
        <v>5472.3333333333103</v>
      </c>
      <c r="H72" s="427">
        <v>1466.08800000001</v>
      </c>
      <c r="I72" s="424">
        <v>5888.2640000000101</v>
      </c>
      <c r="J72" s="425">
        <v>415.930666666695</v>
      </c>
      <c r="K72" s="428">
        <v>0.358668697082</v>
      </c>
    </row>
    <row r="73" spans="1:11" ht="14.4" customHeight="1" thickBot="1" x14ac:dyDescent="0.35">
      <c r="A73" s="445" t="s">
        <v>314</v>
      </c>
      <c r="B73" s="429">
        <v>0</v>
      </c>
      <c r="C73" s="429">
        <v>17</v>
      </c>
      <c r="D73" s="430">
        <v>17</v>
      </c>
      <c r="E73" s="431" t="s">
        <v>248</v>
      </c>
      <c r="F73" s="429">
        <v>19.574529158455</v>
      </c>
      <c r="G73" s="430">
        <v>6.5248430528180004</v>
      </c>
      <c r="H73" s="432">
        <v>0</v>
      </c>
      <c r="I73" s="429">
        <v>17.899999999999999</v>
      </c>
      <c r="J73" s="430">
        <v>11.375156947181001</v>
      </c>
      <c r="K73" s="437">
        <v>0.91445366859599997</v>
      </c>
    </row>
    <row r="74" spans="1:11" ht="14.4" customHeight="1" thickBot="1" x14ac:dyDescent="0.35">
      <c r="A74" s="446" t="s">
        <v>315</v>
      </c>
      <c r="B74" s="424">
        <v>0</v>
      </c>
      <c r="C74" s="424">
        <v>17</v>
      </c>
      <c r="D74" s="425">
        <v>17</v>
      </c>
      <c r="E74" s="434" t="s">
        <v>248</v>
      </c>
      <c r="F74" s="424">
        <v>19.574529158455</v>
      </c>
      <c r="G74" s="425">
        <v>6.5248430528180004</v>
      </c>
      <c r="H74" s="427">
        <v>0</v>
      </c>
      <c r="I74" s="424">
        <v>17.899999999999999</v>
      </c>
      <c r="J74" s="425">
        <v>11.375156947181001</v>
      </c>
      <c r="K74" s="428">
        <v>0.91445366859599997</v>
      </c>
    </row>
    <row r="75" spans="1:11" ht="14.4" customHeight="1" thickBot="1" x14ac:dyDescent="0.35">
      <c r="A75" s="445" t="s">
        <v>316</v>
      </c>
      <c r="B75" s="429">
        <v>40</v>
      </c>
      <c r="C75" s="429">
        <v>43.284999999999997</v>
      </c>
      <c r="D75" s="430">
        <v>3.2849999999990001</v>
      </c>
      <c r="E75" s="436">
        <v>1.082125</v>
      </c>
      <c r="F75" s="429">
        <v>39.125</v>
      </c>
      <c r="G75" s="430">
        <v>13.041666666666</v>
      </c>
      <c r="H75" s="432">
        <v>4.78</v>
      </c>
      <c r="I75" s="429">
        <v>8.1549999999999994</v>
      </c>
      <c r="J75" s="430">
        <v>-4.8866666666659997</v>
      </c>
      <c r="K75" s="437">
        <v>0.20843450479200001</v>
      </c>
    </row>
    <row r="76" spans="1:11" ht="14.4" customHeight="1" thickBot="1" x14ac:dyDescent="0.35">
      <c r="A76" s="446" t="s">
        <v>317</v>
      </c>
      <c r="B76" s="424">
        <v>40</v>
      </c>
      <c r="C76" s="424">
        <v>43.284999999999997</v>
      </c>
      <c r="D76" s="425">
        <v>3.2849999999990001</v>
      </c>
      <c r="E76" s="426">
        <v>1.082125</v>
      </c>
      <c r="F76" s="424">
        <v>39.125</v>
      </c>
      <c r="G76" s="425">
        <v>13.041666666666</v>
      </c>
      <c r="H76" s="427">
        <v>4.78</v>
      </c>
      <c r="I76" s="424">
        <v>8.1549999999999994</v>
      </c>
      <c r="J76" s="425">
        <v>-4.8866666666659997</v>
      </c>
      <c r="K76" s="428">
        <v>0.20843450479200001</v>
      </c>
    </row>
    <row r="77" spans="1:11" ht="14.4" customHeight="1" thickBot="1" x14ac:dyDescent="0.35">
      <c r="A77" s="448" t="s">
        <v>318</v>
      </c>
      <c r="B77" s="424">
        <v>0</v>
      </c>
      <c r="C77" s="424">
        <v>11.5</v>
      </c>
      <c r="D77" s="425">
        <v>11.5</v>
      </c>
      <c r="E77" s="434" t="s">
        <v>259</v>
      </c>
      <c r="F77" s="424">
        <v>0</v>
      </c>
      <c r="G77" s="425">
        <v>0</v>
      </c>
      <c r="H77" s="427">
        <v>15.75</v>
      </c>
      <c r="I77" s="424">
        <v>64</v>
      </c>
      <c r="J77" s="425">
        <v>64</v>
      </c>
      <c r="K77" s="435" t="s">
        <v>248</v>
      </c>
    </row>
    <row r="78" spans="1:11" ht="14.4" customHeight="1" thickBot="1" x14ac:dyDescent="0.35">
      <c r="A78" s="446" t="s">
        <v>319</v>
      </c>
      <c r="B78" s="424">
        <v>0</v>
      </c>
      <c r="C78" s="424">
        <v>11.5</v>
      </c>
      <c r="D78" s="425">
        <v>11.5</v>
      </c>
      <c r="E78" s="434" t="s">
        <v>259</v>
      </c>
      <c r="F78" s="424">
        <v>0</v>
      </c>
      <c r="G78" s="425">
        <v>0</v>
      </c>
      <c r="H78" s="427">
        <v>15.75</v>
      </c>
      <c r="I78" s="424">
        <v>64</v>
      </c>
      <c r="J78" s="425">
        <v>64</v>
      </c>
      <c r="K78" s="435" t="s">
        <v>248</v>
      </c>
    </row>
    <row r="79" spans="1:11" ht="14.4" customHeight="1" thickBot="1" x14ac:dyDescent="0.35">
      <c r="A79" s="444" t="s">
        <v>320</v>
      </c>
      <c r="B79" s="424">
        <v>4928.99999999999</v>
      </c>
      <c r="C79" s="424">
        <v>5542.0542100000002</v>
      </c>
      <c r="D79" s="425">
        <v>613.05421000000695</v>
      </c>
      <c r="E79" s="426">
        <v>1.1243769953330001</v>
      </c>
      <c r="F79" s="424">
        <v>5581.78</v>
      </c>
      <c r="G79" s="425">
        <v>1860.5933333333301</v>
      </c>
      <c r="H79" s="427">
        <v>503.82586000000202</v>
      </c>
      <c r="I79" s="424">
        <v>2027.4454900000001</v>
      </c>
      <c r="J79" s="425">
        <v>166.85215666667099</v>
      </c>
      <c r="K79" s="428">
        <v>0.36322561799199998</v>
      </c>
    </row>
    <row r="80" spans="1:11" ht="14.4" customHeight="1" thickBot="1" x14ac:dyDescent="0.35">
      <c r="A80" s="445" t="s">
        <v>321</v>
      </c>
      <c r="B80" s="429">
        <v>1304.99999999999</v>
      </c>
      <c r="C80" s="429">
        <v>1467.0034700000001</v>
      </c>
      <c r="D80" s="430">
        <v>162.00347000000599</v>
      </c>
      <c r="E80" s="436">
        <v>1.1241405900379999</v>
      </c>
      <c r="F80" s="429">
        <v>1477.53</v>
      </c>
      <c r="G80" s="430">
        <v>492.51000000000101</v>
      </c>
      <c r="H80" s="432">
        <v>133.36636000000101</v>
      </c>
      <c r="I80" s="429">
        <v>536.67951000000096</v>
      </c>
      <c r="J80" s="430">
        <v>44.169509999999001</v>
      </c>
      <c r="K80" s="437">
        <v>0.363227487766</v>
      </c>
    </row>
    <row r="81" spans="1:11" ht="14.4" customHeight="1" thickBot="1" x14ac:dyDescent="0.35">
      <c r="A81" s="446" t="s">
        <v>322</v>
      </c>
      <c r="B81" s="424">
        <v>1304.99999999999</v>
      </c>
      <c r="C81" s="424">
        <v>1467.0034700000001</v>
      </c>
      <c r="D81" s="425">
        <v>162.00347000000599</v>
      </c>
      <c r="E81" s="426">
        <v>1.1241405900379999</v>
      </c>
      <c r="F81" s="424">
        <v>1477.53</v>
      </c>
      <c r="G81" s="425">
        <v>492.51000000000101</v>
      </c>
      <c r="H81" s="427">
        <v>133.36636000000101</v>
      </c>
      <c r="I81" s="424">
        <v>536.67951000000096</v>
      </c>
      <c r="J81" s="425">
        <v>44.169509999999001</v>
      </c>
      <c r="K81" s="428">
        <v>0.363227487766</v>
      </c>
    </row>
    <row r="82" spans="1:11" ht="14.4" customHeight="1" thickBot="1" x14ac:dyDescent="0.35">
      <c r="A82" s="445" t="s">
        <v>323</v>
      </c>
      <c r="B82" s="429">
        <v>3624</v>
      </c>
      <c r="C82" s="429">
        <v>4075.0507400000001</v>
      </c>
      <c r="D82" s="430">
        <v>451.05074000000099</v>
      </c>
      <c r="E82" s="436">
        <v>1.1244621247240001</v>
      </c>
      <c r="F82" s="429">
        <v>4104.25</v>
      </c>
      <c r="G82" s="430">
        <v>1368.0833333333301</v>
      </c>
      <c r="H82" s="432">
        <v>370.45950000000198</v>
      </c>
      <c r="I82" s="429">
        <v>1490.7659799999999</v>
      </c>
      <c r="J82" s="430">
        <v>122.682646666671</v>
      </c>
      <c r="K82" s="437">
        <v>0.36322494487399998</v>
      </c>
    </row>
    <row r="83" spans="1:11" ht="14.4" customHeight="1" thickBot="1" x14ac:dyDescent="0.35">
      <c r="A83" s="446" t="s">
        <v>324</v>
      </c>
      <c r="B83" s="424">
        <v>3624</v>
      </c>
      <c r="C83" s="424">
        <v>4075.0507400000001</v>
      </c>
      <c r="D83" s="425">
        <v>451.05074000000099</v>
      </c>
      <c r="E83" s="426">
        <v>1.1244621247240001</v>
      </c>
      <c r="F83" s="424">
        <v>4104.25</v>
      </c>
      <c r="G83" s="425">
        <v>1368.0833333333301</v>
      </c>
      <c r="H83" s="427">
        <v>370.45950000000198</v>
      </c>
      <c r="I83" s="424">
        <v>1490.7659799999999</v>
      </c>
      <c r="J83" s="425">
        <v>122.682646666671</v>
      </c>
      <c r="K83" s="428">
        <v>0.36322494487399998</v>
      </c>
    </row>
    <row r="84" spans="1:11" ht="14.4" customHeight="1" thickBot="1" x14ac:dyDescent="0.35">
      <c r="A84" s="444" t="s">
        <v>325</v>
      </c>
      <c r="B84" s="424">
        <v>290</v>
      </c>
      <c r="C84" s="424">
        <v>326.30259999999998</v>
      </c>
      <c r="D84" s="425">
        <v>36.302599999999003</v>
      </c>
      <c r="E84" s="426">
        <v>1.1251813793100001</v>
      </c>
      <c r="F84" s="424">
        <v>328.340000000001</v>
      </c>
      <c r="G84" s="425">
        <v>109.446666666667</v>
      </c>
      <c r="H84" s="427">
        <v>29.418420000000001</v>
      </c>
      <c r="I84" s="424">
        <v>117.92999</v>
      </c>
      <c r="J84" s="425">
        <v>8.4833233333330007</v>
      </c>
      <c r="K84" s="428">
        <v>0.359170341718</v>
      </c>
    </row>
    <row r="85" spans="1:11" ht="14.4" customHeight="1" thickBot="1" x14ac:dyDescent="0.35">
      <c r="A85" s="445" t="s">
        <v>326</v>
      </c>
      <c r="B85" s="429">
        <v>290</v>
      </c>
      <c r="C85" s="429">
        <v>326.30259999999998</v>
      </c>
      <c r="D85" s="430">
        <v>36.302599999999003</v>
      </c>
      <c r="E85" s="436">
        <v>1.1251813793100001</v>
      </c>
      <c r="F85" s="429">
        <v>328.340000000001</v>
      </c>
      <c r="G85" s="430">
        <v>109.446666666667</v>
      </c>
      <c r="H85" s="432">
        <v>29.418420000000001</v>
      </c>
      <c r="I85" s="429">
        <v>117.92999</v>
      </c>
      <c r="J85" s="430">
        <v>8.4833233333330007</v>
      </c>
      <c r="K85" s="437">
        <v>0.359170341718</v>
      </c>
    </row>
    <row r="86" spans="1:11" ht="14.4" customHeight="1" thickBot="1" x14ac:dyDescent="0.35">
      <c r="A86" s="446" t="s">
        <v>327</v>
      </c>
      <c r="B86" s="424">
        <v>290</v>
      </c>
      <c r="C86" s="424">
        <v>326.30259999999998</v>
      </c>
      <c r="D86" s="425">
        <v>36.302599999999003</v>
      </c>
      <c r="E86" s="426">
        <v>1.1251813793100001</v>
      </c>
      <c r="F86" s="424">
        <v>328.340000000001</v>
      </c>
      <c r="G86" s="425">
        <v>109.446666666667</v>
      </c>
      <c r="H86" s="427">
        <v>29.418420000000001</v>
      </c>
      <c r="I86" s="424">
        <v>117.92999</v>
      </c>
      <c r="J86" s="425">
        <v>8.4833233333330007</v>
      </c>
      <c r="K86" s="428">
        <v>0.359170341718</v>
      </c>
    </row>
    <row r="87" spans="1:11" ht="14.4" customHeight="1" thickBot="1" x14ac:dyDescent="0.35">
      <c r="A87" s="443" t="s">
        <v>328</v>
      </c>
      <c r="B87" s="424">
        <v>0</v>
      </c>
      <c r="C87" s="424">
        <v>24.42</v>
      </c>
      <c r="D87" s="425">
        <v>24.42</v>
      </c>
      <c r="E87" s="434" t="s">
        <v>248</v>
      </c>
      <c r="F87" s="424">
        <v>3.909294853514</v>
      </c>
      <c r="G87" s="425">
        <v>1.303098284504</v>
      </c>
      <c r="H87" s="427">
        <v>0.5</v>
      </c>
      <c r="I87" s="424">
        <v>8</v>
      </c>
      <c r="J87" s="425">
        <v>6.6969017154949997</v>
      </c>
      <c r="K87" s="428">
        <v>2.0464048632209999</v>
      </c>
    </row>
    <row r="88" spans="1:11" ht="14.4" customHeight="1" thickBot="1" x14ac:dyDescent="0.35">
      <c r="A88" s="444" t="s">
        <v>329</v>
      </c>
      <c r="B88" s="424">
        <v>0</v>
      </c>
      <c r="C88" s="424">
        <v>24.42</v>
      </c>
      <c r="D88" s="425">
        <v>24.42</v>
      </c>
      <c r="E88" s="434" t="s">
        <v>248</v>
      </c>
      <c r="F88" s="424">
        <v>3.909294853514</v>
      </c>
      <c r="G88" s="425">
        <v>1.303098284504</v>
      </c>
      <c r="H88" s="427">
        <v>0.5</v>
      </c>
      <c r="I88" s="424">
        <v>8</v>
      </c>
      <c r="J88" s="425">
        <v>6.6969017154949997</v>
      </c>
      <c r="K88" s="428">
        <v>2.0464048632209999</v>
      </c>
    </row>
    <row r="89" spans="1:11" ht="14.4" customHeight="1" thickBot="1" x14ac:dyDescent="0.35">
      <c r="A89" s="445" t="s">
        <v>330</v>
      </c>
      <c r="B89" s="429">
        <v>0</v>
      </c>
      <c r="C89" s="429">
        <v>17.82</v>
      </c>
      <c r="D89" s="430">
        <v>17.82</v>
      </c>
      <c r="E89" s="431" t="s">
        <v>248</v>
      </c>
      <c r="F89" s="429">
        <v>0</v>
      </c>
      <c r="G89" s="430">
        <v>0</v>
      </c>
      <c r="H89" s="432">
        <v>0</v>
      </c>
      <c r="I89" s="429">
        <v>5.75</v>
      </c>
      <c r="J89" s="430">
        <v>5.75</v>
      </c>
      <c r="K89" s="433" t="s">
        <v>248</v>
      </c>
    </row>
    <row r="90" spans="1:11" ht="14.4" customHeight="1" thickBot="1" x14ac:dyDescent="0.35">
      <c r="A90" s="446" t="s">
        <v>331</v>
      </c>
      <c r="B90" s="424">
        <v>0</v>
      </c>
      <c r="C90" s="424">
        <v>1.2</v>
      </c>
      <c r="D90" s="425">
        <v>1.2</v>
      </c>
      <c r="E90" s="434" t="s">
        <v>248</v>
      </c>
      <c r="F90" s="424">
        <v>0</v>
      </c>
      <c r="G90" s="425">
        <v>0</v>
      </c>
      <c r="H90" s="427">
        <v>0</v>
      </c>
      <c r="I90" s="424">
        <v>5.75</v>
      </c>
      <c r="J90" s="425">
        <v>5.75</v>
      </c>
      <c r="K90" s="435" t="s">
        <v>248</v>
      </c>
    </row>
    <row r="91" spans="1:11" ht="14.4" customHeight="1" thickBot="1" x14ac:dyDescent="0.35">
      <c r="A91" s="446" t="s">
        <v>332</v>
      </c>
      <c r="B91" s="424">
        <v>0</v>
      </c>
      <c r="C91" s="424">
        <v>16.62</v>
      </c>
      <c r="D91" s="425">
        <v>16.62</v>
      </c>
      <c r="E91" s="434" t="s">
        <v>248</v>
      </c>
      <c r="F91" s="424">
        <v>0</v>
      </c>
      <c r="G91" s="425">
        <v>0</v>
      </c>
      <c r="H91" s="427">
        <v>0</v>
      </c>
      <c r="I91" s="424">
        <v>0</v>
      </c>
      <c r="J91" s="425">
        <v>0</v>
      </c>
      <c r="K91" s="435" t="s">
        <v>248</v>
      </c>
    </row>
    <row r="92" spans="1:11" ht="14.4" customHeight="1" thickBot="1" x14ac:dyDescent="0.35">
      <c r="A92" s="448" t="s">
        <v>333</v>
      </c>
      <c r="B92" s="424">
        <v>0</v>
      </c>
      <c r="C92" s="424">
        <v>2.7</v>
      </c>
      <c r="D92" s="425">
        <v>2.7</v>
      </c>
      <c r="E92" s="434" t="s">
        <v>248</v>
      </c>
      <c r="F92" s="424">
        <v>3.909294853514</v>
      </c>
      <c r="G92" s="425">
        <v>1.303098284504</v>
      </c>
      <c r="H92" s="427">
        <v>0</v>
      </c>
      <c r="I92" s="424">
        <v>0</v>
      </c>
      <c r="J92" s="425">
        <v>-1.303098284504</v>
      </c>
      <c r="K92" s="428">
        <v>0</v>
      </c>
    </row>
    <row r="93" spans="1:11" ht="14.4" customHeight="1" thickBot="1" x14ac:dyDescent="0.35">
      <c r="A93" s="446" t="s">
        <v>334</v>
      </c>
      <c r="B93" s="424">
        <v>0</v>
      </c>
      <c r="C93" s="424">
        <v>2.7</v>
      </c>
      <c r="D93" s="425">
        <v>2.7</v>
      </c>
      <c r="E93" s="434" t="s">
        <v>248</v>
      </c>
      <c r="F93" s="424">
        <v>3.909294853514</v>
      </c>
      <c r="G93" s="425">
        <v>1.303098284504</v>
      </c>
      <c r="H93" s="427">
        <v>0</v>
      </c>
      <c r="I93" s="424">
        <v>0</v>
      </c>
      <c r="J93" s="425">
        <v>-1.303098284504</v>
      </c>
      <c r="K93" s="428">
        <v>0</v>
      </c>
    </row>
    <row r="94" spans="1:11" ht="14.4" customHeight="1" thickBot="1" x14ac:dyDescent="0.35">
      <c r="A94" s="448" t="s">
        <v>335</v>
      </c>
      <c r="B94" s="424">
        <v>0</v>
      </c>
      <c r="C94" s="424">
        <v>3.9</v>
      </c>
      <c r="D94" s="425">
        <v>3.9</v>
      </c>
      <c r="E94" s="434" t="s">
        <v>259</v>
      </c>
      <c r="F94" s="424">
        <v>0</v>
      </c>
      <c r="G94" s="425">
        <v>0</v>
      </c>
      <c r="H94" s="427">
        <v>0.5</v>
      </c>
      <c r="I94" s="424">
        <v>2.25</v>
      </c>
      <c r="J94" s="425">
        <v>2.25</v>
      </c>
      <c r="K94" s="435" t="s">
        <v>248</v>
      </c>
    </row>
    <row r="95" spans="1:11" ht="14.4" customHeight="1" thickBot="1" x14ac:dyDescent="0.35">
      <c r="A95" s="446" t="s">
        <v>336</v>
      </c>
      <c r="B95" s="424">
        <v>0</v>
      </c>
      <c r="C95" s="424">
        <v>3.9</v>
      </c>
      <c r="D95" s="425">
        <v>3.9</v>
      </c>
      <c r="E95" s="434" t="s">
        <v>259</v>
      </c>
      <c r="F95" s="424">
        <v>0</v>
      </c>
      <c r="G95" s="425">
        <v>0</v>
      </c>
      <c r="H95" s="427">
        <v>0.5</v>
      </c>
      <c r="I95" s="424">
        <v>2.25</v>
      </c>
      <c r="J95" s="425">
        <v>2.25</v>
      </c>
      <c r="K95" s="435" t="s">
        <v>248</v>
      </c>
    </row>
    <row r="96" spans="1:11" ht="14.4" customHeight="1" thickBot="1" x14ac:dyDescent="0.35">
      <c r="A96" s="443" t="s">
        <v>337</v>
      </c>
      <c r="B96" s="424">
        <v>1958</v>
      </c>
      <c r="C96" s="424">
        <v>2220.0463399999999</v>
      </c>
      <c r="D96" s="425">
        <v>262.04633999999697</v>
      </c>
      <c r="E96" s="426">
        <v>1.133833677221</v>
      </c>
      <c r="F96" s="424">
        <v>2306.8734483098301</v>
      </c>
      <c r="G96" s="425">
        <v>768.95781610327697</v>
      </c>
      <c r="H96" s="427">
        <v>187.240000000001</v>
      </c>
      <c r="I96" s="424">
        <v>785.67356000000098</v>
      </c>
      <c r="J96" s="425">
        <v>16.715743896724</v>
      </c>
      <c r="K96" s="428">
        <v>0.34057939354</v>
      </c>
    </row>
    <row r="97" spans="1:11" ht="14.4" customHeight="1" thickBot="1" x14ac:dyDescent="0.35">
      <c r="A97" s="444" t="s">
        <v>338</v>
      </c>
      <c r="B97" s="424">
        <v>1953</v>
      </c>
      <c r="C97" s="424">
        <v>2182.7130000000002</v>
      </c>
      <c r="D97" s="425">
        <v>229.71299999999701</v>
      </c>
      <c r="E97" s="426">
        <v>1.1176205837169999</v>
      </c>
      <c r="F97" s="424">
        <v>2306.8734483098301</v>
      </c>
      <c r="G97" s="425">
        <v>768.95781610327697</v>
      </c>
      <c r="H97" s="427">
        <v>187.240000000001</v>
      </c>
      <c r="I97" s="424">
        <v>746.87500000000102</v>
      </c>
      <c r="J97" s="425">
        <v>-22.082816103275</v>
      </c>
      <c r="K97" s="428">
        <v>0.32376071628300002</v>
      </c>
    </row>
    <row r="98" spans="1:11" ht="14.4" customHeight="1" thickBot="1" x14ac:dyDescent="0.35">
      <c r="A98" s="445" t="s">
        <v>339</v>
      </c>
      <c r="B98" s="429">
        <v>1953</v>
      </c>
      <c r="C98" s="429">
        <v>2177.1590000000001</v>
      </c>
      <c r="D98" s="430">
        <v>224.15899999999701</v>
      </c>
      <c r="E98" s="436">
        <v>1.1147767537119999</v>
      </c>
      <c r="F98" s="429">
        <v>2306.8734483098301</v>
      </c>
      <c r="G98" s="430">
        <v>768.95781610327697</v>
      </c>
      <c r="H98" s="432">
        <v>187.240000000001</v>
      </c>
      <c r="I98" s="429">
        <v>746.87500000000102</v>
      </c>
      <c r="J98" s="430">
        <v>-22.082816103275</v>
      </c>
      <c r="K98" s="437">
        <v>0.32376071628300002</v>
      </c>
    </row>
    <row r="99" spans="1:11" ht="14.4" customHeight="1" thickBot="1" x14ac:dyDescent="0.35">
      <c r="A99" s="446" t="s">
        <v>340</v>
      </c>
      <c r="B99" s="424">
        <v>511.00000000000102</v>
      </c>
      <c r="C99" s="424">
        <v>519.18499999999995</v>
      </c>
      <c r="D99" s="425">
        <v>8.1849999999990004</v>
      </c>
      <c r="E99" s="426">
        <v>1.0160176125239999</v>
      </c>
      <c r="F99" s="424">
        <v>547.51382705316405</v>
      </c>
      <c r="G99" s="425">
        <v>182.50460901772101</v>
      </c>
      <c r="H99" s="427">
        <v>12.962999999999999</v>
      </c>
      <c r="I99" s="424">
        <v>51.851999999999997</v>
      </c>
      <c r="J99" s="425">
        <v>-130.65260901772101</v>
      </c>
      <c r="K99" s="428">
        <v>9.4704457564000005E-2</v>
      </c>
    </row>
    <row r="100" spans="1:11" ht="14.4" customHeight="1" thickBot="1" x14ac:dyDescent="0.35">
      <c r="A100" s="446" t="s">
        <v>341</v>
      </c>
      <c r="B100" s="424">
        <v>9</v>
      </c>
      <c r="C100" s="424">
        <v>9.2070000000000007</v>
      </c>
      <c r="D100" s="425">
        <v>0.20699999999900001</v>
      </c>
      <c r="E100" s="426">
        <v>1.0229999999999999</v>
      </c>
      <c r="F100" s="424">
        <v>9.7847945403440004</v>
      </c>
      <c r="G100" s="425">
        <v>3.2615981801139999</v>
      </c>
      <c r="H100" s="427">
        <v>0.77</v>
      </c>
      <c r="I100" s="424">
        <v>3.0790000000000002</v>
      </c>
      <c r="J100" s="425">
        <v>-0.182598180114</v>
      </c>
      <c r="K100" s="428">
        <v>0.31467191133099998</v>
      </c>
    </row>
    <row r="101" spans="1:11" ht="14.4" customHeight="1" thickBot="1" x14ac:dyDescent="0.35">
      <c r="A101" s="446" t="s">
        <v>342</v>
      </c>
      <c r="B101" s="424">
        <v>1412</v>
      </c>
      <c r="C101" s="424">
        <v>1623.338</v>
      </c>
      <c r="D101" s="425">
        <v>211.33799999999701</v>
      </c>
      <c r="E101" s="426">
        <v>1.1496728045319999</v>
      </c>
      <c r="F101" s="424">
        <v>1722.5500042588001</v>
      </c>
      <c r="G101" s="425">
        <v>574.18333475293298</v>
      </c>
      <c r="H101" s="427">
        <v>170.73500000000101</v>
      </c>
      <c r="I101" s="424">
        <v>680.85600000000102</v>
      </c>
      <c r="J101" s="425">
        <v>106.672665247068</v>
      </c>
      <c r="K101" s="428">
        <v>0.39526051395700001</v>
      </c>
    </row>
    <row r="102" spans="1:11" ht="14.4" customHeight="1" thickBot="1" x14ac:dyDescent="0.35">
      <c r="A102" s="446" t="s">
        <v>343</v>
      </c>
      <c r="B102" s="424">
        <v>18</v>
      </c>
      <c r="C102" s="424">
        <v>22.384</v>
      </c>
      <c r="D102" s="425">
        <v>4.3839999999990003</v>
      </c>
      <c r="E102" s="426">
        <v>1.243555555555</v>
      </c>
      <c r="F102" s="424">
        <v>23.788730421535</v>
      </c>
      <c r="G102" s="425">
        <v>7.929576807178</v>
      </c>
      <c r="H102" s="427">
        <v>2.5179999999999998</v>
      </c>
      <c r="I102" s="424">
        <v>10.071999999999999</v>
      </c>
      <c r="J102" s="425">
        <v>2.142423192821</v>
      </c>
      <c r="K102" s="428">
        <v>0.42339375920900002</v>
      </c>
    </row>
    <row r="103" spans="1:11" ht="14.4" customHeight="1" thickBot="1" x14ac:dyDescent="0.35">
      <c r="A103" s="446" t="s">
        <v>344</v>
      </c>
      <c r="B103" s="424">
        <v>3</v>
      </c>
      <c r="C103" s="424">
        <v>3.0449999999999999</v>
      </c>
      <c r="D103" s="425">
        <v>4.4999999999E-2</v>
      </c>
      <c r="E103" s="426">
        <v>1.0149999999999999</v>
      </c>
      <c r="F103" s="424">
        <v>3.2360920359879999</v>
      </c>
      <c r="G103" s="425">
        <v>1.0786973453290001</v>
      </c>
      <c r="H103" s="427">
        <v>0.254</v>
      </c>
      <c r="I103" s="424">
        <v>1.016</v>
      </c>
      <c r="J103" s="425">
        <v>-6.2697345328999995E-2</v>
      </c>
      <c r="K103" s="428">
        <v>0.31395893216199999</v>
      </c>
    </row>
    <row r="104" spans="1:11" ht="14.4" customHeight="1" thickBot="1" x14ac:dyDescent="0.35">
      <c r="A104" s="445" t="s">
        <v>345</v>
      </c>
      <c r="B104" s="429">
        <v>0</v>
      </c>
      <c r="C104" s="429">
        <v>5.5540000000000003</v>
      </c>
      <c r="D104" s="430">
        <v>5.5540000000000003</v>
      </c>
      <c r="E104" s="431" t="s">
        <v>248</v>
      </c>
      <c r="F104" s="429">
        <v>0</v>
      </c>
      <c r="G104" s="430">
        <v>0</v>
      </c>
      <c r="H104" s="432">
        <v>0</v>
      </c>
      <c r="I104" s="429">
        <v>0</v>
      </c>
      <c r="J104" s="430">
        <v>0</v>
      </c>
      <c r="K104" s="433" t="s">
        <v>248</v>
      </c>
    </row>
    <row r="105" spans="1:11" ht="14.4" customHeight="1" thickBot="1" x14ac:dyDescent="0.35">
      <c r="A105" s="446" t="s">
        <v>346</v>
      </c>
      <c r="B105" s="424">
        <v>0</v>
      </c>
      <c r="C105" s="424">
        <v>5.5540000000000003</v>
      </c>
      <c r="D105" s="425">
        <v>5.5540000000000003</v>
      </c>
      <c r="E105" s="434" t="s">
        <v>248</v>
      </c>
      <c r="F105" s="424">
        <v>0</v>
      </c>
      <c r="G105" s="425">
        <v>0</v>
      </c>
      <c r="H105" s="427">
        <v>0</v>
      </c>
      <c r="I105" s="424">
        <v>0</v>
      </c>
      <c r="J105" s="425">
        <v>0</v>
      </c>
      <c r="K105" s="435" t="s">
        <v>248</v>
      </c>
    </row>
    <row r="106" spans="1:11" ht="14.4" customHeight="1" thickBot="1" x14ac:dyDescent="0.35">
      <c r="A106" s="444" t="s">
        <v>347</v>
      </c>
      <c r="B106" s="424">
        <v>5</v>
      </c>
      <c r="C106" s="424">
        <v>37.33334</v>
      </c>
      <c r="D106" s="425">
        <v>32.33334</v>
      </c>
      <c r="E106" s="426">
        <v>7.4666679999990002</v>
      </c>
      <c r="F106" s="424">
        <v>0</v>
      </c>
      <c r="G106" s="425">
        <v>0</v>
      </c>
      <c r="H106" s="427">
        <v>0</v>
      </c>
      <c r="I106" s="424">
        <v>38.798560000000002</v>
      </c>
      <c r="J106" s="425">
        <v>38.798560000000002</v>
      </c>
      <c r="K106" s="435" t="s">
        <v>248</v>
      </c>
    </row>
    <row r="107" spans="1:11" ht="14.4" customHeight="1" thickBot="1" x14ac:dyDescent="0.35">
      <c r="A107" s="445" t="s">
        <v>348</v>
      </c>
      <c r="B107" s="429">
        <v>5</v>
      </c>
      <c r="C107" s="429">
        <v>16.763339999999999</v>
      </c>
      <c r="D107" s="430">
        <v>11.763339999999999</v>
      </c>
      <c r="E107" s="436">
        <v>3.352668</v>
      </c>
      <c r="F107" s="429">
        <v>0</v>
      </c>
      <c r="G107" s="430">
        <v>0</v>
      </c>
      <c r="H107" s="432">
        <v>0</v>
      </c>
      <c r="I107" s="429">
        <v>38.798560000000002</v>
      </c>
      <c r="J107" s="430">
        <v>38.798560000000002</v>
      </c>
      <c r="K107" s="433" t="s">
        <v>248</v>
      </c>
    </row>
    <row r="108" spans="1:11" ht="14.4" customHeight="1" thickBot="1" x14ac:dyDescent="0.35">
      <c r="A108" s="446" t="s">
        <v>349</v>
      </c>
      <c r="B108" s="424">
        <v>5</v>
      </c>
      <c r="C108" s="424">
        <v>16.763339999999999</v>
      </c>
      <c r="D108" s="425">
        <v>11.763339999999999</v>
      </c>
      <c r="E108" s="426">
        <v>3.352668</v>
      </c>
      <c r="F108" s="424">
        <v>0</v>
      </c>
      <c r="G108" s="425">
        <v>0</v>
      </c>
      <c r="H108" s="427">
        <v>0</v>
      </c>
      <c r="I108" s="424">
        <v>38.798560000000002</v>
      </c>
      <c r="J108" s="425">
        <v>38.798560000000002</v>
      </c>
      <c r="K108" s="435" t="s">
        <v>248</v>
      </c>
    </row>
    <row r="109" spans="1:11" ht="14.4" customHeight="1" thickBot="1" x14ac:dyDescent="0.35">
      <c r="A109" s="445" t="s">
        <v>350</v>
      </c>
      <c r="B109" s="429">
        <v>0</v>
      </c>
      <c r="C109" s="429">
        <v>20.57</v>
      </c>
      <c r="D109" s="430">
        <v>20.57</v>
      </c>
      <c r="E109" s="431" t="s">
        <v>259</v>
      </c>
      <c r="F109" s="429">
        <v>0</v>
      </c>
      <c r="G109" s="430">
        <v>0</v>
      </c>
      <c r="H109" s="432">
        <v>0</v>
      </c>
      <c r="I109" s="429">
        <v>0</v>
      </c>
      <c r="J109" s="430">
        <v>0</v>
      </c>
      <c r="K109" s="437">
        <v>4</v>
      </c>
    </row>
    <row r="110" spans="1:11" ht="14.4" customHeight="1" thickBot="1" x14ac:dyDescent="0.35">
      <c r="A110" s="446" t="s">
        <v>351</v>
      </c>
      <c r="B110" s="424">
        <v>0</v>
      </c>
      <c r="C110" s="424">
        <v>20.57</v>
      </c>
      <c r="D110" s="425">
        <v>20.57</v>
      </c>
      <c r="E110" s="434" t="s">
        <v>259</v>
      </c>
      <c r="F110" s="424">
        <v>0</v>
      </c>
      <c r="G110" s="425">
        <v>0</v>
      </c>
      <c r="H110" s="427">
        <v>0</v>
      </c>
      <c r="I110" s="424">
        <v>0</v>
      </c>
      <c r="J110" s="425">
        <v>0</v>
      </c>
      <c r="K110" s="428">
        <v>4</v>
      </c>
    </row>
    <row r="111" spans="1:11" ht="14.4" customHeight="1" thickBot="1" x14ac:dyDescent="0.35">
      <c r="A111" s="442" t="s">
        <v>352</v>
      </c>
      <c r="B111" s="424">
        <v>79275.965272888498</v>
      </c>
      <c r="C111" s="424">
        <v>81266.674549999996</v>
      </c>
      <c r="D111" s="425">
        <v>1990.7092771114801</v>
      </c>
      <c r="E111" s="426">
        <v>1.0251111326140001</v>
      </c>
      <c r="F111" s="424">
        <v>82055.708253795805</v>
      </c>
      <c r="G111" s="425">
        <v>27351.902751265301</v>
      </c>
      <c r="H111" s="427">
        <v>9512.5005799999999</v>
      </c>
      <c r="I111" s="424">
        <v>43508.594069999999</v>
      </c>
      <c r="J111" s="425">
        <v>16156.6913187348</v>
      </c>
      <c r="K111" s="428">
        <v>0.53023238718999999</v>
      </c>
    </row>
    <row r="112" spans="1:11" ht="14.4" customHeight="1" thickBot="1" x14ac:dyDescent="0.35">
      <c r="A112" s="443" t="s">
        <v>353</v>
      </c>
      <c r="B112" s="424">
        <v>79256</v>
      </c>
      <c r="C112" s="424">
        <v>81183.783599999995</v>
      </c>
      <c r="D112" s="425">
        <v>1927.7836</v>
      </c>
      <c r="E112" s="426">
        <v>1.0243235035830001</v>
      </c>
      <c r="F112" s="424">
        <v>81996.941818168503</v>
      </c>
      <c r="G112" s="425">
        <v>27332.3139393895</v>
      </c>
      <c r="H112" s="427">
        <v>9496.7505700000002</v>
      </c>
      <c r="I112" s="424">
        <v>43417.362959999999</v>
      </c>
      <c r="J112" s="425">
        <v>16085.049020610501</v>
      </c>
      <c r="K112" s="428">
        <v>0.52949978373899997</v>
      </c>
    </row>
    <row r="113" spans="1:11" ht="14.4" customHeight="1" thickBot="1" x14ac:dyDescent="0.35">
      <c r="A113" s="444" t="s">
        <v>354</v>
      </c>
      <c r="B113" s="424">
        <v>79256</v>
      </c>
      <c r="C113" s="424">
        <v>81183.783599999995</v>
      </c>
      <c r="D113" s="425">
        <v>1927.7836</v>
      </c>
      <c r="E113" s="426">
        <v>1.0243235035830001</v>
      </c>
      <c r="F113" s="424">
        <v>81996.941818168503</v>
      </c>
      <c r="G113" s="425">
        <v>27332.3139393895</v>
      </c>
      <c r="H113" s="427">
        <v>9496.7505700000002</v>
      </c>
      <c r="I113" s="424">
        <v>43417.362959999999</v>
      </c>
      <c r="J113" s="425">
        <v>16085.049020610501</v>
      </c>
      <c r="K113" s="428">
        <v>0.52949978373899997</v>
      </c>
    </row>
    <row r="114" spans="1:11" ht="14.4" customHeight="1" thickBot="1" x14ac:dyDescent="0.35">
      <c r="A114" s="445" t="s">
        <v>355</v>
      </c>
      <c r="B114" s="429">
        <v>530</v>
      </c>
      <c r="C114" s="429">
        <v>851.68817999999999</v>
      </c>
      <c r="D114" s="430">
        <v>321.68817999999999</v>
      </c>
      <c r="E114" s="436">
        <v>1.606958830188</v>
      </c>
      <c r="F114" s="429">
        <v>1090.5053085423201</v>
      </c>
      <c r="G114" s="430">
        <v>363.50176951410799</v>
      </c>
      <c r="H114" s="432">
        <v>47.922499999999999</v>
      </c>
      <c r="I114" s="429">
        <v>181.40090000000001</v>
      </c>
      <c r="J114" s="430">
        <v>-182.10086951410801</v>
      </c>
      <c r="K114" s="437">
        <v>0.16634572851500001</v>
      </c>
    </row>
    <row r="115" spans="1:11" ht="14.4" customHeight="1" thickBot="1" x14ac:dyDescent="0.35">
      <c r="A115" s="446" t="s">
        <v>356</v>
      </c>
      <c r="B115" s="424">
        <v>365</v>
      </c>
      <c r="C115" s="424">
        <v>656.02077999999995</v>
      </c>
      <c r="D115" s="425">
        <v>291.02078</v>
      </c>
      <c r="E115" s="426">
        <v>1.7973172054790001</v>
      </c>
      <c r="F115" s="424">
        <v>850.42803222267798</v>
      </c>
      <c r="G115" s="425">
        <v>283.476010740893</v>
      </c>
      <c r="H115" s="427">
        <v>40.932600000000001</v>
      </c>
      <c r="I115" s="424">
        <v>170.11859999999999</v>
      </c>
      <c r="J115" s="425">
        <v>-113.357410740893</v>
      </c>
      <c r="K115" s="428">
        <v>0.200038796411</v>
      </c>
    </row>
    <row r="116" spans="1:11" ht="14.4" customHeight="1" thickBot="1" x14ac:dyDescent="0.35">
      <c r="A116" s="446" t="s">
        <v>357</v>
      </c>
      <c r="B116" s="424">
        <v>10</v>
      </c>
      <c r="C116" s="424">
        <v>0</v>
      </c>
      <c r="D116" s="425">
        <v>-10</v>
      </c>
      <c r="E116" s="426">
        <v>0</v>
      </c>
      <c r="F116" s="424">
        <v>0</v>
      </c>
      <c r="G116" s="425">
        <v>0</v>
      </c>
      <c r="H116" s="427">
        <v>0</v>
      </c>
      <c r="I116" s="424">
        <v>0</v>
      </c>
      <c r="J116" s="425">
        <v>0</v>
      </c>
      <c r="K116" s="428">
        <v>4</v>
      </c>
    </row>
    <row r="117" spans="1:11" ht="14.4" customHeight="1" thickBot="1" x14ac:dyDescent="0.35">
      <c r="A117" s="446" t="s">
        <v>358</v>
      </c>
      <c r="B117" s="424">
        <v>145</v>
      </c>
      <c r="C117" s="424">
        <v>177.10810000000001</v>
      </c>
      <c r="D117" s="425">
        <v>32.1081</v>
      </c>
      <c r="E117" s="426">
        <v>1.2214351724129999</v>
      </c>
      <c r="F117" s="424">
        <v>204.45259650181299</v>
      </c>
      <c r="G117" s="425">
        <v>68.150865500603999</v>
      </c>
      <c r="H117" s="427">
        <v>7.2648000000000001</v>
      </c>
      <c r="I117" s="424">
        <v>10.8444</v>
      </c>
      <c r="J117" s="425">
        <v>-57.306465500603998</v>
      </c>
      <c r="K117" s="428">
        <v>5.3041145896000001E-2</v>
      </c>
    </row>
    <row r="118" spans="1:11" ht="14.4" customHeight="1" thickBot="1" x14ac:dyDescent="0.35">
      <c r="A118" s="446" t="s">
        <v>359</v>
      </c>
      <c r="B118" s="424">
        <v>10</v>
      </c>
      <c r="C118" s="424">
        <v>18.5593</v>
      </c>
      <c r="D118" s="425">
        <v>8.5593000000000004</v>
      </c>
      <c r="E118" s="426">
        <v>1.8559300000000001</v>
      </c>
      <c r="F118" s="424">
        <v>35.624679817832998</v>
      </c>
      <c r="G118" s="425">
        <v>11.874893272611001</v>
      </c>
      <c r="H118" s="427">
        <v>-0.27489999999999998</v>
      </c>
      <c r="I118" s="424">
        <v>0.43790000000000001</v>
      </c>
      <c r="J118" s="425">
        <v>-11.436993272611</v>
      </c>
      <c r="K118" s="428">
        <v>1.2292040299999999E-2</v>
      </c>
    </row>
    <row r="119" spans="1:11" ht="14.4" customHeight="1" thickBot="1" x14ac:dyDescent="0.35">
      <c r="A119" s="445" t="s">
        <v>360</v>
      </c>
      <c r="B119" s="429">
        <v>155</v>
      </c>
      <c r="C119" s="429">
        <v>216.66650000000001</v>
      </c>
      <c r="D119" s="430">
        <v>61.666499999999999</v>
      </c>
      <c r="E119" s="436">
        <v>1.3978483870959999</v>
      </c>
      <c r="F119" s="429">
        <v>229.806354426029</v>
      </c>
      <c r="G119" s="430">
        <v>76.602118142009004</v>
      </c>
      <c r="H119" s="432">
        <v>10.610099999999999</v>
      </c>
      <c r="I119" s="429">
        <v>49.588929999999998</v>
      </c>
      <c r="J119" s="430">
        <v>-27.013188142009</v>
      </c>
      <c r="K119" s="437">
        <v>0.21578572152100001</v>
      </c>
    </row>
    <row r="120" spans="1:11" ht="14.4" customHeight="1" thickBot="1" x14ac:dyDescent="0.35">
      <c r="A120" s="446" t="s">
        <v>361</v>
      </c>
      <c r="B120" s="424">
        <v>147</v>
      </c>
      <c r="C120" s="424">
        <v>200.47450000000001</v>
      </c>
      <c r="D120" s="425">
        <v>53.474499999999999</v>
      </c>
      <c r="E120" s="426">
        <v>1.3637721088429999</v>
      </c>
      <c r="F120" s="424">
        <v>214.734565163003</v>
      </c>
      <c r="G120" s="425">
        <v>71.578188387666998</v>
      </c>
      <c r="H120" s="427">
        <v>10.610099999999999</v>
      </c>
      <c r="I120" s="424">
        <v>48.671930000000003</v>
      </c>
      <c r="J120" s="425">
        <v>-22.906258387666998</v>
      </c>
      <c r="K120" s="428">
        <v>0.226660900926</v>
      </c>
    </row>
    <row r="121" spans="1:11" ht="14.4" customHeight="1" thickBot="1" x14ac:dyDescent="0.35">
      <c r="A121" s="446" t="s">
        <v>362</v>
      </c>
      <c r="B121" s="424">
        <v>8</v>
      </c>
      <c r="C121" s="424">
        <v>16.192</v>
      </c>
      <c r="D121" s="425">
        <v>8.1920000000000002</v>
      </c>
      <c r="E121" s="426">
        <v>2.024</v>
      </c>
      <c r="F121" s="424">
        <v>15.071789263025</v>
      </c>
      <c r="G121" s="425">
        <v>5.0239297543410002</v>
      </c>
      <c r="H121" s="427">
        <v>0</v>
      </c>
      <c r="I121" s="424">
        <v>0.91700000000000004</v>
      </c>
      <c r="J121" s="425">
        <v>-4.1069297543410004</v>
      </c>
      <c r="K121" s="428">
        <v>6.0842145812000002E-2</v>
      </c>
    </row>
    <row r="122" spans="1:11" ht="14.4" customHeight="1" thickBot="1" x14ac:dyDescent="0.35">
      <c r="A122" s="445" t="s">
        <v>363</v>
      </c>
      <c r="B122" s="429">
        <v>131</v>
      </c>
      <c r="C122" s="429">
        <v>97.796390000000002</v>
      </c>
      <c r="D122" s="430">
        <v>-33.203609999999998</v>
      </c>
      <c r="E122" s="436">
        <v>0.74653732824399999</v>
      </c>
      <c r="F122" s="429">
        <v>97.608029879605994</v>
      </c>
      <c r="G122" s="430">
        <v>32.536009959867997</v>
      </c>
      <c r="H122" s="432">
        <v>10.832940000000001</v>
      </c>
      <c r="I122" s="429">
        <v>24.80058</v>
      </c>
      <c r="J122" s="430">
        <v>-7.7354299598680001</v>
      </c>
      <c r="K122" s="437">
        <v>0.25408339898400001</v>
      </c>
    </row>
    <row r="123" spans="1:11" ht="14.4" customHeight="1" thickBot="1" x14ac:dyDescent="0.35">
      <c r="A123" s="446" t="s">
        <v>364</v>
      </c>
      <c r="B123" s="424">
        <v>21</v>
      </c>
      <c r="C123" s="424">
        <v>3.0053299999999998</v>
      </c>
      <c r="D123" s="425">
        <v>-17.994669999999999</v>
      </c>
      <c r="E123" s="426">
        <v>0.14311095237999999</v>
      </c>
      <c r="F123" s="424">
        <v>2.8033184410879999</v>
      </c>
      <c r="G123" s="425">
        <v>0.93443948036199997</v>
      </c>
      <c r="H123" s="427">
        <v>0.10792</v>
      </c>
      <c r="I123" s="424">
        <v>5.5935499999999996</v>
      </c>
      <c r="J123" s="425">
        <v>4.6591105196370002</v>
      </c>
      <c r="K123" s="428">
        <v>1.9953316462420001</v>
      </c>
    </row>
    <row r="124" spans="1:11" ht="14.4" customHeight="1" thickBot="1" x14ac:dyDescent="0.35">
      <c r="A124" s="446" t="s">
        <v>365</v>
      </c>
      <c r="B124" s="424">
        <v>110</v>
      </c>
      <c r="C124" s="424">
        <v>94.791060000000002</v>
      </c>
      <c r="D124" s="425">
        <v>-15.20894</v>
      </c>
      <c r="E124" s="426">
        <v>0.86173690909</v>
      </c>
      <c r="F124" s="424">
        <v>94.804711438517998</v>
      </c>
      <c r="G124" s="425">
        <v>31.601570479506002</v>
      </c>
      <c r="H124" s="427">
        <v>10.725020000000001</v>
      </c>
      <c r="I124" s="424">
        <v>19.20703</v>
      </c>
      <c r="J124" s="425">
        <v>-12.394540479506</v>
      </c>
      <c r="K124" s="428">
        <v>0.20259573293899999</v>
      </c>
    </row>
    <row r="125" spans="1:11" ht="14.4" customHeight="1" thickBot="1" x14ac:dyDescent="0.35">
      <c r="A125" s="445" t="s">
        <v>366</v>
      </c>
      <c r="B125" s="429">
        <v>798</v>
      </c>
      <c r="C125" s="429">
        <v>1213.2054800000001</v>
      </c>
      <c r="D125" s="430">
        <v>415.20548000000002</v>
      </c>
      <c r="E125" s="436">
        <v>1.520307619047</v>
      </c>
      <c r="F125" s="429">
        <v>1209.36956440425</v>
      </c>
      <c r="G125" s="430">
        <v>403.12318813475002</v>
      </c>
      <c r="H125" s="432">
        <v>83.150199999999003</v>
      </c>
      <c r="I125" s="429">
        <v>278.47852</v>
      </c>
      <c r="J125" s="430">
        <v>-124.64466813475001</v>
      </c>
      <c r="K125" s="437">
        <v>0.23026751143400001</v>
      </c>
    </row>
    <row r="126" spans="1:11" ht="14.4" customHeight="1" thickBot="1" x14ac:dyDescent="0.35">
      <c r="A126" s="446" t="s">
        <v>367</v>
      </c>
      <c r="B126" s="424">
        <v>798</v>
      </c>
      <c r="C126" s="424">
        <v>1213.2054800000001</v>
      </c>
      <c r="D126" s="425">
        <v>415.20548000000002</v>
      </c>
      <c r="E126" s="426">
        <v>1.520307619047</v>
      </c>
      <c r="F126" s="424">
        <v>1209.36956440425</v>
      </c>
      <c r="G126" s="425">
        <v>403.12318813475002</v>
      </c>
      <c r="H126" s="427">
        <v>83.150199999999003</v>
      </c>
      <c r="I126" s="424">
        <v>278.47852</v>
      </c>
      <c r="J126" s="425">
        <v>-124.64466813475001</v>
      </c>
      <c r="K126" s="428">
        <v>0.23026751143400001</v>
      </c>
    </row>
    <row r="127" spans="1:11" ht="14.4" customHeight="1" thickBot="1" x14ac:dyDescent="0.35">
      <c r="A127" s="445" t="s">
        <v>368</v>
      </c>
      <c r="B127" s="429">
        <v>77642</v>
      </c>
      <c r="C127" s="429">
        <v>76685.414699999994</v>
      </c>
      <c r="D127" s="430">
        <v>-956.585299999992</v>
      </c>
      <c r="E127" s="436">
        <v>0.98767953813599996</v>
      </c>
      <c r="F127" s="429">
        <v>79369.652560916307</v>
      </c>
      <c r="G127" s="430">
        <v>26456.550853638801</v>
      </c>
      <c r="H127" s="432">
        <v>9344.2348299999994</v>
      </c>
      <c r="I127" s="429">
        <v>41312.884339999997</v>
      </c>
      <c r="J127" s="430">
        <v>14856.3334863612</v>
      </c>
      <c r="K127" s="437">
        <v>0.52051234958199999</v>
      </c>
    </row>
    <row r="128" spans="1:11" ht="14.4" customHeight="1" thickBot="1" x14ac:dyDescent="0.35">
      <c r="A128" s="446" t="s">
        <v>369</v>
      </c>
      <c r="B128" s="424">
        <v>30224</v>
      </c>
      <c r="C128" s="424">
        <v>28289.872640000001</v>
      </c>
      <c r="D128" s="425">
        <v>-1934.12736</v>
      </c>
      <c r="E128" s="426">
        <v>0.93600690312299994</v>
      </c>
      <c r="F128" s="424">
        <v>30195.802507161599</v>
      </c>
      <c r="G128" s="425">
        <v>10065.2675023872</v>
      </c>
      <c r="H128" s="427">
        <v>3475.9587799999999</v>
      </c>
      <c r="I128" s="424">
        <v>15581.108910000001</v>
      </c>
      <c r="J128" s="425">
        <v>5515.8414076128001</v>
      </c>
      <c r="K128" s="428">
        <v>0.51600247770499996</v>
      </c>
    </row>
    <row r="129" spans="1:11" ht="14.4" customHeight="1" thickBot="1" x14ac:dyDescent="0.35">
      <c r="A129" s="446" t="s">
        <v>370</v>
      </c>
      <c r="B129" s="424">
        <v>47418</v>
      </c>
      <c r="C129" s="424">
        <v>48395.54206</v>
      </c>
      <c r="D129" s="425">
        <v>977.54205999999999</v>
      </c>
      <c r="E129" s="426">
        <v>1.020615421569</v>
      </c>
      <c r="F129" s="424">
        <v>49173.850053754701</v>
      </c>
      <c r="G129" s="425">
        <v>16391.283351251601</v>
      </c>
      <c r="H129" s="427">
        <v>5868.2760500000004</v>
      </c>
      <c r="I129" s="424">
        <v>25731.775430000002</v>
      </c>
      <c r="J129" s="425">
        <v>9340.4920787484298</v>
      </c>
      <c r="K129" s="428">
        <v>0.52328169142400005</v>
      </c>
    </row>
    <row r="130" spans="1:11" ht="14.4" customHeight="1" thickBot="1" x14ac:dyDescent="0.35">
      <c r="A130" s="445" t="s">
        <v>371</v>
      </c>
      <c r="B130" s="429">
        <v>0</v>
      </c>
      <c r="C130" s="429">
        <v>2119.01235</v>
      </c>
      <c r="D130" s="430">
        <v>2119.01235</v>
      </c>
      <c r="E130" s="431" t="s">
        <v>248</v>
      </c>
      <c r="F130" s="429">
        <v>0</v>
      </c>
      <c r="G130" s="430">
        <v>0</v>
      </c>
      <c r="H130" s="432">
        <v>0</v>
      </c>
      <c r="I130" s="429">
        <v>1570.2096899999999</v>
      </c>
      <c r="J130" s="430">
        <v>1570.2096899999999</v>
      </c>
      <c r="K130" s="433" t="s">
        <v>248</v>
      </c>
    </row>
    <row r="131" spans="1:11" ht="14.4" customHeight="1" thickBot="1" x14ac:dyDescent="0.35">
      <c r="A131" s="446" t="s">
        <v>372</v>
      </c>
      <c r="B131" s="424">
        <v>0</v>
      </c>
      <c r="C131" s="424">
        <v>1508.5467100000001</v>
      </c>
      <c r="D131" s="425">
        <v>1508.5467100000001</v>
      </c>
      <c r="E131" s="434" t="s">
        <v>248</v>
      </c>
      <c r="F131" s="424">
        <v>0</v>
      </c>
      <c r="G131" s="425">
        <v>0</v>
      </c>
      <c r="H131" s="427">
        <v>0</v>
      </c>
      <c r="I131" s="424">
        <v>0</v>
      </c>
      <c r="J131" s="425">
        <v>0</v>
      </c>
      <c r="K131" s="435" t="s">
        <v>248</v>
      </c>
    </row>
    <row r="132" spans="1:11" ht="14.4" customHeight="1" thickBot="1" x14ac:dyDescent="0.35">
      <c r="A132" s="446" t="s">
        <v>373</v>
      </c>
      <c r="B132" s="424">
        <v>0</v>
      </c>
      <c r="C132" s="424">
        <v>610.46564000000001</v>
      </c>
      <c r="D132" s="425">
        <v>610.46564000000001</v>
      </c>
      <c r="E132" s="434" t="s">
        <v>248</v>
      </c>
      <c r="F132" s="424">
        <v>0</v>
      </c>
      <c r="G132" s="425">
        <v>0</v>
      </c>
      <c r="H132" s="427">
        <v>0</v>
      </c>
      <c r="I132" s="424">
        <v>1570.2096899999999</v>
      </c>
      <c r="J132" s="425">
        <v>1570.2096899999999</v>
      </c>
      <c r="K132" s="435" t="s">
        <v>248</v>
      </c>
    </row>
    <row r="133" spans="1:11" ht="14.4" customHeight="1" thickBot="1" x14ac:dyDescent="0.35">
      <c r="A133" s="443" t="s">
        <v>374</v>
      </c>
      <c r="B133" s="424">
        <v>19.96527288851</v>
      </c>
      <c r="C133" s="424">
        <v>82.890950000000004</v>
      </c>
      <c r="D133" s="425">
        <v>62.925677111489001</v>
      </c>
      <c r="E133" s="426">
        <v>4.1517564254129997</v>
      </c>
      <c r="F133" s="424">
        <v>58.76643562724</v>
      </c>
      <c r="G133" s="425">
        <v>19.588811875746</v>
      </c>
      <c r="H133" s="427">
        <v>15.75001</v>
      </c>
      <c r="I133" s="424">
        <v>91.231110000000001</v>
      </c>
      <c r="J133" s="425">
        <v>71.642298124253003</v>
      </c>
      <c r="K133" s="428">
        <v>1.552435655255</v>
      </c>
    </row>
    <row r="134" spans="1:11" ht="14.4" customHeight="1" thickBot="1" x14ac:dyDescent="0.35">
      <c r="A134" s="444" t="s">
        <v>375</v>
      </c>
      <c r="B134" s="424">
        <v>0</v>
      </c>
      <c r="C134" s="424">
        <v>11.5</v>
      </c>
      <c r="D134" s="425">
        <v>11.5</v>
      </c>
      <c r="E134" s="434" t="s">
        <v>259</v>
      </c>
      <c r="F134" s="424">
        <v>0</v>
      </c>
      <c r="G134" s="425">
        <v>0</v>
      </c>
      <c r="H134" s="427">
        <v>15.75</v>
      </c>
      <c r="I134" s="424">
        <v>64</v>
      </c>
      <c r="J134" s="425">
        <v>64</v>
      </c>
      <c r="K134" s="435" t="s">
        <v>248</v>
      </c>
    </row>
    <row r="135" spans="1:11" ht="14.4" customHeight="1" thickBot="1" x14ac:dyDescent="0.35">
      <c r="A135" s="445" t="s">
        <v>376</v>
      </c>
      <c r="B135" s="429">
        <v>0</v>
      </c>
      <c r="C135" s="429">
        <v>11.5</v>
      </c>
      <c r="D135" s="430">
        <v>11.5</v>
      </c>
      <c r="E135" s="431" t="s">
        <v>259</v>
      </c>
      <c r="F135" s="429">
        <v>0</v>
      </c>
      <c r="G135" s="430">
        <v>0</v>
      </c>
      <c r="H135" s="432">
        <v>15.75</v>
      </c>
      <c r="I135" s="429">
        <v>64</v>
      </c>
      <c r="J135" s="430">
        <v>64</v>
      </c>
      <c r="K135" s="433" t="s">
        <v>248</v>
      </c>
    </row>
    <row r="136" spans="1:11" ht="14.4" customHeight="1" thickBot="1" x14ac:dyDescent="0.35">
      <c r="A136" s="446" t="s">
        <v>377</v>
      </c>
      <c r="B136" s="424">
        <v>0</v>
      </c>
      <c r="C136" s="424">
        <v>11.5</v>
      </c>
      <c r="D136" s="425">
        <v>11.5</v>
      </c>
      <c r="E136" s="434" t="s">
        <v>259</v>
      </c>
      <c r="F136" s="424">
        <v>0</v>
      </c>
      <c r="G136" s="425">
        <v>0</v>
      </c>
      <c r="H136" s="427">
        <v>15.75</v>
      </c>
      <c r="I136" s="424">
        <v>64</v>
      </c>
      <c r="J136" s="425">
        <v>64</v>
      </c>
      <c r="K136" s="435" t="s">
        <v>248</v>
      </c>
    </row>
    <row r="137" spans="1:11" ht="14.4" customHeight="1" thickBot="1" x14ac:dyDescent="0.35">
      <c r="A137" s="449" t="s">
        <v>378</v>
      </c>
      <c r="B137" s="429">
        <v>19.96527288851</v>
      </c>
      <c r="C137" s="429">
        <v>71.390950000000004</v>
      </c>
      <c r="D137" s="430">
        <v>51.425677111489001</v>
      </c>
      <c r="E137" s="436">
        <v>3.5757562843569999</v>
      </c>
      <c r="F137" s="429">
        <v>58.76643562724</v>
      </c>
      <c r="G137" s="430">
        <v>19.588811875746</v>
      </c>
      <c r="H137" s="432">
        <v>1.0000000000000001E-5</v>
      </c>
      <c r="I137" s="429">
        <v>27.231110000000001</v>
      </c>
      <c r="J137" s="430">
        <v>7.6422981242530001</v>
      </c>
      <c r="K137" s="437">
        <v>0.46337862266699997</v>
      </c>
    </row>
    <row r="138" spans="1:11" ht="14.4" customHeight="1" thickBot="1" x14ac:dyDescent="0.35">
      <c r="A138" s="445" t="s">
        <v>379</v>
      </c>
      <c r="B138" s="429">
        <v>0</v>
      </c>
      <c r="C138" s="429">
        <v>2.5100000000000001E-3</v>
      </c>
      <c r="D138" s="430">
        <v>2.5100000000000001E-3</v>
      </c>
      <c r="E138" s="431" t="s">
        <v>248</v>
      </c>
      <c r="F138" s="429">
        <v>0</v>
      </c>
      <c r="G138" s="430">
        <v>0</v>
      </c>
      <c r="H138" s="432">
        <v>1.0000000000000001E-5</v>
      </c>
      <c r="I138" s="429">
        <v>19.999610000000001</v>
      </c>
      <c r="J138" s="430">
        <v>19.999610000000001</v>
      </c>
      <c r="K138" s="433" t="s">
        <v>248</v>
      </c>
    </row>
    <row r="139" spans="1:11" ht="14.4" customHeight="1" thickBot="1" x14ac:dyDescent="0.35">
      <c r="A139" s="446" t="s">
        <v>380</v>
      </c>
      <c r="B139" s="424">
        <v>0</v>
      </c>
      <c r="C139" s="424">
        <v>2.5100000000000001E-3</v>
      </c>
      <c r="D139" s="425">
        <v>2.5100000000000001E-3</v>
      </c>
      <c r="E139" s="434" t="s">
        <v>248</v>
      </c>
      <c r="F139" s="424">
        <v>0</v>
      </c>
      <c r="G139" s="425">
        <v>0</v>
      </c>
      <c r="H139" s="427">
        <v>1.0000000000000001E-5</v>
      </c>
      <c r="I139" s="424">
        <v>-3.8999999999999999E-4</v>
      </c>
      <c r="J139" s="425">
        <v>-3.8999999999999999E-4</v>
      </c>
      <c r="K139" s="435" t="s">
        <v>248</v>
      </c>
    </row>
    <row r="140" spans="1:11" ht="14.4" customHeight="1" thickBot="1" x14ac:dyDescent="0.35">
      <c r="A140" s="446" t="s">
        <v>381</v>
      </c>
      <c r="B140" s="424">
        <v>0</v>
      </c>
      <c r="C140" s="424">
        <v>0</v>
      </c>
      <c r="D140" s="425">
        <v>0</v>
      </c>
      <c r="E140" s="426">
        <v>1</v>
      </c>
      <c r="F140" s="424">
        <v>0</v>
      </c>
      <c r="G140" s="425">
        <v>0</v>
      </c>
      <c r="H140" s="427">
        <v>0</v>
      </c>
      <c r="I140" s="424">
        <v>20</v>
      </c>
      <c r="J140" s="425">
        <v>20</v>
      </c>
      <c r="K140" s="435" t="s">
        <v>259</v>
      </c>
    </row>
    <row r="141" spans="1:11" ht="14.4" customHeight="1" thickBot="1" x14ac:dyDescent="0.35">
      <c r="A141" s="445" t="s">
        <v>382</v>
      </c>
      <c r="B141" s="429">
        <v>19.96527288851</v>
      </c>
      <c r="C141" s="429">
        <v>71.388440000000003</v>
      </c>
      <c r="D141" s="430">
        <v>51.423167111489001</v>
      </c>
      <c r="E141" s="436">
        <v>3.5756305660650001</v>
      </c>
      <c r="F141" s="429">
        <v>58.76643562724</v>
      </c>
      <c r="G141" s="430">
        <v>19.588811875746</v>
      </c>
      <c r="H141" s="432">
        <v>0</v>
      </c>
      <c r="I141" s="429">
        <v>7.2314999999999996</v>
      </c>
      <c r="J141" s="430">
        <v>-12.357311875745999</v>
      </c>
      <c r="K141" s="437">
        <v>0.12305493642400001</v>
      </c>
    </row>
    <row r="142" spans="1:11" ht="14.4" customHeight="1" thickBot="1" x14ac:dyDescent="0.35">
      <c r="A142" s="446" t="s">
        <v>383</v>
      </c>
      <c r="B142" s="424">
        <v>19.96527288851</v>
      </c>
      <c r="C142" s="424">
        <v>71.388440000000003</v>
      </c>
      <c r="D142" s="425">
        <v>51.423167111489001</v>
      </c>
      <c r="E142" s="426">
        <v>3.5756305660650001</v>
      </c>
      <c r="F142" s="424">
        <v>58.76643562724</v>
      </c>
      <c r="G142" s="425">
        <v>19.588811875746</v>
      </c>
      <c r="H142" s="427">
        <v>0</v>
      </c>
      <c r="I142" s="424">
        <v>7.2314999999999996</v>
      </c>
      <c r="J142" s="425">
        <v>-12.357311875745999</v>
      </c>
      <c r="K142" s="428">
        <v>0.12305493642400001</v>
      </c>
    </row>
    <row r="143" spans="1:11" ht="14.4" customHeight="1" thickBot="1" x14ac:dyDescent="0.35">
      <c r="A143" s="442" t="s">
        <v>384</v>
      </c>
      <c r="B143" s="424">
        <v>3349.8169135683102</v>
      </c>
      <c r="C143" s="424">
        <v>3742.0651699999999</v>
      </c>
      <c r="D143" s="425">
        <v>392.24825643169299</v>
      </c>
      <c r="E143" s="426">
        <v>1.1170954313479999</v>
      </c>
      <c r="F143" s="424">
        <v>3982.43004759314</v>
      </c>
      <c r="G143" s="425">
        <v>1327.4766825310501</v>
      </c>
      <c r="H143" s="427">
        <v>317.63970999999998</v>
      </c>
      <c r="I143" s="424">
        <v>1246.5831000000001</v>
      </c>
      <c r="J143" s="425">
        <v>-80.893582531045993</v>
      </c>
      <c r="K143" s="428">
        <v>0.31302071476499999</v>
      </c>
    </row>
    <row r="144" spans="1:11" ht="14.4" customHeight="1" thickBot="1" x14ac:dyDescent="0.35">
      <c r="A144" s="447" t="s">
        <v>385</v>
      </c>
      <c r="B144" s="429">
        <v>3349.8169135683102</v>
      </c>
      <c r="C144" s="429">
        <v>3742.0651699999999</v>
      </c>
      <c r="D144" s="430">
        <v>392.24825643169299</v>
      </c>
      <c r="E144" s="436">
        <v>1.1170954313479999</v>
      </c>
      <c r="F144" s="429">
        <v>3982.43004759314</v>
      </c>
      <c r="G144" s="430">
        <v>1327.4766825310501</v>
      </c>
      <c r="H144" s="432">
        <v>317.63970999999998</v>
      </c>
      <c r="I144" s="429">
        <v>1246.5831000000001</v>
      </c>
      <c r="J144" s="430">
        <v>-80.893582531045993</v>
      </c>
      <c r="K144" s="437">
        <v>0.31302071476499999</v>
      </c>
    </row>
    <row r="145" spans="1:11" ht="14.4" customHeight="1" thickBot="1" x14ac:dyDescent="0.35">
      <c r="A145" s="449" t="s">
        <v>41</v>
      </c>
      <c r="B145" s="429">
        <v>3349.8169135683102</v>
      </c>
      <c r="C145" s="429">
        <v>3742.0651699999999</v>
      </c>
      <c r="D145" s="430">
        <v>392.24825643169299</v>
      </c>
      <c r="E145" s="436">
        <v>1.1170954313479999</v>
      </c>
      <c r="F145" s="429">
        <v>3982.43004759314</v>
      </c>
      <c r="G145" s="430">
        <v>1327.4766825310501</v>
      </c>
      <c r="H145" s="432">
        <v>317.63970999999998</v>
      </c>
      <c r="I145" s="429">
        <v>1246.5831000000001</v>
      </c>
      <c r="J145" s="430">
        <v>-80.893582531045993</v>
      </c>
      <c r="K145" s="437">
        <v>0.31302071476499999</v>
      </c>
    </row>
    <row r="146" spans="1:11" ht="14.4" customHeight="1" thickBot="1" x14ac:dyDescent="0.35">
      <c r="A146" s="448" t="s">
        <v>386</v>
      </c>
      <c r="B146" s="424">
        <v>0.64583491920500002</v>
      </c>
      <c r="C146" s="424">
        <v>0.40271000000000001</v>
      </c>
      <c r="D146" s="425">
        <v>-0.24312491920500001</v>
      </c>
      <c r="E146" s="426">
        <v>0.62354943658799999</v>
      </c>
      <c r="F146" s="424">
        <v>0</v>
      </c>
      <c r="G146" s="425">
        <v>0</v>
      </c>
      <c r="H146" s="427">
        <v>4.9730000000000003E-2</v>
      </c>
      <c r="I146" s="424">
        <v>0.11419</v>
      </c>
      <c r="J146" s="425">
        <v>0.11419</v>
      </c>
      <c r="K146" s="435" t="s">
        <v>259</v>
      </c>
    </row>
    <row r="147" spans="1:11" ht="14.4" customHeight="1" thickBot="1" x14ac:dyDescent="0.35">
      <c r="A147" s="446" t="s">
        <v>387</v>
      </c>
      <c r="B147" s="424">
        <v>0.64583491920500002</v>
      </c>
      <c r="C147" s="424">
        <v>0.40271000000000001</v>
      </c>
      <c r="D147" s="425">
        <v>-0.24312491920500001</v>
      </c>
      <c r="E147" s="426">
        <v>0.62354943658799999</v>
      </c>
      <c r="F147" s="424">
        <v>0</v>
      </c>
      <c r="G147" s="425">
        <v>0</v>
      </c>
      <c r="H147" s="427">
        <v>4.9730000000000003E-2</v>
      </c>
      <c r="I147" s="424">
        <v>0.11419</v>
      </c>
      <c r="J147" s="425">
        <v>0.11419</v>
      </c>
      <c r="K147" s="435" t="s">
        <v>259</v>
      </c>
    </row>
    <row r="148" spans="1:11" ht="14.4" customHeight="1" thickBot="1" x14ac:dyDescent="0.35">
      <c r="A148" s="445" t="s">
        <v>388</v>
      </c>
      <c r="B148" s="429">
        <v>0</v>
      </c>
      <c r="C148" s="429">
        <v>0</v>
      </c>
      <c r="D148" s="430">
        <v>0</v>
      </c>
      <c r="E148" s="436">
        <v>1</v>
      </c>
      <c r="F148" s="429">
        <v>0</v>
      </c>
      <c r="G148" s="430">
        <v>0</v>
      </c>
      <c r="H148" s="432">
        <v>1.05</v>
      </c>
      <c r="I148" s="429">
        <v>1.05</v>
      </c>
      <c r="J148" s="430">
        <v>1.05</v>
      </c>
      <c r="K148" s="433" t="s">
        <v>259</v>
      </c>
    </row>
    <row r="149" spans="1:11" ht="14.4" customHeight="1" thickBot="1" x14ac:dyDescent="0.35">
      <c r="A149" s="446" t="s">
        <v>389</v>
      </c>
      <c r="B149" s="424">
        <v>0</v>
      </c>
      <c r="C149" s="424">
        <v>0</v>
      </c>
      <c r="D149" s="425">
        <v>0</v>
      </c>
      <c r="E149" s="426">
        <v>1</v>
      </c>
      <c r="F149" s="424">
        <v>0</v>
      </c>
      <c r="G149" s="425">
        <v>0</v>
      </c>
      <c r="H149" s="427">
        <v>1.05</v>
      </c>
      <c r="I149" s="424">
        <v>1.05</v>
      </c>
      <c r="J149" s="425">
        <v>1.05</v>
      </c>
      <c r="K149" s="435" t="s">
        <v>259</v>
      </c>
    </row>
    <row r="150" spans="1:11" ht="14.4" customHeight="1" thickBot="1" x14ac:dyDescent="0.35">
      <c r="A150" s="445" t="s">
        <v>390</v>
      </c>
      <c r="B150" s="429">
        <v>44.844801527561003</v>
      </c>
      <c r="C150" s="429">
        <v>14.058339999999999</v>
      </c>
      <c r="D150" s="430">
        <v>-30.786461527560999</v>
      </c>
      <c r="E150" s="436">
        <v>0.31348873272099997</v>
      </c>
      <c r="F150" s="429">
        <v>15.957037332401001</v>
      </c>
      <c r="G150" s="430">
        <v>5.3190124441329996</v>
      </c>
      <c r="H150" s="432">
        <v>2.2269399999999999</v>
      </c>
      <c r="I150" s="429">
        <v>4.8834999999999997</v>
      </c>
      <c r="J150" s="430">
        <v>-0.435512444133</v>
      </c>
      <c r="K150" s="437">
        <v>0.30604051982000002</v>
      </c>
    </row>
    <row r="151" spans="1:11" ht="14.4" customHeight="1" thickBot="1" x14ac:dyDescent="0.35">
      <c r="A151" s="446" t="s">
        <v>391</v>
      </c>
      <c r="B151" s="424">
        <v>4.8002268016169998</v>
      </c>
      <c r="C151" s="424">
        <v>1.452</v>
      </c>
      <c r="D151" s="425">
        <v>-3.3482268016169998</v>
      </c>
      <c r="E151" s="426">
        <v>0.30248570744800002</v>
      </c>
      <c r="F151" s="424">
        <v>1.5415802827259999</v>
      </c>
      <c r="G151" s="425">
        <v>0.51386009424199997</v>
      </c>
      <c r="H151" s="427">
        <v>0.308</v>
      </c>
      <c r="I151" s="424">
        <v>0.61599999999999999</v>
      </c>
      <c r="J151" s="425">
        <v>0.10213990575699999</v>
      </c>
      <c r="K151" s="428">
        <v>0.39958995772200001</v>
      </c>
    </row>
    <row r="152" spans="1:11" ht="14.4" customHeight="1" thickBot="1" x14ac:dyDescent="0.35">
      <c r="A152" s="446" t="s">
        <v>392</v>
      </c>
      <c r="B152" s="424">
        <v>25.450591746467001</v>
      </c>
      <c r="C152" s="424">
        <v>7.1643999999999997</v>
      </c>
      <c r="D152" s="425">
        <v>-18.286191746467001</v>
      </c>
      <c r="E152" s="426">
        <v>0.28150229556</v>
      </c>
      <c r="F152" s="424">
        <v>7.9297033368829997</v>
      </c>
      <c r="G152" s="425">
        <v>2.6432344456269998</v>
      </c>
      <c r="H152" s="427">
        <v>1.2839</v>
      </c>
      <c r="I152" s="424">
        <v>2.2389000000000001</v>
      </c>
      <c r="J152" s="425">
        <v>-0.40433444562699999</v>
      </c>
      <c r="K152" s="428">
        <v>0.28234347552200001</v>
      </c>
    </row>
    <row r="153" spans="1:11" ht="14.4" customHeight="1" thickBot="1" x14ac:dyDescent="0.35">
      <c r="A153" s="446" t="s">
        <v>393</v>
      </c>
      <c r="B153" s="424">
        <v>14.593982979475999</v>
      </c>
      <c r="C153" s="424">
        <v>5.4419399999999998</v>
      </c>
      <c r="D153" s="425">
        <v>-9.1520429794760005</v>
      </c>
      <c r="E153" s="426">
        <v>0.372889293324</v>
      </c>
      <c r="F153" s="424">
        <v>6.4857537127910003</v>
      </c>
      <c r="G153" s="425">
        <v>2.1619179042629999</v>
      </c>
      <c r="H153" s="427">
        <v>0.63504000000000005</v>
      </c>
      <c r="I153" s="424">
        <v>2.0286</v>
      </c>
      <c r="J153" s="425">
        <v>-0.133317904263</v>
      </c>
      <c r="K153" s="428">
        <v>0.31277783428599998</v>
      </c>
    </row>
    <row r="154" spans="1:11" ht="14.4" customHeight="1" thickBot="1" x14ac:dyDescent="0.35">
      <c r="A154" s="445" t="s">
        <v>394</v>
      </c>
      <c r="B154" s="429">
        <v>38.429344406928003</v>
      </c>
      <c r="C154" s="429">
        <v>40.3309</v>
      </c>
      <c r="D154" s="430">
        <v>1.901555593071</v>
      </c>
      <c r="E154" s="436">
        <v>1.0494818639870001</v>
      </c>
      <c r="F154" s="429">
        <v>46.637518183182998</v>
      </c>
      <c r="G154" s="430">
        <v>15.545839394393999</v>
      </c>
      <c r="H154" s="432">
        <v>4.0091000000000001</v>
      </c>
      <c r="I154" s="429">
        <v>17.074300000000001</v>
      </c>
      <c r="J154" s="430">
        <v>1.5284606056050001</v>
      </c>
      <c r="K154" s="437">
        <v>0.36610653107500002</v>
      </c>
    </row>
    <row r="155" spans="1:11" ht="14.4" customHeight="1" thickBot="1" x14ac:dyDescent="0.35">
      <c r="A155" s="446" t="s">
        <v>395</v>
      </c>
      <c r="B155" s="424">
        <v>38.429344406928003</v>
      </c>
      <c r="C155" s="424">
        <v>40.3309</v>
      </c>
      <c r="D155" s="425">
        <v>1.901555593071</v>
      </c>
      <c r="E155" s="426">
        <v>1.0494818639870001</v>
      </c>
      <c r="F155" s="424">
        <v>46.637518183182998</v>
      </c>
      <c r="G155" s="425">
        <v>15.545839394393999</v>
      </c>
      <c r="H155" s="427">
        <v>4.0091000000000001</v>
      </c>
      <c r="I155" s="424">
        <v>17.074300000000001</v>
      </c>
      <c r="J155" s="425">
        <v>1.5284606056050001</v>
      </c>
      <c r="K155" s="428">
        <v>0.36610653107500002</v>
      </c>
    </row>
    <row r="156" spans="1:11" ht="14.4" customHeight="1" thickBot="1" x14ac:dyDescent="0.35">
      <c r="A156" s="445" t="s">
        <v>396</v>
      </c>
      <c r="B156" s="429">
        <v>1363.12154574539</v>
      </c>
      <c r="C156" s="429">
        <v>1397.90489</v>
      </c>
      <c r="D156" s="430">
        <v>34.783344254607997</v>
      </c>
      <c r="E156" s="436">
        <v>1.025517419457</v>
      </c>
      <c r="F156" s="429">
        <v>1447.68124368186</v>
      </c>
      <c r="G156" s="430">
        <v>482.56041456061803</v>
      </c>
      <c r="H156" s="432">
        <v>72.868840000000006</v>
      </c>
      <c r="I156" s="429">
        <v>353.31491999999997</v>
      </c>
      <c r="J156" s="430">
        <v>-129.245494560618</v>
      </c>
      <c r="K156" s="437">
        <v>0.24405574192599999</v>
      </c>
    </row>
    <row r="157" spans="1:11" ht="14.4" customHeight="1" thickBot="1" x14ac:dyDescent="0.35">
      <c r="A157" s="446" t="s">
        <v>397</v>
      </c>
      <c r="B157" s="424">
        <v>1363.12154574539</v>
      </c>
      <c r="C157" s="424">
        <v>1397.90489</v>
      </c>
      <c r="D157" s="425">
        <v>34.783344254607997</v>
      </c>
      <c r="E157" s="426">
        <v>1.025517419457</v>
      </c>
      <c r="F157" s="424">
        <v>1447.68124368186</v>
      </c>
      <c r="G157" s="425">
        <v>482.56041456061803</v>
      </c>
      <c r="H157" s="427">
        <v>72.868840000000006</v>
      </c>
      <c r="I157" s="424">
        <v>353.31491999999997</v>
      </c>
      <c r="J157" s="425">
        <v>-129.245494560618</v>
      </c>
      <c r="K157" s="428">
        <v>0.24405574192599999</v>
      </c>
    </row>
    <row r="158" spans="1:11" ht="14.4" customHeight="1" thickBot="1" x14ac:dyDescent="0.35">
      <c r="A158" s="445" t="s">
        <v>398</v>
      </c>
      <c r="B158" s="429">
        <v>1902.7753869692201</v>
      </c>
      <c r="C158" s="429">
        <v>2289.3683299999998</v>
      </c>
      <c r="D158" s="430">
        <v>386.59294303078002</v>
      </c>
      <c r="E158" s="436">
        <v>1.2031731888470001</v>
      </c>
      <c r="F158" s="429">
        <v>2472.1542483957001</v>
      </c>
      <c r="G158" s="430">
        <v>824.05141613190006</v>
      </c>
      <c r="H158" s="432">
        <v>237.43510000000001</v>
      </c>
      <c r="I158" s="429">
        <v>870.14619000000005</v>
      </c>
      <c r="J158" s="430">
        <v>46.094773868099999</v>
      </c>
      <c r="K158" s="437">
        <v>0.35197892306400003</v>
      </c>
    </row>
    <row r="159" spans="1:11" ht="14.4" customHeight="1" thickBot="1" x14ac:dyDescent="0.35">
      <c r="A159" s="446" t="s">
        <v>399</v>
      </c>
      <c r="B159" s="424">
        <v>1902.7753869692201</v>
      </c>
      <c r="C159" s="424">
        <v>2289.3683299999998</v>
      </c>
      <c r="D159" s="425">
        <v>386.59294303078002</v>
      </c>
      <c r="E159" s="426">
        <v>1.2031731888470001</v>
      </c>
      <c r="F159" s="424">
        <v>2472.1542483957001</v>
      </c>
      <c r="G159" s="425">
        <v>824.05141613190006</v>
      </c>
      <c r="H159" s="427">
        <v>237.43510000000001</v>
      </c>
      <c r="I159" s="424">
        <v>870.14619000000005</v>
      </c>
      <c r="J159" s="425">
        <v>46.094773868099999</v>
      </c>
      <c r="K159" s="428">
        <v>0.35197892306400003</v>
      </c>
    </row>
    <row r="160" spans="1:11" ht="14.4" customHeight="1" thickBot="1" x14ac:dyDescent="0.35">
      <c r="A160" s="442" t="s">
        <v>400</v>
      </c>
      <c r="B160" s="424">
        <v>0</v>
      </c>
      <c r="C160" s="424">
        <v>17799.92714</v>
      </c>
      <c r="D160" s="425">
        <v>17799.92714</v>
      </c>
      <c r="E160" s="434" t="s">
        <v>259</v>
      </c>
      <c r="F160" s="424">
        <v>0</v>
      </c>
      <c r="G160" s="425">
        <v>0</v>
      </c>
      <c r="H160" s="427">
        <v>1190.9938299999999</v>
      </c>
      <c r="I160" s="424">
        <v>5245.1008700000002</v>
      </c>
      <c r="J160" s="425">
        <v>5245.1008700000002</v>
      </c>
      <c r="K160" s="435" t="s">
        <v>248</v>
      </c>
    </row>
    <row r="161" spans="1:11" ht="14.4" customHeight="1" thickBot="1" x14ac:dyDescent="0.35">
      <c r="A161" s="447" t="s">
        <v>401</v>
      </c>
      <c r="B161" s="429">
        <v>0</v>
      </c>
      <c r="C161" s="429">
        <v>17799.92714</v>
      </c>
      <c r="D161" s="430">
        <v>17799.92714</v>
      </c>
      <c r="E161" s="431" t="s">
        <v>259</v>
      </c>
      <c r="F161" s="429">
        <v>0</v>
      </c>
      <c r="G161" s="430">
        <v>0</v>
      </c>
      <c r="H161" s="432">
        <v>1190.9938299999999</v>
      </c>
      <c r="I161" s="429">
        <v>5245.1008700000002</v>
      </c>
      <c r="J161" s="430">
        <v>5245.1008700000002</v>
      </c>
      <c r="K161" s="433" t="s">
        <v>248</v>
      </c>
    </row>
    <row r="162" spans="1:11" ht="14.4" customHeight="1" thickBot="1" x14ac:dyDescent="0.35">
      <c r="A162" s="449" t="s">
        <v>402</v>
      </c>
      <c r="B162" s="429">
        <v>0</v>
      </c>
      <c r="C162" s="429">
        <v>17799.92714</v>
      </c>
      <c r="D162" s="430">
        <v>17799.92714</v>
      </c>
      <c r="E162" s="431" t="s">
        <v>259</v>
      </c>
      <c r="F162" s="429">
        <v>0</v>
      </c>
      <c r="G162" s="430">
        <v>0</v>
      </c>
      <c r="H162" s="432">
        <v>1190.9938299999999</v>
      </c>
      <c r="I162" s="429">
        <v>5245.1008700000002</v>
      </c>
      <c r="J162" s="430">
        <v>5245.1008700000002</v>
      </c>
      <c r="K162" s="433" t="s">
        <v>248</v>
      </c>
    </row>
    <row r="163" spans="1:11" ht="14.4" customHeight="1" thickBot="1" x14ac:dyDescent="0.35">
      <c r="A163" s="445" t="s">
        <v>403</v>
      </c>
      <c r="B163" s="429">
        <v>0</v>
      </c>
      <c r="C163" s="429">
        <v>17799.92714</v>
      </c>
      <c r="D163" s="430">
        <v>17799.92714</v>
      </c>
      <c r="E163" s="431" t="s">
        <v>259</v>
      </c>
      <c r="F163" s="429">
        <v>0</v>
      </c>
      <c r="G163" s="430">
        <v>0</v>
      </c>
      <c r="H163" s="432">
        <v>1190.9938299999999</v>
      </c>
      <c r="I163" s="429">
        <v>5245.1008700000002</v>
      </c>
      <c r="J163" s="430">
        <v>5245.1008700000002</v>
      </c>
      <c r="K163" s="433" t="s">
        <v>259</v>
      </c>
    </row>
    <row r="164" spans="1:11" ht="14.4" customHeight="1" thickBot="1" x14ac:dyDescent="0.35">
      <c r="A164" s="446" t="s">
        <v>404</v>
      </c>
      <c r="B164" s="424">
        <v>0</v>
      </c>
      <c r="C164" s="424">
        <v>167.55</v>
      </c>
      <c r="D164" s="425">
        <v>167.55</v>
      </c>
      <c r="E164" s="434" t="s">
        <v>259</v>
      </c>
      <c r="F164" s="424">
        <v>0</v>
      </c>
      <c r="G164" s="425">
        <v>0</v>
      </c>
      <c r="H164" s="427">
        <v>0</v>
      </c>
      <c r="I164" s="424">
        <v>24.323</v>
      </c>
      <c r="J164" s="425">
        <v>24.323</v>
      </c>
      <c r="K164" s="435" t="s">
        <v>259</v>
      </c>
    </row>
    <row r="165" spans="1:11" ht="14.4" customHeight="1" thickBot="1" x14ac:dyDescent="0.35">
      <c r="A165" s="446" t="s">
        <v>405</v>
      </c>
      <c r="B165" s="424">
        <v>0</v>
      </c>
      <c r="C165" s="424">
        <v>17502.73432</v>
      </c>
      <c r="D165" s="425">
        <v>17502.73432</v>
      </c>
      <c r="E165" s="434" t="s">
        <v>259</v>
      </c>
      <c r="F165" s="424">
        <v>0</v>
      </c>
      <c r="G165" s="425">
        <v>0</v>
      </c>
      <c r="H165" s="427">
        <v>1185.9938299999999</v>
      </c>
      <c r="I165" s="424">
        <v>5187.2628699999996</v>
      </c>
      <c r="J165" s="425">
        <v>5187.2628699999996</v>
      </c>
      <c r="K165" s="435" t="s">
        <v>259</v>
      </c>
    </row>
    <row r="166" spans="1:11" ht="14.4" customHeight="1" thickBot="1" x14ac:dyDescent="0.35">
      <c r="A166" s="446" t="s">
        <v>406</v>
      </c>
      <c r="B166" s="424">
        <v>0</v>
      </c>
      <c r="C166" s="424">
        <v>129.64282</v>
      </c>
      <c r="D166" s="425">
        <v>129.64282</v>
      </c>
      <c r="E166" s="434" t="s">
        <v>259</v>
      </c>
      <c r="F166" s="424">
        <v>0</v>
      </c>
      <c r="G166" s="425">
        <v>0</v>
      </c>
      <c r="H166" s="427">
        <v>5</v>
      </c>
      <c r="I166" s="424">
        <v>33.515000000000001</v>
      </c>
      <c r="J166" s="425">
        <v>33.515000000000001</v>
      </c>
      <c r="K166" s="435" t="s">
        <v>259</v>
      </c>
    </row>
    <row r="167" spans="1:11" ht="14.4" customHeight="1" thickBot="1" x14ac:dyDescent="0.35">
      <c r="A167" s="450"/>
      <c r="B167" s="424">
        <v>30209.722075271598</v>
      </c>
      <c r="C167" s="424">
        <v>46959.070290000003</v>
      </c>
      <c r="D167" s="425">
        <v>16749.348214728401</v>
      </c>
      <c r="E167" s="426">
        <v>1.554435693681</v>
      </c>
      <c r="F167" s="424">
        <v>25844.527900797799</v>
      </c>
      <c r="G167" s="425">
        <v>8614.8426335992808</v>
      </c>
      <c r="H167" s="427">
        <v>5901.3566899999796</v>
      </c>
      <c r="I167" s="424">
        <v>28242.601040000001</v>
      </c>
      <c r="J167" s="425">
        <v>19627.758406400699</v>
      </c>
      <c r="K167" s="428">
        <v>1.0927884288850001</v>
      </c>
    </row>
    <row r="168" spans="1:11" ht="14.4" customHeight="1" thickBot="1" x14ac:dyDescent="0.35">
      <c r="A168" s="451" t="s">
        <v>53</v>
      </c>
      <c r="B168" s="438">
        <v>30209.722075271598</v>
      </c>
      <c r="C168" s="438">
        <v>46959.070290000003</v>
      </c>
      <c r="D168" s="439">
        <v>16749.348214728401</v>
      </c>
      <c r="E168" s="440" t="s">
        <v>259</v>
      </c>
      <c r="F168" s="438">
        <v>25844.527900797799</v>
      </c>
      <c r="G168" s="439">
        <v>8614.8426335992699</v>
      </c>
      <c r="H168" s="438">
        <v>5901.3566899999796</v>
      </c>
      <c r="I168" s="438">
        <v>28242.601040000001</v>
      </c>
      <c r="J168" s="439">
        <v>19627.758406400699</v>
      </c>
      <c r="K168" s="441">
        <v>1.0927884288850001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407</v>
      </c>
      <c r="B5" s="453" t="s">
        <v>408</v>
      </c>
      <c r="C5" s="454" t="s">
        <v>409</v>
      </c>
      <c r="D5" s="454" t="s">
        <v>409</v>
      </c>
      <c r="E5" s="454"/>
      <c r="F5" s="454" t="s">
        <v>409</v>
      </c>
      <c r="G5" s="454" t="s">
        <v>409</v>
      </c>
      <c r="H5" s="454" t="s">
        <v>409</v>
      </c>
      <c r="I5" s="455" t="s">
        <v>409</v>
      </c>
      <c r="J5" s="456" t="s">
        <v>55</v>
      </c>
    </row>
    <row r="6" spans="1:10" ht="14.4" customHeight="1" x14ac:dyDescent="0.3">
      <c r="A6" s="452" t="s">
        <v>407</v>
      </c>
      <c r="B6" s="453" t="s">
        <v>410</v>
      </c>
      <c r="C6" s="454">
        <v>11.130569999999995</v>
      </c>
      <c r="D6" s="454">
        <v>8.1323799999999995</v>
      </c>
      <c r="E6" s="454"/>
      <c r="F6" s="454">
        <v>8.3065799999999985</v>
      </c>
      <c r="G6" s="454">
        <v>11.666666992187499</v>
      </c>
      <c r="H6" s="454">
        <v>-3.360086992187501</v>
      </c>
      <c r="I6" s="455">
        <v>0.71199255156270769</v>
      </c>
      <c r="J6" s="456" t="s">
        <v>1</v>
      </c>
    </row>
    <row r="7" spans="1:10" ht="14.4" customHeight="1" x14ac:dyDescent="0.3">
      <c r="A7" s="452" t="s">
        <v>407</v>
      </c>
      <c r="B7" s="453" t="s">
        <v>411</v>
      </c>
      <c r="C7" s="454">
        <v>0.59072999999999998</v>
      </c>
      <c r="D7" s="454">
        <v>0.28917999999999999</v>
      </c>
      <c r="E7" s="454"/>
      <c r="F7" s="454">
        <v>0.21048</v>
      </c>
      <c r="G7" s="454">
        <v>1.6666666259765626</v>
      </c>
      <c r="H7" s="454">
        <v>-1.4561866259765626</v>
      </c>
      <c r="I7" s="455">
        <v>0.1262880030832032</v>
      </c>
      <c r="J7" s="456" t="s">
        <v>1</v>
      </c>
    </row>
    <row r="8" spans="1:10" ht="14.4" customHeight="1" x14ac:dyDescent="0.3">
      <c r="A8" s="452" t="s">
        <v>407</v>
      </c>
      <c r="B8" s="453" t="s">
        <v>412</v>
      </c>
      <c r="C8" s="454">
        <v>0</v>
      </c>
      <c r="D8" s="454">
        <v>0</v>
      </c>
      <c r="E8" s="454"/>
      <c r="F8" s="454">
        <v>0</v>
      </c>
      <c r="G8" s="454">
        <v>1.9195413589477538E-2</v>
      </c>
      <c r="H8" s="454">
        <v>-1.9195413589477538E-2</v>
      </c>
      <c r="I8" s="455">
        <v>0</v>
      </c>
      <c r="J8" s="456" t="s">
        <v>1</v>
      </c>
    </row>
    <row r="9" spans="1:10" ht="14.4" customHeight="1" x14ac:dyDescent="0.3">
      <c r="A9" s="452" t="s">
        <v>407</v>
      </c>
      <c r="B9" s="453" t="s">
        <v>413</v>
      </c>
      <c r="C9" s="454">
        <v>0</v>
      </c>
      <c r="D9" s="454">
        <v>0</v>
      </c>
      <c r="E9" s="454"/>
      <c r="F9" s="454">
        <v>0</v>
      </c>
      <c r="G9" s="454">
        <v>0</v>
      </c>
      <c r="H9" s="454">
        <v>0</v>
      </c>
      <c r="I9" s="455" t="s">
        <v>409</v>
      </c>
      <c r="J9" s="456" t="s">
        <v>1</v>
      </c>
    </row>
    <row r="10" spans="1:10" ht="14.4" customHeight="1" x14ac:dyDescent="0.3">
      <c r="A10" s="452" t="s">
        <v>407</v>
      </c>
      <c r="B10" s="453" t="s">
        <v>414</v>
      </c>
      <c r="C10" s="454">
        <v>11.721299999999996</v>
      </c>
      <c r="D10" s="454">
        <v>8.4215599999999995</v>
      </c>
      <c r="E10" s="454"/>
      <c r="F10" s="454">
        <v>8.517059999999999</v>
      </c>
      <c r="G10" s="454">
        <v>13.352529031753539</v>
      </c>
      <c r="H10" s="454">
        <v>-4.83546903175354</v>
      </c>
      <c r="I10" s="455">
        <v>0.63786118567843209</v>
      </c>
      <c r="J10" s="456" t="s">
        <v>415</v>
      </c>
    </row>
    <row r="12" spans="1:10" ht="14.4" customHeight="1" x14ac:dyDescent="0.3">
      <c r="A12" s="452" t="s">
        <v>407</v>
      </c>
      <c r="B12" s="453" t="s">
        <v>408</v>
      </c>
      <c r="C12" s="454" t="s">
        <v>409</v>
      </c>
      <c r="D12" s="454" t="s">
        <v>409</v>
      </c>
      <c r="E12" s="454"/>
      <c r="F12" s="454" t="s">
        <v>409</v>
      </c>
      <c r="G12" s="454" t="s">
        <v>409</v>
      </c>
      <c r="H12" s="454" t="s">
        <v>409</v>
      </c>
      <c r="I12" s="455" t="s">
        <v>409</v>
      </c>
      <c r="J12" s="456" t="s">
        <v>55</v>
      </c>
    </row>
    <row r="13" spans="1:10" ht="14.4" customHeight="1" x14ac:dyDescent="0.3">
      <c r="A13" s="452" t="s">
        <v>416</v>
      </c>
      <c r="B13" s="453" t="s">
        <v>417</v>
      </c>
      <c r="C13" s="454" t="s">
        <v>409</v>
      </c>
      <c r="D13" s="454" t="s">
        <v>409</v>
      </c>
      <c r="E13" s="454"/>
      <c r="F13" s="454" t="s">
        <v>409</v>
      </c>
      <c r="G13" s="454" t="s">
        <v>409</v>
      </c>
      <c r="H13" s="454" t="s">
        <v>409</v>
      </c>
      <c r="I13" s="455" t="s">
        <v>409</v>
      </c>
      <c r="J13" s="456" t="s">
        <v>0</v>
      </c>
    </row>
    <row r="14" spans="1:10" ht="14.4" customHeight="1" x14ac:dyDescent="0.3">
      <c r="A14" s="452" t="s">
        <v>416</v>
      </c>
      <c r="B14" s="453" t="s">
        <v>410</v>
      </c>
      <c r="C14" s="454">
        <v>11.130569999999995</v>
      </c>
      <c r="D14" s="454">
        <v>8.1323799999999995</v>
      </c>
      <c r="E14" s="454"/>
      <c r="F14" s="454">
        <v>8.3065799999999985</v>
      </c>
      <c r="G14" s="454">
        <v>12</v>
      </c>
      <c r="H14" s="454">
        <v>-3.6934200000000015</v>
      </c>
      <c r="I14" s="455">
        <v>0.69221499999999991</v>
      </c>
      <c r="J14" s="456" t="s">
        <v>1</v>
      </c>
    </row>
    <row r="15" spans="1:10" ht="14.4" customHeight="1" x14ac:dyDescent="0.3">
      <c r="A15" s="452" t="s">
        <v>416</v>
      </c>
      <c r="B15" s="453" t="s">
        <v>411</v>
      </c>
      <c r="C15" s="454">
        <v>0.59072999999999998</v>
      </c>
      <c r="D15" s="454">
        <v>0.28917999999999999</v>
      </c>
      <c r="E15" s="454"/>
      <c r="F15" s="454">
        <v>0.21048</v>
      </c>
      <c r="G15" s="454">
        <v>2</v>
      </c>
      <c r="H15" s="454">
        <v>-1.78952</v>
      </c>
      <c r="I15" s="455">
        <v>0.10524</v>
      </c>
      <c r="J15" s="456" t="s">
        <v>1</v>
      </c>
    </row>
    <row r="16" spans="1:10" ht="14.4" customHeight="1" x14ac:dyDescent="0.3">
      <c r="A16" s="452" t="s">
        <v>416</v>
      </c>
      <c r="B16" s="453" t="s">
        <v>412</v>
      </c>
      <c r="C16" s="454">
        <v>0</v>
      </c>
      <c r="D16" s="454">
        <v>0</v>
      </c>
      <c r="E16" s="454"/>
      <c r="F16" s="454">
        <v>0</v>
      </c>
      <c r="G16" s="454">
        <v>0</v>
      </c>
      <c r="H16" s="454">
        <v>0</v>
      </c>
      <c r="I16" s="455" t="s">
        <v>409</v>
      </c>
      <c r="J16" s="456" t="s">
        <v>1</v>
      </c>
    </row>
    <row r="17" spans="1:10" ht="14.4" customHeight="1" x14ac:dyDescent="0.3">
      <c r="A17" s="452" t="s">
        <v>416</v>
      </c>
      <c r="B17" s="453" t="s">
        <v>413</v>
      </c>
      <c r="C17" s="454">
        <v>0</v>
      </c>
      <c r="D17" s="454">
        <v>0</v>
      </c>
      <c r="E17" s="454"/>
      <c r="F17" s="454">
        <v>0</v>
      </c>
      <c r="G17" s="454">
        <v>0</v>
      </c>
      <c r="H17" s="454">
        <v>0</v>
      </c>
      <c r="I17" s="455" t="s">
        <v>409</v>
      </c>
      <c r="J17" s="456" t="s">
        <v>1</v>
      </c>
    </row>
    <row r="18" spans="1:10" ht="14.4" customHeight="1" x14ac:dyDescent="0.3">
      <c r="A18" s="452" t="s">
        <v>416</v>
      </c>
      <c r="B18" s="453" t="s">
        <v>418</v>
      </c>
      <c r="C18" s="454">
        <v>11.721299999999996</v>
      </c>
      <c r="D18" s="454">
        <v>8.4215599999999995</v>
      </c>
      <c r="E18" s="454"/>
      <c r="F18" s="454">
        <v>8.517059999999999</v>
      </c>
      <c r="G18" s="454">
        <v>13</v>
      </c>
      <c r="H18" s="454">
        <v>-4.482940000000001</v>
      </c>
      <c r="I18" s="455">
        <v>0.65515846153846147</v>
      </c>
      <c r="J18" s="456" t="s">
        <v>419</v>
      </c>
    </row>
    <row r="19" spans="1:10" ht="14.4" customHeight="1" x14ac:dyDescent="0.3">
      <c r="A19" s="452" t="s">
        <v>409</v>
      </c>
      <c r="B19" s="453" t="s">
        <v>409</v>
      </c>
      <c r="C19" s="454" t="s">
        <v>409</v>
      </c>
      <c r="D19" s="454" t="s">
        <v>409</v>
      </c>
      <c r="E19" s="454"/>
      <c r="F19" s="454" t="s">
        <v>409</v>
      </c>
      <c r="G19" s="454" t="s">
        <v>409</v>
      </c>
      <c r="H19" s="454" t="s">
        <v>409</v>
      </c>
      <c r="I19" s="455" t="s">
        <v>409</v>
      </c>
      <c r="J19" s="456" t="s">
        <v>420</v>
      </c>
    </row>
    <row r="20" spans="1:10" ht="14.4" customHeight="1" x14ac:dyDescent="0.3">
      <c r="A20" s="452" t="s">
        <v>407</v>
      </c>
      <c r="B20" s="453" t="s">
        <v>414</v>
      </c>
      <c r="C20" s="454">
        <v>11.721299999999996</v>
      </c>
      <c r="D20" s="454">
        <v>8.4215599999999995</v>
      </c>
      <c r="E20" s="454"/>
      <c r="F20" s="454">
        <v>8.517059999999999</v>
      </c>
      <c r="G20" s="454">
        <v>13</v>
      </c>
      <c r="H20" s="454">
        <v>-4.482940000000001</v>
      </c>
      <c r="I20" s="455">
        <v>0.65515846153846147</v>
      </c>
      <c r="J20" s="456" t="s">
        <v>415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108.73106186798138</v>
      </c>
      <c r="M3" s="84">
        <f>SUBTOTAL(9,M5:M1048576)</f>
        <v>48</v>
      </c>
      <c r="N3" s="85">
        <f>SUBTOTAL(9,N5:N1048576)</f>
        <v>5219.0909696631061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5" t="s">
        <v>407</v>
      </c>
      <c r="B5" s="466" t="s">
        <v>408</v>
      </c>
      <c r="C5" s="467" t="s">
        <v>416</v>
      </c>
      <c r="D5" s="468" t="s">
        <v>417</v>
      </c>
      <c r="E5" s="469">
        <v>50113001</v>
      </c>
      <c r="F5" s="468" t="s">
        <v>421</v>
      </c>
      <c r="G5" s="467" t="s">
        <v>422</v>
      </c>
      <c r="H5" s="467">
        <v>847713</v>
      </c>
      <c r="I5" s="467">
        <v>125526</v>
      </c>
      <c r="J5" s="467" t="s">
        <v>423</v>
      </c>
      <c r="K5" s="467" t="s">
        <v>424</v>
      </c>
      <c r="L5" s="470">
        <v>84.27000000000001</v>
      </c>
      <c r="M5" s="470">
        <v>2</v>
      </c>
      <c r="N5" s="471">
        <v>168.54000000000002</v>
      </c>
    </row>
    <row r="6" spans="1:14" ht="14.4" customHeight="1" x14ac:dyDescent="0.3">
      <c r="A6" s="472" t="s">
        <v>407</v>
      </c>
      <c r="B6" s="473" t="s">
        <v>408</v>
      </c>
      <c r="C6" s="474" t="s">
        <v>416</v>
      </c>
      <c r="D6" s="475" t="s">
        <v>417</v>
      </c>
      <c r="E6" s="476">
        <v>50113001</v>
      </c>
      <c r="F6" s="475" t="s">
        <v>421</v>
      </c>
      <c r="G6" s="474" t="s">
        <v>422</v>
      </c>
      <c r="H6" s="474">
        <v>189244</v>
      </c>
      <c r="I6" s="474">
        <v>89244</v>
      </c>
      <c r="J6" s="474" t="s">
        <v>425</v>
      </c>
      <c r="K6" s="474" t="s">
        <v>426</v>
      </c>
      <c r="L6" s="477">
        <v>20.759000000000004</v>
      </c>
      <c r="M6" s="477">
        <v>12</v>
      </c>
      <c r="N6" s="478">
        <v>249.10800000000003</v>
      </c>
    </row>
    <row r="7" spans="1:14" ht="14.4" customHeight="1" x14ac:dyDescent="0.3">
      <c r="A7" s="472" t="s">
        <v>407</v>
      </c>
      <c r="B7" s="473" t="s">
        <v>408</v>
      </c>
      <c r="C7" s="474" t="s">
        <v>416</v>
      </c>
      <c r="D7" s="475" t="s">
        <v>417</v>
      </c>
      <c r="E7" s="476">
        <v>50113001</v>
      </c>
      <c r="F7" s="475" t="s">
        <v>421</v>
      </c>
      <c r="G7" s="474" t="s">
        <v>422</v>
      </c>
      <c r="H7" s="474">
        <v>841498</v>
      </c>
      <c r="I7" s="474">
        <v>0</v>
      </c>
      <c r="J7" s="474" t="s">
        <v>427</v>
      </c>
      <c r="K7" s="474" t="s">
        <v>409</v>
      </c>
      <c r="L7" s="477">
        <v>50.71</v>
      </c>
      <c r="M7" s="477">
        <v>1</v>
      </c>
      <c r="N7" s="478">
        <v>50.71</v>
      </c>
    </row>
    <row r="8" spans="1:14" ht="14.4" customHeight="1" x14ac:dyDescent="0.3">
      <c r="A8" s="472" t="s">
        <v>407</v>
      </c>
      <c r="B8" s="473" t="s">
        <v>408</v>
      </c>
      <c r="C8" s="474" t="s">
        <v>416</v>
      </c>
      <c r="D8" s="475" t="s">
        <v>417</v>
      </c>
      <c r="E8" s="476">
        <v>50113001</v>
      </c>
      <c r="F8" s="475" t="s">
        <v>421</v>
      </c>
      <c r="G8" s="474" t="s">
        <v>422</v>
      </c>
      <c r="H8" s="474">
        <v>930043</v>
      </c>
      <c r="I8" s="474">
        <v>0</v>
      </c>
      <c r="J8" s="474" t="s">
        <v>428</v>
      </c>
      <c r="K8" s="474" t="s">
        <v>409</v>
      </c>
      <c r="L8" s="477">
        <v>31.871310738073984</v>
      </c>
      <c r="M8" s="477">
        <v>16</v>
      </c>
      <c r="N8" s="478">
        <v>509.94097180918374</v>
      </c>
    </row>
    <row r="9" spans="1:14" ht="14.4" customHeight="1" x14ac:dyDescent="0.3">
      <c r="A9" s="472" t="s">
        <v>407</v>
      </c>
      <c r="B9" s="473" t="s">
        <v>408</v>
      </c>
      <c r="C9" s="474" t="s">
        <v>416</v>
      </c>
      <c r="D9" s="475" t="s">
        <v>417</v>
      </c>
      <c r="E9" s="476">
        <v>50113001</v>
      </c>
      <c r="F9" s="475" t="s">
        <v>421</v>
      </c>
      <c r="G9" s="474" t="s">
        <v>422</v>
      </c>
      <c r="H9" s="474">
        <v>848992</v>
      </c>
      <c r="I9" s="474">
        <v>119658</v>
      </c>
      <c r="J9" s="474" t="s">
        <v>429</v>
      </c>
      <c r="K9" s="474" t="s">
        <v>430</v>
      </c>
      <c r="L9" s="477">
        <v>73.569999999999979</v>
      </c>
      <c r="M9" s="477">
        <v>1</v>
      </c>
      <c r="N9" s="478">
        <v>73.569999999999979</v>
      </c>
    </row>
    <row r="10" spans="1:14" ht="14.4" customHeight="1" x14ac:dyDescent="0.3">
      <c r="A10" s="472" t="s">
        <v>407</v>
      </c>
      <c r="B10" s="473" t="s">
        <v>408</v>
      </c>
      <c r="C10" s="474" t="s">
        <v>416</v>
      </c>
      <c r="D10" s="475" t="s">
        <v>417</v>
      </c>
      <c r="E10" s="476">
        <v>50113001</v>
      </c>
      <c r="F10" s="475" t="s">
        <v>421</v>
      </c>
      <c r="G10" s="474" t="s">
        <v>422</v>
      </c>
      <c r="H10" s="474">
        <v>920056</v>
      </c>
      <c r="I10" s="474">
        <v>0</v>
      </c>
      <c r="J10" s="474" t="s">
        <v>431</v>
      </c>
      <c r="K10" s="474" t="s">
        <v>409</v>
      </c>
      <c r="L10" s="477">
        <v>547.0486077727976</v>
      </c>
      <c r="M10" s="477">
        <v>1</v>
      </c>
      <c r="N10" s="478">
        <v>547.0486077727976</v>
      </c>
    </row>
    <row r="11" spans="1:14" ht="14.4" customHeight="1" x14ac:dyDescent="0.3">
      <c r="A11" s="472" t="s">
        <v>407</v>
      </c>
      <c r="B11" s="473" t="s">
        <v>408</v>
      </c>
      <c r="C11" s="474" t="s">
        <v>416</v>
      </c>
      <c r="D11" s="475" t="s">
        <v>417</v>
      </c>
      <c r="E11" s="476">
        <v>50113001</v>
      </c>
      <c r="F11" s="475" t="s">
        <v>421</v>
      </c>
      <c r="G11" s="474" t="s">
        <v>422</v>
      </c>
      <c r="H11" s="474">
        <v>921175</v>
      </c>
      <c r="I11" s="474">
        <v>0</v>
      </c>
      <c r="J11" s="474" t="s">
        <v>432</v>
      </c>
      <c r="K11" s="474" t="s">
        <v>409</v>
      </c>
      <c r="L11" s="477">
        <v>122.68380558253297</v>
      </c>
      <c r="M11" s="477">
        <v>3</v>
      </c>
      <c r="N11" s="478">
        <v>368.05141674759892</v>
      </c>
    </row>
    <row r="12" spans="1:14" ht="14.4" customHeight="1" x14ac:dyDescent="0.3">
      <c r="A12" s="472" t="s">
        <v>407</v>
      </c>
      <c r="B12" s="473" t="s">
        <v>408</v>
      </c>
      <c r="C12" s="474" t="s">
        <v>416</v>
      </c>
      <c r="D12" s="475" t="s">
        <v>417</v>
      </c>
      <c r="E12" s="476">
        <v>50113001</v>
      </c>
      <c r="F12" s="475" t="s">
        <v>421</v>
      </c>
      <c r="G12" s="474" t="s">
        <v>422</v>
      </c>
      <c r="H12" s="474">
        <v>930308</v>
      </c>
      <c r="I12" s="474">
        <v>0</v>
      </c>
      <c r="J12" s="474" t="s">
        <v>433</v>
      </c>
      <c r="K12" s="474" t="s">
        <v>409</v>
      </c>
      <c r="L12" s="477">
        <v>555.48860047485755</v>
      </c>
      <c r="M12" s="477">
        <v>2</v>
      </c>
      <c r="N12" s="478">
        <v>1110.9772009497151</v>
      </c>
    </row>
    <row r="13" spans="1:14" ht="14.4" customHeight="1" x14ac:dyDescent="0.3">
      <c r="A13" s="472" t="s">
        <v>407</v>
      </c>
      <c r="B13" s="473" t="s">
        <v>408</v>
      </c>
      <c r="C13" s="474" t="s">
        <v>416</v>
      </c>
      <c r="D13" s="475" t="s">
        <v>417</v>
      </c>
      <c r="E13" s="476">
        <v>50113001</v>
      </c>
      <c r="F13" s="475" t="s">
        <v>421</v>
      </c>
      <c r="G13" s="474" t="s">
        <v>422</v>
      </c>
      <c r="H13" s="474">
        <v>500038</v>
      </c>
      <c r="I13" s="474">
        <v>0</v>
      </c>
      <c r="J13" s="474" t="s">
        <v>434</v>
      </c>
      <c r="K13" s="474" t="s">
        <v>435</v>
      </c>
      <c r="L13" s="477">
        <v>837.90036174270097</v>
      </c>
      <c r="M13" s="477">
        <v>1</v>
      </c>
      <c r="N13" s="478">
        <v>837.90036174270097</v>
      </c>
    </row>
    <row r="14" spans="1:14" ht="14.4" customHeight="1" x14ac:dyDescent="0.3">
      <c r="A14" s="472" t="s">
        <v>407</v>
      </c>
      <c r="B14" s="473" t="s">
        <v>408</v>
      </c>
      <c r="C14" s="474" t="s">
        <v>416</v>
      </c>
      <c r="D14" s="475" t="s">
        <v>417</v>
      </c>
      <c r="E14" s="476">
        <v>50113001</v>
      </c>
      <c r="F14" s="475" t="s">
        <v>421</v>
      </c>
      <c r="G14" s="474" t="s">
        <v>422</v>
      </c>
      <c r="H14" s="474">
        <v>921176</v>
      </c>
      <c r="I14" s="474">
        <v>0</v>
      </c>
      <c r="J14" s="474" t="s">
        <v>436</v>
      </c>
      <c r="K14" s="474" t="s">
        <v>409</v>
      </c>
      <c r="L14" s="477">
        <v>162.1686004748575</v>
      </c>
      <c r="M14" s="477">
        <v>2</v>
      </c>
      <c r="N14" s="478">
        <v>324.337200949715</v>
      </c>
    </row>
    <row r="15" spans="1:14" ht="14.4" customHeight="1" x14ac:dyDescent="0.3">
      <c r="A15" s="472" t="s">
        <v>407</v>
      </c>
      <c r="B15" s="473" t="s">
        <v>408</v>
      </c>
      <c r="C15" s="474" t="s">
        <v>416</v>
      </c>
      <c r="D15" s="475" t="s">
        <v>417</v>
      </c>
      <c r="E15" s="476">
        <v>50113001</v>
      </c>
      <c r="F15" s="475" t="s">
        <v>421</v>
      </c>
      <c r="G15" s="474" t="s">
        <v>422</v>
      </c>
      <c r="H15" s="474">
        <v>900321</v>
      </c>
      <c r="I15" s="474">
        <v>0</v>
      </c>
      <c r="J15" s="474" t="s">
        <v>437</v>
      </c>
      <c r="K15" s="474" t="s">
        <v>409</v>
      </c>
      <c r="L15" s="477">
        <v>366.38860484569807</v>
      </c>
      <c r="M15" s="477">
        <v>2</v>
      </c>
      <c r="N15" s="478">
        <v>732.77720969139614</v>
      </c>
    </row>
    <row r="16" spans="1:14" ht="14.4" customHeight="1" x14ac:dyDescent="0.3">
      <c r="A16" s="472" t="s">
        <v>407</v>
      </c>
      <c r="B16" s="473" t="s">
        <v>408</v>
      </c>
      <c r="C16" s="474" t="s">
        <v>416</v>
      </c>
      <c r="D16" s="475" t="s">
        <v>417</v>
      </c>
      <c r="E16" s="476">
        <v>50113001</v>
      </c>
      <c r="F16" s="475" t="s">
        <v>421</v>
      </c>
      <c r="G16" s="474" t="s">
        <v>422</v>
      </c>
      <c r="H16" s="474">
        <v>155911</v>
      </c>
      <c r="I16" s="474">
        <v>55911</v>
      </c>
      <c r="J16" s="474" t="s">
        <v>438</v>
      </c>
      <c r="K16" s="474" t="s">
        <v>439</v>
      </c>
      <c r="L16" s="477">
        <v>35.650000000000006</v>
      </c>
      <c r="M16" s="477">
        <v>1</v>
      </c>
      <c r="N16" s="478">
        <v>35.650000000000006</v>
      </c>
    </row>
    <row r="17" spans="1:14" ht="14.4" customHeight="1" x14ac:dyDescent="0.3">
      <c r="A17" s="472" t="s">
        <v>407</v>
      </c>
      <c r="B17" s="473" t="s">
        <v>408</v>
      </c>
      <c r="C17" s="474" t="s">
        <v>416</v>
      </c>
      <c r="D17" s="475" t="s">
        <v>417</v>
      </c>
      <c r="E17" s="476">
        <v>50113013</v>
      </c>
      <c r="F17" s="475" t="s">
        <v>440</v>
      </c>
      <c r="G17" s="474" t="s">
        <v>422</v>
      </c>
      <c r="H17" s="474">
        <v>183821</v>
      </c>
      <c r="I17" s="474">
        <v>183821</v>
      </c>
      <c r="J17" s="474" t="s">
        <v>441</v>
      </c>
      <c r="K17" s="474" t="s">
        <v>442</v>
      </c>
      <c r="L17" s="477">
        <v>71.849999999999994</v>
      </c>
      <c r="M17" s="477">
        <v>2</v>
      </c>
      <c r="N17" s="478">
        <v>143.69999999999999</v>
      </c>
    </row>
    <row r="18" spans="1:14" ht="14.4" customHeight="1" thickBot="1" x14ac:dyDescent="0.35">
      <c r="A18" s="479" t="s">
        <v>407</v>
      </c>
      <c r="B18" s="480" t="s">
        <v>408</v>
      </c>
      <c r="C18" s="481" t="s">
        <v>416</v>
      </c>
      <c r="D18" s="482" t="s">
        <v>417</v>
      </c>
      <c r="E18" s="483">
        <v>50113013</v>
      </c>
      <c r="F18" s="482" t="s">
        <v>440</v>
      </c>
      <c r="G18" s="481" t="s">
        <v>443</v>
      </c>
      <c r="H18" s="481">
        <v>166265</v>
      </c>
      <c r="I18" s="481">
        <v>166265</v>
      </c>
      <c r="J18" s="481" t="s">
        <v>444</v>
      </c>
      <c r="K18" s="481" t="s">
        <v>445</v>
      </c>
      <c r="L18" s="484">
        <v>33.39</v>
      </c>
      <c r="M18" s="484">
        <v>2</v>
      </c>
      <c r="N18" s="485">
        <v>66.78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.88671875" style="191" customWidth="1"/>
    <col min="5" max="5" width="5.5546875" style="194" customWidth="1"/>
    <col min="6" max="6" width="10.88671875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" customHeight="1" thickBot="1" x14ac:dyDescent="0.35">
      <c r="A5" s="500" t="s">
        <v>446</v>
      </c>
      <c r="B5" s="463"/>
      <c r="C5" s="490">
        <v>0</v>
      </c>
      <c r="D5" s="463">
        <v>66.78</v>
      </c>
      <c r="E5" s="490">
        <v>1</v>
      </c>
      <c r="F5" s="464">
        <v>66.78</v>
      </c>
    </row>
    <row r="6" spans="1:6" ht="14.4" customHeight="1" thickBot="1" x14ac:dyDescent="0.35">
      <c r="A6" s="496" t="s">
        <v>3</v>
      </c>
      <c r="B6" s="497"/>
      <c r="C6" s="498">
        <v>0</v>
      </c>
      <c r="D6" s="497">
        <v>66.78</v>
      </c>
      <c r="E6" s="498">
        <v>1</v>
      </c>
      <c r="F6" s="499">
        <v>66.78</v>
      </c>
    </row>
    <row r="7" spans="1:6" ht="14.4" customHeight="1" thickBot="1" x14ac:dyDescent="0.35"/>
    <row r="8" spans="1:6" ht="14.4" customHeight="1" thickBot="1" x14ac:dyDescent="0.35">
      <c r="A8" s="500" t="s">
        <v>447</v>
      </c>
      <c r="B8" s="463"/>
      <c r="C8" s="490">
        <v>0</v>
      </c>
      <c r="D8" s="463">
        <v>66.78</v>
      </c>
      <c r="E8" s="490">
        <v>1</v>
      </c>
      <c r="F8" s="464">
        <v>66.78</v>
      </c>
    </row>
    <row r="9" spans="1:6" ht="14.4" customHeight="1" thickBot="1" x14ac:dyDescent="0.35">
      <c r="A9" s="496" t="s">
        <v>3</v>
      </c>
      <c r="B9" s="497"/>
      <c r="C9" s="498">
        <v>0</v>
      </c>
      <c r="D9" s="497">
        <v>66.78</v>
      </c>
      <c r="E9" s="498">
        <v>1</v>
      </c>
      <c r="F9" s="499">
        <v>66.78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.88671875" style="191" customWidth="1"/>
    <col min="11" max="11" width="6.77734375" style="194" bestFit="1" customWidth="1"/>
    <col min="12" max="12" width="6.6640625" style="191" customWidth="1"/>
    <col min="13" max="13" width="10.88671875" style="191" customWidth="1"/>
    <col min="14" max="16384" width="8.88671875" style="115"/>
  </cols>
  <sheetData>
    <row r="1" spans="1:13" ht="18.600000000000001" customHeight="1" thickBot="1" x14ac:dyDescent="0.4">
      <c r="A1" s="348" t="s">
        <v>452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66.78</v>
      </c>
      <c r="K3" s="44">
        <f>IF(M3=0,0,J3/M3)</f>
        <v>1</v>
      </c>
      <c r="L3" s="43">
        <f>SUBTOTAL(9,L6:L1048576)</f>
        <v>2</v>
      </c>
      <c r="M3" s="45">
        <f>SUBTOTAL(9,M6:M1048576)</f>
        <v>66.78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6" t="s">
        <v>115</v>
      </c>
      <c r="B5" s="502" t="s">
        <v>116</v>
      </c>
      <c r="C5" s="502" t="s">
        <v>57</v>
      </c>
      <c r="D5" s="502" t="s">
        <v>117</v>
      </c>
      <c r="E5" s="502" t="s">
        <v>118</v>
      </c>
      <c r="F5" s="503" t="s">
        <v>15</v>
      </c>
      <c r="G5" s="503" t="s">
        <v>14</v>
      </c>
      <c r="H5" s="488" t="s">
        <v>119</v>
      </c>
      <c r="I5" s="487" t="s">
        <v>15</v>
      </c>
      <c r="J5" s="503" t="s">
        <v>14</v>
      </c>
      <c r="K5" s="488" t="s">
        <v>119</v>
      </c>
      <c r="L5" s="487" t="s">
        <v>15</v>
      </c>
      <c r="M5" s="504" t="s">
        <v>14</v>
      </c>
    </row>
    <row r="6" spans="1:13" ht="14.4" customHeight="1" thickBot="1" x14ac:dyDescent="0.35">
      <c r="A6" s="493" t="s">
        <v>416</v>
      </c>
      <c r="B6" s="505" t="s">
        <v>448</v>
      </c>
      <c r="C6" s="505" t="s">
        <v>449</v>
      </c>
      <c r="D6" s="505" t="s">
        <v>450</v>
      </c>
      <c r="E6" s="505" t="s">
        <v>451</v>
      </c>
      <c r="F6" s="494"/>
      <c r="G6" s="494"/>
      <c r="H6" s="228">
        <v>0</v>
      </c>
      <c r="I6" s="494">
        <v>2</v>
      </c>
      <c r="J6" s="494">
        <v>66.78</v>
      </c>
      <c r="K6" s="228">
        <v>1</v>
      </c>
      <c r="L6" s="494">
        <v>2</v>
      </c>
      <c r="M6" s="495">
        <v>66.78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247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40</v>
      </c>
      <c r="C3" s="232">
        <f>SUM(C6:C1048576)</f>
        <v>1</v>
      </c>
      <c r="D3" s="232">
        <f>SUM(D6:D1048576)</f>
        <v>0</v>
      </c>
      <c r="E3" s="233">
        <f>SUM(E6:E1048576)</f>
        <v>0</v>
      </c>
      <c r="F3" s="230">
        <f>IF(SUM($B3:$E3)=0,"",B3/SUM($B3:$E3))</f>
        <v>0.97560975609756095</v>
      </c>
      <c r="G3" s="228">
        <f t="shared" ref="G3:I3" si="0">IF(SUM($B3:$E3)=0,"",C3/SUM($B3:$E3))</f>
        <v>2.4390243902439025E-2</v>
      </c>
      <c r="H3" s="228">
        <f t="shared" si="0"/>
        <v>0</v>
      </c>
      <c r="I3" s="229">
        <f t="shared" si="0"/>
        <v>0</v>
      </c>
      <c r="J3" s="232">
        <f>SUM(J6:J1048576)</f>
        <v>24</v>
      </c>
      <c r="K3" s="232">
        <f>SUM(K6:K1048576)</f>
        <v>1</v>
      </c>
      <c r="L3" s="232">
        <f>SUM(L6:L1048576)</f>
        <v>0</v>
      </c>
      <c r="M3" s="233">
        <f>SUM(M6:M1048576)</f>
        <v>0</v>
      </c>
      <c r="N3" s="230">
        <f>IF(SUM($J3:$M3)=0,"",J3/SUM($J3:$M3))</f>
        <v>0.96</v>
      </c>
      <c r="O3" s="228">
        <f t="shared" ref="O3:Q3" si="1">IF(SUM($J3:$M3)=0,"",K3/SUM($J3:$M3))</f>
        <v>0.04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06" t="s">
        <v>174</v>
      </c>
      <c r="B5" s="507" t="s">
        <v>176</v>
      </c>
      <c r="C5" s="507" t="s">
        <v>177</v>
      </c>
      <c r="D5" s="507" t="s">
        <v>178</v>
      </c>
      <c r="E5" s="508" t="s">
        <v>179</v>
      </c>
      <c r="F5" s="509" t="s">
        <v>176</v>
      </c>
      <c r="G5" s="510" t="s">
        <v>177</v>
      </c>
      <c r="H5" s="510" t="s">
        <v>178</v>
      </c>
      <c r="I5" s="511" t="s">
        <v>179</v>
      </c>
      <c r="J5" s="507" t="s">
        <v>176</v>
      </c>
      <c r="K5" s="507" t="s">
        <v>177</v>
      </c>
      <c r="L5" s="507" t="s">
        <v>178</v>
      </c>
      <c r="M5" s="508" t="s">
        <v>179</v>
      </c>
      <c r="N5" s="509" t="s">
        <v>176</v>
      </c>
      <c r="O5" s="510" t="s">
        <v>177</v>
      </c>
      <c r="P5" s="510" t="s">
        <v>178</v>
      </c>
      <c r="Q5" s="511" t="s">
        <v>179</v>
      </c>
    </row>
    <row r="6" spans="1:17" ht="14.4" customHeight="1" x14ac:dyDescent="0.3">
      <c r="A6" s="515" t="s">
        <v>453</v>
      </c>
      <c r="B6" s="519"/>
      <c r="C6" s="470"/>
      <c r="D6" s="470"/>
      <c r="E6" s="471"/>
      <c r="F6" s="517"/>
      <c r="G6" s="491"/>
      <c r="H6" s="491"/>
      <c r="I6" s="521"/>
      <c r="J6" s="519"/>
      <c r="K6" s="470"/>
      <c r="L6" s="470"/>
      <c r="M6" s="471"/>
      <c r="N6" s="517"/>
      <c r="O6" s="491"/>
      <c r="P6" s="491"/>
      <c r="Q6" s="513"/>
    </row>
    <row r="7" spans="1:17" ht="14.4" customHeight="1" thickBot="1" x14ac:dyDescent="0.35">
      <c r="A7" s="516" t="s">
        <v>454</v>
      </c>
      <c r="B7" s="520">
        <v>40</v>
      </c>
      <c r="C7" s="484">
        <v>1</v>
      </c>
      <c r="D7" s="484"/>
      <c r="E7" s="485"/>
      <c r="F7" s="518">
        <v>0.97560975609756095</v>
      </c>
      <c r="G7" s="492">
        <v>2.4390243902439025E-2</v>
      </c>
      <c r="H7" s="492">
        <v>0</v>
      </c>
      <c r="I7" s="522">
        <v>0</v>
      </c>
      <c r="J7" s="520">
        <v>24</v>
      </c>
      <c r="K7" s="484">
        <v>1</v>
      </c>
      <c r="L7" s="484"/>
      <c r="M7" s="485"/>
      <c r="N7" s="518">
        <v>0.96</v>
      </c>
      <c r="O7" s="492">
        <v>0.04</v>
      </c>
      <c r="P7" s="492">
        <v>0</v>
      </c>
      <c r="Q7" s="51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407</v>
      </c>
      <c r="B5" s="453" t="s">
        <v>408</v>
      </c>
      <c r="C5" s="454" t="s">
        <v>409</v>
      </c>
      <c r="D5" s="454" t="s">
        <v>409</v>
      </c>
      <c r="E5" s="454"/>
      <c r="F5" s="454" t="s">
        <v>409</v>
      </c>
      <c r="G5" s="454" t="s">
        <v>409</v>
      </c>
      <c r="H5" s="454" t="s">
        <v>409</v>
      </c>
      <c r="I5" s="455" t="s">
        <v>409</v>
      </c>
      <c r="J5" s="456" t="s">
        <v>55</v>
      </c>
    </row>
    <row r="6" spans="1:10" ht="14.4" customHeight="1" x14ac:dyDescent="0.3">
      <c r="A6" s="452" t="s">
        <v>407</v>
      </c>
      <c r="B6" s="453" t="s">
        <v>455</v>
      </c>
      <c r="C6" s="454">
        <v>7218.6946500000004</v>
      </c>
      <c r="D6" s="454">
        <v>7965.3101499999984</v>
      </c>
      <c r="E6" s="454"/>
      <c r="F6" s="454">
        <v>9778.0991199999917</v>
      </c>
      <c r="G6" s="454">
        <v>8584.6669999999995</v>
      </c>
      <c r="H6" s="454">
        <v>1193.4321199999922</v>
      </c>
      <c r="I6" s="455">
        <v>1.1390190347511433</v>
      </c>
      <c r="J6" s="456" t="s">
        <v>1</v>
      </c>
    </row>
    <row r="7" spans="1:10" ht="14.4" customHeight="1" x14ac:dyDescent="0.3">
      <c r="A7" s="452" t="s">
        <v>407</v>
      </c>
      <c r="B7" s="453" t="s">
        <v>456</v>
      </c>
      <c r="C7" s="454">
        <v>47.087830000000004</v>
      </c>
      <c r="D7" s="454">
        <v>63.381159999999987</v>
      </c>
      <c r="E7" s="454"/>
      <c r="F7" s="454">
        <v>131.76926999999995</v>
      </c>
      <c r="G7" s="454">
        <v>135.069203125</v>
      </c>
      <c r="H7" s="454">
        <v>-3.2999331250000523</v>
      </c>
      <c r="I7" s="455">
        <v>0.97556857485902149</v>
      </c>
      <c r="J7" s="456" t="s">
        <v>1</v>
      </c>
    </row>
    <row r="8" spans="1:10" ht="14.4" customHeight="1" x14ac:dyDescent="0.3">
      <c r="A8" s="452" t="s">
        <v>407</v>
      </c>
      <c r="B8" s="453" t="s">
        <v>457</v>
      </c>
      <c r="C8" s="454">
        <v>5.1087799999999994</v>
      </c>
      <c r="D8" s="454">
        <v>4.2576099999999997</v>
      </c>
      <c r="E8" s="454"/>
      <c r="F8" s="454">
        <v>4.2784199999999997</v>
      </c>
      <c r="G8" s="454">
        <v>5</v>
      </c>
      <c r="H8" s="454">
        <v>-0.72158000000000033</v>
      </c>
      <c r="I8" s="455">
        <v>0.85568399999999989</v>
      </c>
      <c r="J8" s="456" t="s">
        <v>1</v>
      </c>
    </row>
    <row r="9" spans="1:10" ht="14.4" customHeight="1" x14ac:dyDescent="0.3">
      <c r="A9" s="452" t="s">
        <v>407</v>
      </c>
      <c r="B9" s="453" t="s">
        <v>458</v>
      </c>
      <c r="C9" s="454">
        <v>22.161530000000003</v>
      </c>
      <c r="D9" s="454">
        <v>32.599049999999998</v>
      </c>
      <c r="E9" s="454"/>
      <c r="F9" s="454">
        <v>23.259559999999993</v>
      </c>
      <c r="G9" s="454">
        <v>36.333332031250002</v>
      </c>
      <c r="H9" s="454">
        <v>-13.073772031250009</v>
      </c>
      <c r="I9" s="455">
        <v>0.64017139908871101</v>
      </c>
      <c r="J9" s="456" t="s">
        <v>1</v>
      </c>
    </row>
    <row r="10" spans="1:10" ht="14.4" customHeight="1" x14ac:dyDescent="0.3">
      <c r="A10" s="452" t="s">
        <v>407</v>
      </c>
      <c r="B10" s="453" t="s">
        <v>459</v>
      </c>
      <c r="C10" s="454">
        <v>0.46800000000000003</v>
      </c>
      <c r="D10" s="454">
        <v>0.43099999999999999</v>
      </c>
      <c r="E10" s="454"/>
      <c r="F10" s="454">
        <v>0.61851999999999996</v>
      </c>
      <c r="G10" s="454">
        <v>0.33333334350585936</v>
      </c>
      <c r="H10" s="454">
        <v>0.2851866564941406</v>
      </c>
      <c r="I10" s="455">
        <v>1.8555599433728045</v>
      </c>
      <c r="J10" s="456" t="s">
        <v>1</v>
      </c>
    </row>
    <row r="11" spans="1:10" ht="14.4" customHeight="1" x14ac:dyDescent="0.3">
      <c r="A11" s="452" t="s">
        <v>407</v>
      </c>
      <c r="B11" s="453" t="s">
        <v>460</v>
      </c>
      <c r="C11" s="454">
        <v>5.1120000000000001</v>
      </c>
      <c r="D11" s="454">
        <v>7.3120000000000003</v>
      </c>
      <c r="E11" s="454"/>
      <c r="F11" s="454">
        <v>9.4499999999999993</v>
      </c>
      <c r="G11" s="454">
        <v>8.3333330078125005</v>
      </c>
      <c r="H11" s="454">
        <v>1.1166669921874988</v>
      </c>
      <c r="I11" s="455">
        <v>1.1340000442968765</v>
      </c>
      <c r="J11" s="456" t="s">
        <v>1</v>
      </c>
    </row>
    <row r="12" spans="1:10" ht="14.4" customHeight="1" x14ac:dyDescent="0.3">
      <c r="A12" s="452" t="s">
        <v>407</v>
      </c>
      <c r="B12" s="453" t="s">
        <v>414</v>
      </c>
      <c r="C12" s="454">
        <v>7298.6327900000006</v>
      </c>
      <c r="D12" s="454">
        <v>8073.2909699999973</v>
      </c>
      <c r="E12" s="454"/>
      <c r="F12" s="454">
        <v>9947.474889999994</v>
      </c>
      <c r="G12" s="454">
        <v>8769.7362015075687</v>
      </c>
      <c r="H12" s="454">
        <v>1177.7386884924254</v>
      </c>
      <c r="I12" s="455">
        <v>1.1342957942440692</v>
      </c>
      <c r="J12" s="456" t="s">
        <v>415</v>
      </c>
    </row>
    <row r="14" spans="1:10" ht="14.4" customHeight="1" x14ac:dyDescent="0.3">
      <c r="A14" s="452" t="s">
        <v>407</v>
      </c>
      <c r="B14" s="453" t="s">
        <v>408</v>
      </c>
      <c r="C14" s="454" t="s">
        <v>409</v>
      </c>
      <c r="D14" s="454" t="s">
        <v>409</v>
      </c>
      <c r="E14" s="454"/>
      <c r="F14" s="454" t="s">
        <v>409</v>
      </c>
      <c r="G14" s="454" t="s">
        <v>409</v>
      </c>
      <c r="H14" s="454" t="s">
        <v>409</v>
      </c>
      <c r="I14" s="455" t="s">
        <v>409</v>
      </c>
      <c r="J14" s="456" t="s">
        <v>55</v>
      </c>
    </row>
    <row r="15" spans="1:10" ht="14.4" customHeight="1" x14ac:dyDescent="0.3">
      <c r="A15" s="452" t="s">
        <v>416</v>
      </c>
      <c r="B15" s="453" t="s">
        <v>417</v>
      </c>
      <c r="C15" s="454" t="s">
        <v>409</v>
      </c>
      <c r="D15" s="454" t="s">
        <v>409</v>
      </c>
      <c r="E15" s="454"/>
      <c r="F15" s="454" t="s">
        <v>409</v>
      </c>
      <c r="G15" s="454" t="s">
        <v>409</v>
      </c>
      <c r="H15" s="454" t="s">
        <v>409</v>
      </c>
      <c r="I15" s="455" t="s">
        <v>409</v>
      </c>
      <c r="J15" s="456" t="s">
        <v>0</v>
      </c>
    </row>
    <row r="16" spans="1:10" ht="14.4" customHeight="1" x14ac:dyDescent="0.3">
      <c r="A16" s="452" t="s">
        <v>416</v>
      </c>
      <c r="B16" s="453" t="s">
        <v>455</v>
      </c>
      <c r="C16" s="454">
        <v>7218.6946500000004</v>
      </c>
      <c r="D16" s="454">
        <v>7965.3101499999984</v>
      </c>
      <c r="E16" s="454"/>
      <c r="F16" s="454">
        <v>9778.0991199999917</v>
      </c>
      <c r="G16" s="454">
        <v>8585</v>
      </c>
      <c r="H16" s="454">
        <v>1193.0991199999917</v>
      </c>
      <c r="I16" s="455">
        <v>1.1389748538147924</v>
      </c>
      <c r="J16" s="456" t="s">
        <v>1</v>
      </c>
    </row>
    <row r="17" spans="1:10" ht="14.4" customHeight="1" x14ac:dyDescent="0.3">
      <c r="A17" s="452" t="s">
        <v>416</v>
      </c>
      <c r="B17" s="453" t="s">
        <v>456</v>
      </c>
      <c r="C17" s="454">
        <v>47.087830000000004</v>
      </c>
      <c r="D17" s="454">
        <v>63.381159999999987</v>
      </c>
      <c r="E17" s="454"/>
      <c r="F17" s="454">
        <v>131.76926999999995</v>
      </c>
      <c r="G17" s="454">
        <v>135</v>
      </c>
      <c r="H17" s="454">
        <v>-3.2307300000000509</v>
      </c>
      <c r="I17" s="455">
        <v>0.97606866666666625</v>
      </c>
      <c r="J17" s="456" t="s">
        <v>1</v>
      </c>
    </row>
    <row r="18" spans="1:10" ht="14.4" customHeight="1" x14ac:dyDescent="0.3">
      <c r="A18" s="452" t="s">
        <v>416</v>
      </c>
      <c r="B18" s="453" t="s">
        <v>457</v>
      </c>
      <c r="C18" s="454">
        <v>5.1087799999999994</v>
      </c>
      <c r="D18" s="454">
        <v>4.2576099999999997</v>
      </c>
      <c r="E18" s="454"/>
      <c r="F18" s="454">
        <v>4.2784199999999997</v>
      </c>
      <c r="G18" s="454">
        <v>5</v>
      </c>
      <c r="H18" s="454">
        <v>-0.72158000000000033</v>
      </c>
      <c r="I18" s="455">
        <v>0.85568399999999989</v>
      </c>
      <c r="J18" s="456" t="s">
        <v>1</v>
      </c>
    </row>
    <row r="19" spans="1:10" ht="14.4" customHeight="1" x14ac:dyDescent="0.3">
      <c r="A19" s="452" t="s">
        <v>416</v>
      </c>
      <c r="B19" s="453" t="s">
        <v>458</v>
      </c>
      <c r="C19" s="454">
        <v>22.161530000000003</v>
      </c>
      <c r="D19" s="454">
        <v>32.599049999999998</v>
      </c>
      <c r="E19" s="454"/>
      <c r="F19" s="454">
        <v>23.259559999999993</v>
      </c>
      <c r="G19" s="454">
        <v>36</v>
      </c>
      <c r="H19" s="454">
        <v>-12.740440000000007</v>
      </c>
      <c r="I19" s="455">
        <v>0.64609888888888867</v>
      </c>
      <c r="J19" s="456" t="s">
        <v>1</v>
      </c>
    </row>
    <row r="20" spans="1:10" ht="14.4" customHeight="1" x14ac:dyDescent="0.3">
      <c r="A20" s="452" t="s">
        <v>416</v>
      </c>
      <c r="B20" s="453" t="s">
        <v>459</v>
      </c>
      <c r="C20" s="454">
        <v>0.46800000000000003</v>
      </c>
      <c r="D20" s="454">
        <v>0.43099999999999999</v>
      </c>
      <c r="E20" s="454"/>
      <c r="F20" s="454">
        <v>0.61851999999999996</v>
      </c>
      <c r="G20" s="454">
        <v>0</v>
      </c>
      <c r="H20" s="454">
        <v>0.61851999999999996</v>
      </c>
      <c r="I20" s="455" t="s">
        <v>409</v>
      </c>
      <c r="J20" s="456" t="s">
        <v>1</v>
      </c>
    </row>
    <row r="21" spans="1:10" ht="14.4" customHeight="1" x14ac:dyDescent="0.3">
      <c r="A21" s="452" t="s">
        <v>416</v>
      </c>
      <c r="B21" s="453" t="s">
        <v>460</v>
      </c>
      <c r="C21" s="454">
        <v>5.1120000000000001</v>
      </c>
      <c r="D21" s="454">
        <v>7.3120000000000003</v>
      </c>
      <c r="E21" s="454"/>
      <c r="F21" s="454">
        <v>9.4499999999999993</v>
      </c>
      <c r="G21" s="454">
        <v>8</v>
      </c>
      <c r="H21" s="454">
        <v>1.4499999999999993</v>
      </c>
      <c r="I21" s="455">
        <v>1.1812499999999999</v>
      </c>
      <c r="J21" s="456" t="s">
        <v>1</v>
      </c>
    </row>
    <row r="22" spans="1:10" ht="14.4" customHeight="1" x14ac:dyDescent="0.3">
      <c r="A22" s="452" t="s">
        <v>416</v>
      </c>
      <c r="B22" s="453" t="s">
        <v>418</v>
      </c>
      <c r="C22" s="454">
        <v>7298.6327900000006</v>
      </c>
      <c r="D22" s="454">
        <v>8073.2909699999973</v>
      </c>
      <c r="E22" s="454"/>
      <c r="F22" s="454">
        <v>9947.474889999994</v>
      </c>
      <c r="G22" s="454">
        <v>8770</v>
      </c>
      <c r="H22" s="454">
        <v>1177.474889999994</v>
      </c>
      <c r="I22" s="455">
        <v>1.1342616750285055</v>
      </c>
      <c r="J22" s="456" t="s">
        <v>419</v>
      </c>
    </row>
    <row r="23" spans="1:10" ht="14.4" customHeight="1" x14ac:dyDescent="0.3">
      <c r="A23" s="452" t="s">
        <v>409</v>
      </c>
      <c r="B23" s="453" t="s">
        <v>409</v>
      </c>
      <c r="C23" s="454" t="s">
        <v>409</v>
      </c>
      <c r="D23" s="454" t="s">
        <v>409</v>
      </c>
      <c r="E23" s="454"/>
      <c r="F23" s="454" t="s">
        <v>409</v>
      </c>
      <c r="G23" s="454" t="s">
        <v>409</v>
      </c>
      <c r="H23" s="454" t="s">
        <v>409</v>
      </c>
      <c r="I23" s="455" t="s">
        <v>409</v>
      </c>
      <c r="J23" s="456" t="s">
        <v>420</v>
      </c>
    </row>
    <row r="24" spans="1:10" ht="14.4" customHeight="1" x14ac:dyDescent="0.3">
      <c r="A24" s="452" t="s">
        <v>407</v>
      </c>
      <c r="B24" s="453" t="s">
        <v>414</v>
      </c>
      <c r="C24" s="454">
        <v>7298.6327900000006</v>
      </c>
      <c r="D24" s="454">
        <v>8073.2909699999973</v>
      </c>
      <c r="E24" s="454"/>
      <c r="F24" s="454">
        <v>9947.474889999994</v>
      </c>
      <c r="G24" s="454">
        <v>8770</v>
      </c>
      <c r="H24" s="454">
        <v>1177.474889999994</v>
      </c>
      <c r="I24" s="455">
        <v>1.1342616750285055</v>
      </c>
      <c r="J24" s="456" t="s">
        <v>415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1147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48.491812831289508</v>
      </c>
      <c r="J3" s="84">
        <f>SUBTOTAL(9,J5:J1048576)</f>
        <v>205238</v>
      </c>
      <c r="K3" s="85">
        <f>SUBTOTAL(9,K5:K1048576)</f>
        <v>9952362.6818681955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5" t="s">
        <v>407</v>
      </c>
      <c r="B5" s="466" t="s">
        <v>408</v>
      </c>
      <c r="C5" s="467" t="s">
        <v>416</v>
      </c>
      <c r="D5" s="468" t="s">
        <v>417</v>
      </c>
      <c r="E5" s="467" t="s">
        <v>461</v>
      </c>
      <c r="F5" s="468" t="s">
        <v>462</v>
      </c>
      <c r="G5" s="467" t="s">
        <v>463</v>
      </c>
      <c r="H5" s="467" t="s">
        <v>464</v>
      </c>
      <c r="I5" s="470">
        <v>7664.906575520833</v>
      </c>
      <c r="J5" s="470">
        <v>3</v>
      </c>
      <c r="K5" s="471">
        <v>22994.7197265625</v>
      </c>
    </row>
    <row r="6" spans="1:11" ht="14.4" customHeight="1" x14ac:dyDescent="0.3">
      <c r="A6" s="472" t="s">
        <v>407</v>
      </c>
      <c r="B6" s="473" t="s">
        <v>408</v>
      </c>
      <c r="C6" s="474" t="s">
        <v>416</v>
      </c>
      <c r="D6" s="475" t="s">
        <v>417</v>
      </c>
      <c r="E6" s="474" t="s">
        <v>461</v>
      </c>
      <c r="F6" s="475" t="s">
        <v>462</v>
      </c>
      <c r="G6" s="474" t="s">
        <v>465</v>
      </c>
      <c r="H6" s="474" t="s">
        <v>466</v>
      </c>
      <c r="I6" s="477">
        <v>118.09749794006348</v>
      </c>
      <c r="J6" s="477">
        <v>7</v>
      </c>
      <c r="K6" s="478">
        <v>826.66000366210937</v>
      </c>
    </row>
    <row r="7" spans="1:11" ht="14.4" customHeight="1" x14ac:dyDescent="0.3">
      <c r="A7" s="472" t="s">
        <v>407</v>
      </c>
      <c r="B7" s="473" t="s">
        <v>408</v>
      </c>
      <c r="C7" s="474" t="s">
        <v>416</v>
      </c>
      <c r="D7" s="475" t="s">
        <v>417</v>
      </c>
      <c r="E7" s="474" t="s">
        <v>461</v>
      </c>
      <c r="F7" s="475" t="s">
        <v>462</v>
      </c>
      <c r="G7" s="474" t="s">
        <v>467</v>
      </c>
      <c r="H7" s="474" t="s">
        <v>468</v>
      </c>
      <c r="I7" s="477">
        <v>1362.9000244140625</v>
      </c>
      <c r="J7" s="477">
        <v>1</v>
      </c>
      <c r="K7" s="478">
        <v>1362.9000244140625</v>
      </c>
    </row>
    <row r="8" spans="1:11" ht="14.4" customHeight="1" x14ac:dyDescent="0.3">
      <c r="A8" s="472" t="s">
        <v>407</v>
      </c>
      <c r="B8" s="473" t="s">
        <v>408</v>
      </c>
      <c r="C8" s="474" t="s">
        <v>416</v>
      </c>
      <c r="D8" s="475" t="s">
        <v>417</v>
      </c>
      <c r="E8" s="474" t="s">
        <v>461</v>
      </c>
      <c r="F8" s="475" t="s">
        <v>462</v>
      </c>
      <c r="G8" s="474" t="s">
        <v>469</v>
      </c>
      <c r="H8" s="474" t="s">
        <v>470</v>
      </c>
      <c r="I8" s="477">
        <v>31.390312433242798</v>
      </c>
      <c r="J8" s="477">
        <v>320</v>
      </c>
      <c r="K8" s="478">
        <v>10044.899963378906</v>
      </c>
    </row>
    <row r="9" spans="1:11" ht="14.4" customHeight="1" x14ac:dyDescent="0.3">
      <c r="A9" s="472" t="s">
        <v>407</v>
      </c>
      <c r="B9" s="473" t="s">
        <v>408</v>
      </c>
      <c r="C9" s="474" t="s">
        <v>416</v>
      </c>
      <c r="D9" s="475" t="s">
        <v>417</v>
      </c>
      <c r="E9" s="474" t="s">
        <v>461</v>
      </c>
      <c r="F9" s="475" t="s">
        <v>462</v>
      </c>
      <c r="G9" s="474" t="s">
        <v>471</v>
      </c>
      <c r="H9" s="474" t="s">
        <v>472</v>
      </c>
      <c r="I9" s="477">
        <v>32.400001525878906</v>
      </c>
      <c r="J9" s="477">
        <v>10</v>
      </c>
      <c r="K9" s="478">
        <v>324</v>
      </c>
    </row>
    <row r="10" spans="1:11" ht="14.4" customHeight="1" x14ac:dyDescent="0.3">
      <c r="A10" s="472" t="s">
        <v>407</v>
      </c>
      <c r="B10" s="473" t="s">
        <v>408</v>
      </c>
      <c r="C10" s="474" t="s">
        <v>416</v>
      </c>
      <c r="D10" s="475" t="s">
        <v>417</v>
      </c>
      <c r="E10" s="474" t="s">
        <v>461</v>
      </c>
      <c r="F10" s="475" t="s">
        <v>462</v>
      </c>
      <c r="G10" s="474" t="s">
        <v>473</v>
      </c>
      <c r="H10" s="474" t="s">
        <v>474</v>
      </c>
      <c r="I10" s="477">
        <v>5306.486165364583</v>
      </c>
      <c r="J10" s="477">
        <v>18</v>
      </c>
      <c r="K10" s="478">
        <v>94133</v>
      </c>
    </row>
    <row r="11" spans="1:11" ht="14.4" customHeight="1" x14ac:dyDescent="0.3">
      <c r="A11" s="472" t="s">
        <v>407</v>
      </c>
      <c r="B11" s="473" t="s">
        <v>408</v>
      </c>
      <c r="C11" s="474" t="s">
        <v>416</v>
      </c>
      <c r="D11" s="475" t="s">
        <v>417</v>
      </c>
      <c r="E11" s="474" t="s">
        <v>461</v>
      </c>
      <c r="F11" s="475" t="s">
        <v>462</v>
      </c>
      <c r="G11" s="474" t="s">
        <v>475</v>
      </c>
      <c r="H11" s="474" t="s">
        <v>476</v>
      </c>
      <c r="I11" s="477">
        <v>21005.6044921875</v>
      </c>
      <c r="J11" s="477">
        <v>7</v>
      </c>
      <c r="K11" s="478">
        <v>147039.21875</v>
      </c>
    </row>
    <row r="12" spans="1:11" ht="14.4" customHeight="1" x14ac:dyDescent="0.3">
      <c r="A12" s="472" t="s">
        <v>407</v>
      </c>
      <c r="B12" s="473" t="s">
        <v>408</v>
      </c>
      <c r="C12" s="474" t="s">
        <v>416</v>
      </c>
      <c r="D12" s="475" t="s">
        <v>417</v>
      </c>
      <c r="E12" s="474" t="s">
        <v>461</v>
      </c>
      <c r="F12" s="475" t="s">
        <v>462</v>
      </c>
      <c r="G12" s="474" t="s">
        <v>477</v>
      </c>
      <c r="H12" s="474" t="s">
        <v>478</v>
      </c>
      <c r="I12" s="477">
        <v>25089.0576171875</v>
      </c>
      <c r="J12" s="477">
        <v>5</v>
      </c>
      <c r="K12" s="478">
        <v>124500.48046875</v>
      </c>
    </row>
    <row r="13" spans="1:11" ht="14.4" customHeight="1" x14ac:dyDescent="0.3">
      <c r="A13" s="472" t="s">
        <v>407</v>
      </c>
      <c r="B13" s="473" t="s">
        <v>408</v>
      </c>
      <c r="C13" s="474" t="s">
        <v>416</v>
      </c>
      <c r="D13" s="475" t="s">
        <v>417</v>
      </c>
      <c r="E13" s="474" t="s">
        <v>461</v>
      </c>
      <c r="F13" s="475" t="s">
        <v>462</v>
      </c>
      <c r="G13" s="474" t="s">
        <v>479</v>
      </c>
      <c r="H13" s="474" t="s">
        <v>480</v>
      </c>
      <c r="I13" s="477">
        <v>36590.466796875</v>
      </c>
      <c r="J13" s="477">
        <v>4</v>
      </c>
      <c r="K13" s="478">
        <v>146361.8671875</v>
      </c>
    </row>
    <row r="14" spans="1:11" ht="14.4" customHeight="1" x14ac:dyDescent="0.3">
      <c r="A14" s="472" t="s">
        <v>407</v>
      </c>
      <c r="B14" s="473" t="s">
        <v>408</v>
      </c>
      <c r="C14" s="474" t="s">
        <v>416</v>
      </c>
      <c r="D14" s="475" t="s">
        <v>417</v>
      </c>
      <c r="E14" s="474" t="s">
        <v>461</v>
      </c>
      <c r="F14" s="475" t="s">
        <v>462</v>
      </c>
      <c r="G14" s="474" t="s">
        <v>481</v>
      </c>
      <c r="H14" s="474" t="s">
        <v>482</v>
      </c>
      <c r="I14" s="477">
        <v>36590.49609375</v>
      </c>
      <c r="J14" s="477">
        <v>3</v>
      </c>
      <c r="K14" s="478">
        <v>109771.48828125</v>
      </c>
    </row>
    <row r="15" spans="1:11" ht="14.4" customHeight="1" x14ac:dyDescent="0.3">
      <c r="A15" s="472" t="s">
        <v>407</v>
      </c>
      <c r="B15" s="473" t="s">
        <v>408</v>
      </c>
      <c r="C15" s="474" t="s">
        <v>416</v>
      </c>
      <c r="D15" s="475" t="s">
        <v>417</v>
      </c>
      <c r="E15" s="474" t="s">
        <v>461</v>
      </c>
      <c r="F15" s="475" t="s">
        <v>462</v>
      </c>
      <c r="G15" s="474" t="s">
        <v>483</v>
      </c>
      <c r="H15" s="474" t="s">
        <v>484</v>
      </c>
      <c r="I15" s="477">
        <v>36590.35546875</v>
      </c>
      <c r="J15" s="477">
        <v>4</v>
      </c>
      <c r="K15" s="478">
        <v>146361.421875</v>
      </c>
    </row>
    <row r="16" spans="1:11" ht="14.4" customHeight="1" x14ac:dyDescent="0.3">
      <c r="A16" s="472" t="s">
        <v>407</v>
      </c>
      <c r="B16" s="473" t="s">
        <v>408</v>
      </c>
      <c r="C16" s="474" t="s">
        <v>416</v>
      </c>
      <c r="D16" s="475" t="s">
        <v>417</v>
      </c>
      <c r="E16" s="474" t="s">
        <v>461</v>
      </c>
      <c r="F16" s="475" t="s">
        <v>462</v>
      </c>
      <c r="G16" s="474" t="s">
        <v>485</v>
      </c>
      <c r="H16" s="474" t="s">
        <v>486</v>
      </c>
      <c r="I16" s="477">
        <v>36590.3359375</v>
      </c>
      <c r="J16" s="477">
        <v>2</v>
      </c>
      <c r="K16" s="478">
        <v>73180.671875</v>
      </c>
    </row>
    <row r="17" spans="1:11" ht="14.4" customHeight="1" x14ac:dyDescent="0.3">
      <c r="A17" s="472" t="s">
        <v>407</v>
      </c>
      <c r="B17" s="473" t="s">
        <v>408</v>
      </c>
      <c r="C17" s="474" t="s">
        <v>416</v>
      </c>
      <c r="D17" s="475" t="s">
        <v>417</v>
      </c>
      <c r="E17" s="474" t="s">
        <v>461</v>
      </c>
      <c r="F17" s="475" t="s">
        <v>462</v>
      </c>
      <c r="G17" s="474" t="s">
        <v>487</v>
      </c>
      <c r="H17" s="474" t="s">
        <v>488</v>
      </c>
      <c r="I17" s="477">
        <v>36590.323102678572</v>
      </c>
      <c r="J17" s="477">
        <v>7</v>
      </c>
      <c r="K17" s="478">
        <v>256132.26171875</v>
      </c>
    </row>
    <row r="18" spans="1:11" ht="14.4" customHeight="1" x14ac:dyDescent="0.3">
      <c r="A18" s="472" t="s">
        <v>407</v>
      </c>
      <c r="B18" s="473" t="s">
        <v>408</v>
      </c>
      <c r="C18" s="474" t="s">
        <v>416</v>
      </c>
      <c r="D18" s="475" t="s">
        <v>417</v>
      </c>
      <c r="E18" s="474" t="s">
        <v>461</v>
      </c>
      <c r="F18" s="475" t="s">
        <v>462</v>
      </c>
      <c r="G18" s="474" t="s">
        <v>489</v>
      </c>
      <c r="H18" s="474" t="s">
        <v>490</v>
      </c>
      <c r="I18" s="477">
        <v>36590.349609375</v>
      </c>
      <c r="J18" s="477">
        <v>4</v>
      </c>
      <c r="K18" s="478">
        <v>146361.3984375</v>
      </c>
    </row>
    <row r="19" spans="1:11" ht="14.4" customHeight="1" x14ac:dyDescent="0.3">
      <c r="A19" s="472" t="s">
        <v>407</v>
      </c>
      <c r="B19" s="473" t="s">
        <v>408</v>
      </c>
      <c r="C19" s="474" t="s">
        <v>416</v>
      </c>
      <c r="D19" s="475" t="s">
        <v>417</v>
      </c>
      <c r="E19" s="474" t="s">
        <v>461</v>
      </c>
      <c r="F19" s="475" t="s">
        <v>462</v>
      </c>
      <c r="G19" s="474" t="s">
        <v>491</v>
      </c>
      <c r="H19" s="474" t="s">
        <v>492</v>
      </c>
      <c r="I19" s="477">
        <v>274.668701171875</v>
      </c>
      <c r="J19" s="477">
        <v>15</v>
      </c>
      <c r="K19" s="478">
        <v>4120.02978515625</v>
      </c>
    </row>
    <row r="20" spans="1:11" ht="14.4" customHeight="1" x14ac:dyDescent="0.3">
      <c r="A20" s="472" t="s">
        <v>407</v>
      </c>
      <c r="B20" s="473" t="s">
        <v>408</v>
      </c>
      <c r="C20" s="474" t="s">
        <v>416</v>
      </c>
      <c r="D20" s="475" t="s">
        <v>417</v>
      </c>
      <c r="E20" s="474" t="s">
        <v>461</v>
      </c>
      <c r="F20" s="475" t="s">
        <v>462</v>
      </c>
      <c r="G20" s="474" t="s">
        <v>493</v>
      </c>
      <c r="H20" s="474" t="s">
        <v>494</v>
      </c>
      <c r="I20" s="477">
        <v>2638.47998046875</v>
      </c>
      <c r="J20" s="477">
        <v>2</v>
      </c>
      <c r="K20" s="478">
        <v>5276.9599609375</v>
      </c>
    </row>
    <row r="21" spans="1:11" ht="14.4" customHeight="1" x14ac:dyDescent="0.3">
      <c r="A21" s="472" t="s">
        <v>407</v>
      </c>
      <c r="B21" s="473" t="s">
        <v>408</v>
      </c>
      <c r="C21" s="474" t="s">
        <v>416</v>
      </c>
      <c r="D21" s="475" t="s">
        <v>417</v>
      </c>
      <c r="E21" s="474" t="s">
        <v>461</v>
      </c>
      <c r="F21" s="475" t="s">
        <v>462</v>
      </c>
      <c r="G21" s="474" t="s">
        <v>495</v>
      </c>
      <c r="H21" s="474" t="s">
        <v>496</v>
      </c>
      <c r="I21" s="477">
        <v>274.67001342773437</v>
      </c>
      <c r="J21" s="477">
        <v>2</v>
      </c>
      <c r="K21" s="478">
        <v>549.34002685546875</v>
      </c>
    </row>
    <row r="22" spans="1:11" ht="14.4" customHeight="1" x14ac:dyDescent="0.3">
      <c r="A22" s="472" t="s">
        <v>407</v>
      </c>
      <c r="B22" s="473" t="s">
        <v>408</v>
      </c>
      <c r="C22" s="474" t="s">
        <v>416</v>
      </c>
      <c r="D22" s="475" t="s">
        <v>417</v>
      </c>
      <c r="E22" s="474" t="s">
        <v>461</v>
      </c>
      <c r="F22" s="475" t="s">
        <v>462</v>
      </c>
      <c r="G22" s="474" t="s">
        <v>497</v>
      </c>
      <c r="H22" s="474" t="s">
        <v>498</v>
      </c>
      <c r="I22" s="477">
        <v>274.67001342773437</v>
      </c>
      <c r="J22" s="477">
        <v>1</v>
      </c>
      <c r="K22" s="478">
        <v>274.67001342773437</v>
      </c>
    </row>
    <row r="23" spans="1:11" ht="14.4" customHeight="1" x14ac:dyDescent="0.3">
      <c r="A23" s="472" t="s">
        <v>407</v>
      </c>
      <c r="B23" s="473" t="s">
        <v>408</v>
      </c>
      <c r="C23" s="474" t="s">
        <v>416</v>
      </c>
      <c r="D23" s="475" t="s">
        <v>417</v>
      </c>
      <c r="E23" s="474" t="s">
        <v>461</v>
      </c>
      <c r="F23" s="475" t="s">
        <v>462</v>
      </c>
      <c r="G23" s="474" t="s">
        <v>499</v>
      </c>
      <c r="H23" s="474" t="s">
        <v>500</v>
      </c>
      <c r="I23" s="477">
        <v>2704.429931640625</v>
      </c>
      <c r="J23" s="477">
        <v>1</v>
      </c>
      <c r="K23" s="478">
        <v>2704.429931640625</v>
      </c>
    </row>
    <row r="24" spans="1:11" ht="14.4" customHeight="1" x14ac:dyDescent="0.3">
      <c r="A24" s="472" t="s">
        <v>407</v>
      </c>
      <c r="B24" s="473" t="s">
        <v>408</v>
      </c>
      <c r="C24" s="474" t="s">
        <v>416</v>
      </c>
      <c r="D24" s="475" t="s">
        <v>417</v>
      </c>
      <c r="E24" s="474" t="s">
        <v>461</v>
      </c>
      <c r="F24" s="475" t="s">
        <v>462</v>
      </c>
      <c r="G24" s="474" t="s">
        <v>501</v>
      </c>
      <c r="H24" s="474" t="s">
        <v>502</v>
      </c>
      <c r="I24" s="477">
        <v>26517.26953125</v>
      </c>
      <c r="J24" s="477">
        <v>4</v>
      </c>
      <c r="K24" s="478">
        <v>106069.078125</v>
      </c>
    </row>
    <row r="25" spans="1:11" ht="14.4" customHeight="1" x14ac:dyDescent="0.3">
      <c r="A25" s="472" t="s">
        <v>407</v>
      </c>
      <c r="B25" s="473" t="s">
        <v>408</v>
      </c>
      <c r="C25" s="474" t="s">
        <v>416</v>
      </c>
      <c r="D25" s="475" t="s">
        <v>417</v>
      </c>
      <c r="E25" s="474" t="s">
        <v>461</v>
      </c>
      <c r="F25" s="475" t="s">
        <v>462</v>
      </c>
      <c r="G25" s="474" t="s">
        <v>503</v>
      </c>
      <c r="H25" s="474" t="s">
        <v>504</v>
      </c>
      <c r="I25" s="477">
        <v>9932</v>
      </c>
      <c r="J25" s="477">
        <v>1</v>
      </c>
      <c r="K25" s="478">
        <v>9932</v>
      </c>
    </row>
    <row r="26" spans="1:11" ht="14.4" customHeight="1" x14ac:dyDescent="0.3">
      <c r="A26" s="472" t="s">
        <v>407</v>
      </c>
      <c r="B26" s="473" t="s">
        <v>408</v>
      </c>
      <c r="C26" s="474" t="s">
        <v>416</v>
      </c>
      <c r="D26" s="475" t="s">
        <v>417</v>
      </c>
      <c r="E26" s="474" t="s">
        <v>461</v>
      </c>
      <c r="F26" s="475" t="s">
        <v>462</v>
      </c>
      <c r="G26" s="474" t="s">
        <v>505</v>
      </c>
      <c r="H26" s="474" t="s">
        <v>506</v>
      </c>
      <c r="I26" s="477">
        <v>20.075000762939453</v>
      </c>
      <c r="J26" s="477">
        <v>40</v>
      </c>
      <c r="K26" s="478">
        <v>803</v>
      </c>
    </row>
    <row r="27" spans="1:11" ht="14.4" customHeight="1" x14ac:dyDescent="0.3">
      <c r="A27" s="472" t="s">
        <v>407</v>
      </c>
      <c r="B27" s="473" t="s">
        <v>408</v>
      </c>
      <c r="C27" s="474" t="s">
        <v>416</v>
      </c>
      <c r="D27" s="475" t="s">
        <v>417</v>
      </c>
      <c r="E27" s="474" t="s">
        <v>461</v>
      </c>
      <c r="F27" s="475" t="s">
        <v>462</v>
      </c>
      <c r="G27" s="474" t="s">
        <v>507</v>
      </c>
      <c r="H27" s="474" t="s">
        <v>508</v>
      </c>
      <c r="I27" s="477">
        <v>25.918692997523717</v>
      </c>
      <c r="J27" s="477">
        <v>2520</v>
      </c>
      <c r="K27" s="478">
        <v>65313.82958984375</v>
      </c>
    </row>
    <row r="28" spans="1:11" ht="14.4" customHeight="1" x14ac:dyDescent="0.3">
      <c r="A28" s="472" t="s">
        <v>407</v>
      </c>
      <c r="B28" s="473" t="s">
        <v>408</v>
      </c>
      <c r="C28" s="474" t="s">
        <v>416</v>
      </c>
      <c r="D28" s="475" t="s">
        <v>417</v>
      </c>
      <c r="E28" s="474" t="s">
        <v>461</v>
      </c>
      <c r="F28" s="475" t="s">
        <v>462</v>
      </c>
      <c r="G28" s="474" t="s">
        <v>509</v>
      </c>
      <c r="H28" s="474" t="s">
        <v>510</v>
      </c>
      <c r="I28" s="477">
        <v>98.5</v>
      </c>
      <c r="J28" s="477">
        <v>2</v>
      </c>
      <c r="K28" s="478">
        <v>197</v>
      </c>
    </row>
    <row r="29" spans="1:11" ht="14.4" customHeight="1" x14ac:dyDescent="0.3">
      <c r="A29" s="472" t="s">
        <v>407</v>
      </c>
      <c r="B29" s="473" t="s">
        <v>408</v>
      </c>
      <c r="C29" s="474" t="s">
        <v>416</v>
      </c>
      <c r="D29" s="475" t="s">
        <v>417</v>
      </c>
      <c r="E29" s="474" t="s">
        <v>461</v>
      </c>
      <c r="F29" s="475" t="s">
        <v>462</v>
      </c>
      <c r="G29" s="474" t="s">
        <v>511</v>
      </c>
      <c r="H29" s="474" t="s">
        <v>512</v>
      </c>
      <c r="I29" s="477">
        <v>3676.40673828125</v>
      </c>
      <c r="J29" s="477">
        <v>3</v>
      </c>
      <c r="K29" s="478">
        <v>11029.22021484375</v>
      </c>
    </row>
    <row r="30" spans="1:11" ht="14.4" customHeight="1" x14ac:dyDescent="0.3">
      <c r="A30" s="472" t="s">
        <v>407</v>
      </c>
      <c r="B30" s="473" t="s">
        <v>408</v>
      </c>
      <c r="C30" s="474" t="s">
        <v>416</v>
      </c>
      <c r="D30" s="475" t="s">
        <v>417</v>
      </c>
      <c r="E30" s="474" t="s">
        <v>461</v>
      </c>
      <c r="F30" s="475" t="s">
        <v>462</v>
      </c>
      <c r="G30" s="474" t="s">
        <v>513</v>
      </c>
      <c r="H30" s="474" t="s">
        <v>514</v>
      </c>
      <c r="I30" s="477">
        <v>4042.669921875</v>
      </c>
      <c r="J30" s="477">
        <v>3</v>
      </c>
      <c r="K30" s="478">
        <v>12128.009765625</v>
      </c>
    </row>
    <row r="31" spans="1:11" ht="14.4" customHeight="1" x14ac:dyDescent="0.3">
      <c r="A31" s="472" t="s">
        <v>407</v>
      </c>
      <c r="B31" s="473" t="s">
        <v>408</v>
      </c>
      <c r="C31" s="474" t="s">
        <v>416</v>
      </c>
      <c r="D31" s="475" t="s">
        <v>417</v>
      </c>
      <c r="E31" s="474" t="s">
        <v>461</v>
      </c>
      <c r="F31" s="475" t="s">
        <v>462</v>
      </c>
      <c r="G31" s="474" t="s">
        <v>515</v>
      </c>
      <c r="H31" s="474" t="s">
        <v>516</v>
      </c>
      <c r="I31" s="477">
        <v>32.380001068115234</v>
      </c>
      <c r="J31" s="477">
        <v>20</v>
      </c>
      <c r="K31" s="478">
        <v>647.5999755859375</v>
      </c>
    </row>
    <row r="32" spans="1:11" ht="14.4" customHeight="1" x14ac:dyDescent="0.3">
      <c r="A32" s="472" t="s">
        <v>407</v>
      </c>
      <c r="B32" s="473" t="s">
        <v>408</v>
      </c>
      <c r="C32" s="474" t="s">
        <v>416</v>
      </c>
      <c r="D32" s="475" t="s">
        <v>417</v>
      </c>
      <c r="E32" s="474" t="s">
        <v>461</v>
      </c>
      <c r="F32" s="475" t="s">
        <v>462</v>
      </c>
      <c r="G32" s="474" t="s">
        <v>517</v>
      </c>
      <c r="H32" s="474" t="s">
        <v>518</v>
      </c>
      <c r="I32" s="477">
        <v>733.59002685546875</v>
      </c>
      <c r="J32" s="477">
        <v>1</v>
      </c>
      <c r="K32" s="478">
        <v>733.59002685546875</v>
      </c>
    </row>
    <row r="33" spans="1:11" ht="14.4" customHeight="1" x14ac:dyDescent="0.3">
      <c r="A33" s="472" t="s">
        <v>407</v>
      </c>
      <c r="B33" s="473" t="s">
        <v>408</v>
      </c>
      <c r="C33" s="474" t="s">
        <v>416</v>
      </c>
      <c r="D33" s="475" t="s">
        <v>417</v>
      </c>
      <c r="E33" s="474" t="s">
        <v>461</v>
      </c>
      <c r="F33" s="475" t="s">
        <v>462</v>
      </c>
      <c r="G33" s="474" t="s">
        <v>519</v>
      </c>
      <c r="H33" s="474" t="s">
        <v>520</v>
      </c>
      <c r="I33" s="477">
        <v>903.8699951171875</v>
      </c>
      <c r="J33" s="477">
        <v>1</v>
      </c>
      <c r="K33" s="478">
        <v>903.8699951171875</v>
      </c>
    </row>
    <row r="34" spans="1:11" ht="14.4" customHeight="1" x14ac:dyDescent="0.3">
      <c r="A34" s="472" t="s">
        <v>407</v>
      </c>
      <c r="B34" s="473" t="s">
        <v>408</v>
      </c>
      <c r="C34" s="474" t="s">
        <v>416</v>
      </c>
      <c r="D34" s="475" t="s">
        <v>417</v>
      </c>
      <c r="E34" s="474" t="s">
        <v>461</v>
      </c>
      <c r="F34" s="475" t="s">
        <v>462</v>
      </c>
      <c r="G34" s="474" t="s">
        <v>521</v>
      </c>
      <c r="H34" s="474" t="s">
        <v>522</v>
      </c>
      <c r="I34" s="477">
        <v>3676.11669921875</v>
      </c>
      <c r="J34" s="477">
        <v>4</v>
      </c>
      <c r="K34" s="478">
        <v>14704.460205078125</v>
      </c>
    </row>
    <row r="35" spans="1:11" ht="14.4" customHeight="1" x14ac:dyDescent="0.3">
      <c r="A35" s="472" t="s">
        <v>407</v>
      </c>
      <c r="B35" s="473" t="s">
        <v>408</v>
      </c>
      <c r="C35" s="474" t="s">
        <v>416</v>
      </c>
      <c r="D35" s="475" t="s">
        <v>417</v>
      </c>
      <c r="E35" s="474" t="s">
        <v>461</v>
      </c>
      <c r="F35" s="475" t="s">
        <v>462</v>
      </c>
      <c r="G35" s="474" t="s">
        <v>523</v>
      </c>
      <c r="H35" s="474" t="s">
        <v>524</v>
      </c>
      <c r="I35" s="477">
        <v>3676.11669921875</v>
      </c>
      <c r="J35" s="477">
        <v>4</v>
      </c>
      <c r="K35" s="478">
        <v>14704.460205078125</v>
      </c>
    </row>
    <row r="36" spans="1:11" ht="14.4" customHeight="1" x14ac:dyDescent="0.3">
      <c r="A36" s="472" t="s">
        <v>407</v>
      </c>
      <c r="B36" s="473" t="s">
        <v>408</v>
      </c>
      <c r="C36" s="474" t="s">
        <v>416</v>
      </c>
      <c r="D36" s="475" t="s">
        <v>417</v>
      </c>
      <c r="E36" s="474" t="s">
        <v>461</v>
      </c>
      <c r="F36" s="475" t="s">
        <v>462</v>
      </c>
      <c r="G36" s="474" t="s">
        <v>525</v>
      </c>
      <c r="H36" s="474" t="s">
        <v>526</v>
      </c>
      <c r="I36" s="477">
        <v>25403.94921875</v>
      </c>
      <c r="J36" s="477">
        <v>2</v>
      </c>
      <c r="K36" s="478">
        <v>50807.8984375</v>
      </c>
    </row>
    <row r="37" spans="1:11" ht="14.4" customHeight="1" x14ac:dyDescent="0.3">
      <c r="A37" s="472" t="s">
        <v>407</v>
      </c>
      <c r="B37" s="473" t="s">
        <v>408</v>
      </c>
      <c r="C37" s="474" t="s">
        <v>416</v>
      </c>
      <c r="D37" s="475" t="s">
        <v>417</v>
      </c>
      <c r="E37" s="474" t="s">
        <v>461</v>
      </c>
      <c r="F37" s="475" t="s">
        <v>462</v>
      </c>
      <c r="G37" s="474" t="s">
        <v>527</v>
      </c>
      <c r="H37" s="474" t="s">
        <v>528</v>
      </c>
      <c r="I37" s="477">
        <v>2904</v>
      </c>
      <c r="J37" s="477">
        <v>1</v>
      </c>
      <c r="K37" s="478">
        <v>2904</v>
      </c>
    </row>
    <row r="38" spans="1:11" ht="14.4" customHeight="1" x14ac:dyDescent="0.3">
      <c r="A38" s="472" t="s">
        <v>407</v>
      </c>
      <c r="B38" s="473" t="s">
        <v>408</v>
      </c>
      <c r="C38" s="474" t="s">
        <v>416</v>
      </c>
      <c r="D38" s="475" t="s">
        <v>417</v>
      </c>
      <c r="E38" s="474" t="s">
        <v>461</v>
      </c>
      <c r="F38" s="475" t="s">
        <v>462</v>
      </c>
      <c r="G38" s="474" t="s">
        <v>529</v>
      </c>
      <c r="H38" s="474" t="s">
        <v>530</v>
      </c>
      <c r="I38" s="477">
        <v>6218.47998046875</v>
      </c>
      <c r="J38" s="477">
        <v>1</v>
      </c>
      <c r="K38" s="478">
        <v>6218.47998046875</v>
      </c>
    </row>
    <row r="39" spans="1:11" ht="14.4" customHeight="1" x14ac:dyDescent="0.3">
      <c r="A39" s="472" t="s">
        <v>407</v>
      </c>
      <c r="B39" s="473" t="s">
        <v>408</v>
      </c>
      <c r="C39" s="474" t="s">
        <v>416</v>
      </c>
      <c r="D39" s="475" t="s">
        <v>417</v>
      </c>
      <c r="E39" s="474" t="s">
        <v>461</v>
      </c>
      <c r="F39" s="475" t="s">
        <v>462</v>
      </c>
      <c r="G39" s="474" t="s">
        <v>531</v>
      </c>
      <c r="H39" s="474" t="s">
        <v>532</v>
      </c>
      <c r="I39" s="477">
        <v>925.64999389648437</v>
      </c>
      <c r="J39" s="477">
        <v>2</v>
      </c>
      <c r="K39" s="478">
        <v>1851.2999877929687</v>
      </c>
    </row>
    <row r="40" spans="1:11" ht="14.4" customHeight="1" x14ac:dyDescent="0.3">
      <c r="A40" s="472" t="s">
        <v>407</v>
      </c>
      <c r="B40" s="473" t="s">
        <v>408</v>
      </c>
      <c r="C40" s="474" t="s">
        <v>416</v>
      </c>
      <c r="D40" s="475" t="s">
        <v>417</v>
      </c>
      <c r="E40" s="474" t="s">
        <v>461</v>
      </c>
      <c r="F40" s="475" t="s">
        <v>462</v>
      </c>
      <c r="G40" s="474" t="s">
        <v>533</v>
      </c>
      <c r="H40" s="474" t="s">
        <v>534</v>
      </c>
      <c r="I40" s="477">
        <v>6279.01513671875</v>
      </c>
      <c r="J40" s="477">
        <v>2</v>
      </c>
      <c r="K40" s="478">
        <v>12558.0302734375</v>
      </c>
    </row>
    <row r="41" spans="1:11" ht="14.4" customHeight="1" x14ac:dyDescent="0.3">
      <c r="A41" s="472" t="s">
        <v>407</v>
      </c>
      <c r="B41" s="473" t="s">
        <v>408</v>
      </c>
      <c r="C41" s="474" t="s">
        <v>416</v>
      </c>
      <c r="D41" s="475" t="s">
        <v>417</v>
      </c>
      <c r="E41" s="474" t="s">
        <v>461</v>
      </c>
      <c r="F41" s="475" t="s">
        <v>462</v>
      </c>
      <c r="G41" s="474" t="s">
        <v>535</v>
      </c>
      <c r="H41" s="474" t="s">
        <v>536</v>
      </c>
      <c r="I41" s="477">
        <v>10097.294053819445</v>
      </c>
      <c r="J41" s="477">
        <v>10</v>
      </c>
      <c r="K41" s="478">
        <v>100972.9912109375</v>
      </c>
    </row>
    <row r="42" spans="1:11" ht="14.4" customHeight="1" x14ac:dyDescent="0.3">
      <c r="A42" s="472" t="s">
        <v>407</v>
      </c>
      <c r="B42" s="473" t="s">
        <v>408</v>
      </c>
      <c r="C42" s="474" t="s">
        <v>416</v>
      </c>
      <c r="D42" s="475" t="s">
        <v>417</v>
      </c>
      <c r="E42" s="474" t="s">
        <v>461</v>
      </c>
      <c r="F42" s="475" t="s">
        <v>462</v>
      </c>
      <c r="G42" s="474" t="s">
        <v>537</v>
      </c>
      <c r="H42" s="474" t="s">
        <v>538</v>
      </c>
      <c r="I42" s="477">
        <v>34618.959635416664</v>
      </c>
      <c r="J42" s="477">
        <v>10</v>
      </c>
      <c r="K42" s="478">
        <v>346189.79296875</v>
      </c>
    </row>
    <row r="43" spans="1:11" ht="14.4" customHeight="1" x14ac:dyDescent="0.3">
      <c r="A43" s="472" t="s">
        <v>407</v>
      </c>
      <c r="B43" s="473" t="s">
        <v>408</v>
      </c>
      <c r="C43" s="474" t="s">
        <v>416</v>
      </c>
      <c r="D43" s="475" t="s">
        <v>417</v>
      </c>
      <c r="E43" s="474" t="s">
        <v>461</v>
      </c>
      <c r="F43" s="475" t="s">
        <v>462</v>
      </c>
      <c r="G43" s="474" t="s">
        <v>539</v>
      </c>
      <c r="H43" s="474" t="s">
        <v>540</v>
      </c>
      <c r="I43" s="477">
        <v>2906.1119791666665</v>
      </c>
      <c r="J43" s="477">
        <v>9</v>
      </c>
      <c r="K43" s="478">
        <v>25550.0205078125</v>
      </c>
    </row>
    <row r="44" spans="1:11" ht="14.4" customHeight="1" x14ac:dyDescent="0.3">
      <c r="A44" s="472" t="s">
        <v>407</v>
      </c>
      <c r="B44" s="473" t="s">
        <v>408</v>
      </c>
      <c r="C44" s="474" t="s">
        <v>416</v>
      </c>
      <c r="D44" s="475" t="s">
        <v>417</v>
      </c>
      <c r="E44" s="474" t="s">
        <v>461</v>
      </c>
      <c r="F44" s="475" t="s">
        <v>462</v>
      </c>
      <c r="G44" s="474" t="s">
        <v>541</v>
      </c>
      <c r="H44" s="474" t="s">
        <v>542</v>
      </c>
      <c r="I44" s="477">
        <v>6200</v>
      </c>
      <c r="J44" s="477">
        <v>3</v>
      </c>
      <c r="K44" s="478">
        <v>18600</v>
      </c>
    </row>
    <row r="45" spans="1:11" ht="14.4" customHeight="1" x14ac:dyDescent="0.3">
      <c r="A45" s="472" t="s">
        <v>407</v>
      </c>
      <c r="B45" s="473" t="s">
        <v>408</v>
      </c>
      <c r="C45" s="474" t="s">
        <v>416</v>
      </c>
      <c r="D45" s="475" t="s">
        <v>417</v>
      </c>
      <c r="E45" s="474" t="s">
        <v>461</v>
      </c>
      <c r="F45" s="475" t="s">
        <v>462</v>
      </c>
      <c r="G45" s="474" t="s">
        <v>543</v>
      </c>
      <c r="H45" s="474" t="s">
        <v>544</v>
      </c>
      <c r="I45" s="477">
        <v>5146.2099609375</v>
      </c>
      <c r="J45" s="477">
        <v>3</v>
      </c>
      <c r="K45" s="478">
        <v>15438.6298828125</v>
      </c>
    </row>
    <row r="46" spans="1:11" ht="14.4" customHeight="1" x14ac:dyDescent="0.3">
      <c r="A46" s="472" t="s">
        <v>407</v>
      </c>
      <c r="B46" s="473" t="s">
        <v>408</v>
      </c>
      <c r="C46" s="474" t="s">
        <v>416</v>
      </c>
      <c r="D46" s="475" t="s">
        <v>417</v>
      </c>
      <c r="E46" s="474" t="s">
        <v>461</v>
      </c>
      <c r="F46" s="475" t="s">
        <v>462</v>
      </c>
      <c r="G46" s="474" t="s">
        <v>545</v>
      </c>
      <c r="H46" s="474" t="s">
        <v>546</v>
      </c>
      <c r="I46" s="477">
        <v>5146.2099609375</v>
      </c>
      <c r="J46" s="477">
        <v>3</v>
      </c>
      <c r="K46" s="478">
        <v>15438.6298828125</v>
      </c>
    </row>
    <row r="47" spans="1:11" ht="14.4" customHeight="1" x14ac:dyDescent="0.3">
      <c r="A47" s="472" t="s">
        <v>407</v>
      </c>
      <c r="B47" s="473" t="s">
        <v>408</v>
      </c>
      <c r="C47" s="474" t="s">
        <v>416</v>
      </c>
      <c r="D47" s="475" t="s">
        <v>417</v>
      </c>
      <c r="E47" s="474" t="s">
        <v>461</v>
      </c>
      <c r="F47" s="475" t="s">
        <v>462</v>
      </c>
      <c r="G47" s="474" t="s">
        <v>547</v>
      </c>
      <c r="H47" s="474" t="s">
        <v>548</v>
      </c>
      <c r="I47" s="477">
        <v>9663.8193359375</v>
      </c>
      <c r="J47" s="477">
        <v>20</v>
      </c>
      <c r="K47" s="478">
        <v>193276.451171875</v>
      </c>
    </row>
    <row r="48" spans="1:11" ht="14.4" customHeight="1" x14ac:dyDescent="0.3">
      <c r="A48" s="472" t="s">
        <v>407</v>
      </c>
      <c r="B48" s="473" t="s">
        <v>408</v>
      </c>
      <c r="C48" s="474" t="s">
        <v>416</v>
      </c>
      <c r="D48" s="475" t="s">
        <v>417</v>
      </c>
      <c r="E48" s="474" t="s">
        <v>461</v>
      </c>
      <c r="F48" s="475" t="s">
        <v>462</v>
      </c>
      <c r="G48" s="474" t="s">
        <v>549</v>
      </c>
      <c r="H48" s="474" t="s">
        <v>550</v>
      </c>
      <c r="I48" s="477">
        <v>9663.8238002232138</v>
      </c>
      <c r="J48" s="477">
        <v>20</v>
      </c>
      <c r="K48" s="478">
        <v>193276.548828125</v>
      </c>
    </row>
    <row r="49" spans="1:11" ht="14.4" customHeight="1" x14ac:dyDescent="0.3">
      <c r="A49" s="472" t="s">
        <v>407</v>
      </c>
      <c r="B49" s="473" t="s">
        <v>408</v>
      </c>
      <c r="C49" s="474" t="s">
        <v>416</v>
      </c>
      <c r="D49" s="475" t="s">
        <v>417</v>
      </c>
      <c r="E49" s="474" t="s">
        <v>461</v>
      </c>
      <c r="F49" s="475" t="s">
        <v>462</v>
      </c>
      <c r="G49" s="474" t="s">
        <v>551</v>
      </c>
      <c r="H49" s="474" t="s">
        <v>552</v>
      </c>
      <c r="I49" s="477">
        <v>1341.8900146484375</v>
      </c>
      <c r="J49" s="477">
        <v>10</v>
      </c>
      <c r="K49" s="478">
        <v>13418.900390625</v>
      </c>
    </row>
    <row r="50" spans="1:11" ht="14.4" customHeight="1" x14ac:dyDescent="0.3">
      <c r="A50" s="472" t="s">
        <v>407</v>
      </c>
      <c r="B50" s="473" t="s">
        <v>408</v>
      </c>
      <c r="C50" s="474" t="s">
        <v>416</v>
      </c>
      <c r="D50" s="475" t="s">
        <v>417</v>
      </c>
      <c r="E50" s="474" t="s">
        <v>461</v>
      </c>
      <c r="F50" s="475" t="s">
        <v>462</v>
      </c>
      <c r="G50" s="474" t="s">
        <v>553</v>
      </c>
      <c r="H50" s="474" t="s">
        <v>554</v>
      </c>
      <c r="I50" s="477">
        <v>397.28396606445312</v>
      </c>
      <c r="J50" s="477">
        <v>35</v>
      </c>
      <c r="K50" s="478">
        <v>13689.949768066406</v>
      </c>
    </row>
    <row r="51" spans="1:11" ht="14.4" customHeight="1" x14ac:dyDescent="0.3">
      <c r="A51" s="472" t="s">
        <v>407</v>
      </c>
      <c r="B51" s="473" t="s">
        <v>408</v>
      </c>
      <c r="C51" s="474" t="s">
        <v>416</v>
      </c>
      <c r="D51" s="475" t="s">
        <v>417</v>
      </c>
      <c r="E51" s="474" t="s">
        <v>461</v>
      </c>
      <c r="F51" s="475" t="s">
        <v>462</v>
      </c>
      <c r="G51" s="474" t="s">
        <v>555</v>
      </c>
      <c r="H51" s="474" t="s">
        <v>556</v>
      </c>
      <c r="I51" s="477">
        <v>315.20499674479169</v>
      </c>
      <c r="J51" s="477">
        <v>24</v>
      </c>
      <c r="K51" s="478">
        <v>7564.919921875</v>
      </c>
    </row>
    <row r="52" spans="1:11" ht="14.4" customHeight="1" x14ac:dyDescent="0.3">
      <c r="A52" s="472" t="s">
        <v>407</v>
      </c>
      <c r="B52" s="473" t="s">
        <v>408</v>
      </c>
      <c r="C52" s="474" t="s">
        <v>416</v>
      </c>
      <c r="D52" s="475" t="s">
        <v>417</v>
      </c>
      <c r="E52" s="474" t="s">
        <v>461</v>
      </c>
      <c r="F52" s="475" t="s">
        <v>462</v>
      </c>
      <c r="G52" s="474" t="s">
        <v>557</v>
      </c>
      <c r="H52" s="474" t="s">
        <v>558</v>
      </c>
      <c r="I52" s="477">
        <v>466.0516637166341</v>
      </c>
      <c r="J52" s="477">
        <v>14</v>
      </c>
      <c r="K52" s="478">
        <v>6526.7399597167969</v>
      </c>
    </row>
    <row r="53" spans="1:11" ht="14.4" customHeight="1" x14ac:dyDescent="0.3">
      <c r="A53" s="472" t="s">
        <v>407</v>
      </c>
      <c r="B53" s="473" t="s">
        <v>408</v>
      </c>
      <c r="C53" s="474" t="s">
        <v>416</v>
      </c>
      <c r="D53" s="475" t="s">
        <v>417</v>
      </c>
      <c r="E53" s="474" t="s">
        <v>461</v>
      </c>
      <c r="F53" s="475" t="s">
        <v>462</v>
      </c>
      <c r="G53" s="474" t="s">
        <v>559</v>
      </c>
      <c r="H53" s="474" t="s">
        <v>560</v>
      </c>
      <c r="I53" s="477">
        <v>2565.2143205915177</v>
      </c>
      <c r="J53" s="477">
        <v>34</v>
      </c>
      <c r="K53" s="478">
        <v>87217</v>
      </c>
    </row>
    <row r="54" spans="1:11" ht="14.4" customHeight="1" x14ac:dyDescent="0.3">
      <c r="A54" s="472" t="s">
        <v>407</v>
      </c>
      <c r="B54" s="473" t="s">
        <v>408</v>
      </c>
      <c r="C54" s="474" t="s">
        <v>416</v>
      </c>
      <c r="D54" s="475" t="s">
        <v>417</v>
      </c>
      <c r="E54" s="474" t="s">
        <v>461</v>
      </c>
      <c r="F54" s="475" t="s">
        <v>462</v>
      </c>
      <c r="G54" s="474" t="s">
        <v>561</v>
      </c>
      <c r="H54" s="474" t="s">
        <v>562</v>
      </c>
      <c r="I54" s="477">
        <v>3049.333251953125</v>
      </c>
      <c r="J54" s="477">
        <v>6</v>
      </c>
      <c r="K54" s="478">
        <v>18296</v>
      </c>
    </row>
    <row r="55" spans="1:11" ht="14.4" customHeight="1" x14ac:dyDescent="0.3">
      <c r="A55" s="472" t="s">
        <v>407</v>
      </c>
      <c r="B55" s="473" t="s">
        <v>408</v>
      </c>
      <c r="C55" s="474" t="s">
        <v>416</v>
      </c>
      <c r="D55" s="475" t="s">
        <v>417</v>
      </c>
      <c r="E55" s="474" t="s">
        <v>461</v>
      </c>
      <c r="F55" s="475" t="s">
        <v>462</v>
      </c>
      <c r="G55" s="474" t="s">
        <v>563</v>
      </c>
      <c r="H55" s="474" t="s">
        <v>564</v>
      </c>
      <c r="I55" s="477">
        <v>180.89999389648437</v>
      </c>
      <c r="J55" s="477">
        <v>10</v>
      </c>
      <c r="K55" s="478">
        <v>1809</v>
      </c>
    </row>
    <row r="56" spans="1:11" ht="14.4" customHeight="1" x14ac:dyDescent="0.3">
      <c r="A56" s="472" t="s">
        <v>407</v>
      </c>
      <c r="B56" s="473" t="s">
        <v>408</v>
      </c>
      <c r="C56" s="474" t="s">
        <v>416</v>
      </c>
      <c r="D56" s="475" t="s">
        <v>417</v>
      </c>
      <c r="E56" s="474" t="s">
        <v>461</v>
      </c>
      <c r="F56" s="475" t="s">
        <v>462</v>
      </c>
      <c r="G56" s="474" t="s">
        <v>565</v>
      </c>
      <c r="H56" s="474" t="s">
        <v>566</v>
      </c>
      <c r="I56" s="477">
        <v>1004.2999877929687</v>
      </c>
      <c r="J56" s="477">
        <v>2</v>
      </c>
      <c r="K56" s="478">
        <v>2008.5999755859375</v>
      </c>
    </row>
    <row r="57" spans="1:11" ht="14.4" customHeight="1" x14ac:dyDescent="0.3">
      <c r="A57" s="472" t="s">
        <v>407</v>
      </c>
      <c r="B57" s="473" t="s">
        <v>408</v>
      </c>
      <c r="C57" s="474" t="s">
        <v>416</v>
      </c>
      <c r="D57" s="475" t="s">
        <v>417</v>
      </c>
      <c r="E57" s="474" t="s">
        <v>461</v>
      </c>
      <c r="F57" s="475" t="s">
        <v>462</v>
      </c>
      <c r="G57" s="474" t="s">
        <v>567</v>
      </c>
      <c r="H57" s="474" t="s">
        <v>568</v>
      </c>
      <c r="I57" s="477">
        <v>980.10000610351562</v>
      </c>
      <c r="J57" s="477">
        <v>2</v>
      </c>
      <c r="K57" s="478">
        <v>1960.2000122070312</v>
      </c>
    </row>
    <row r="58" spans="1:11" ht="14.4" customHeight="1" x14ac:dyDescent="0.3">
      <c r="A58" s="472" t="s">
        <v>407</v>
      </c>
      <c r="B58" s="473" t="s">
        <v>408</v>
      </c>
      <c r="C58" s="474" t="s">
        <v>416</v>
      </c>
      <c r="D58" s="475" t="s">
        <v>417</v>
      </c>
      <c r="E58" s="474" t="s">
        <v>461</v>
      </c>
      <c r="F58" s="475" t="s">
        <v>462</v>
      </c>
      <c r="G58" s="474" t="s">
        <v>569</v>
      </c>
      <c r="H58" s="474" t="s">
        <v>570</v>
      </c>
      <c r="I58" s="477">
        <v>274.67001342773437</v>
      </c>
      <c r="J58" s="477">
        <v>2</v>
      </c>
      <c r="K58" s="478">
        <v>549.34002685546875</v>
      </c>
    </row>
    <row r="59" spans="1:11" ht="14.4" customHeight="1" x14ac:dyDescent="0.3">
      <c r="A59" s="472" t="s">
        <v>407</v>
      </c>
      <c r="B59" s="473" t="s">
        <v>408</v>
      </c>
      <c r="C59" s="474" t="s">
        <v>416</v>
      </c>
      <c r="D59" s="475" t="s">
        <v>417</v>
      </c>
      <c r="E59" s="474" t="s">
        <v>461</v>
      </c>
      <c r="F59" s="475" t="s">
        <v>462</v>
      </c>
      <c r="G59" s="474" t="s">
        <v>571</v>
      </c>
      <c r="H59" s="474" t="s">
        <v>572</v>
      </c>
      <c r="I59" s="477">
        <v>274.67001342773437</v>
      </c>
      <c r="J59" s="477">
        <v>1</v>
      </c>
      <c r="K59" s="478">
        <v>274.67001342773437</v>
      </c>
    </row>
    <row r="60" spans="1:11" ht="14.4" customHeight="1" x14ac:dyDescent="0.3">
      <c r="A60" s="472" t="s">
        <v>407</v>
      </c>
      <c r="B60" s="473" t="s">
        <v>408</v>
      </c>
      <c r="C60" s="474" t="s">
        <v>416</v>
      </c>
      <c r="D60" s="475" t="s">
        <v>417</v>
      </c>
      <c r="E60" s="474" t="s">
        <v>461</v>
      </c>
      <c r="F60" s="475" t="s">
        <v>462</v>
      </c>
      <c r="G60" s="474" t="s">
        <v>573</v>
      </c>
      <c r="H60" s="474" t="s">
        <v>574</v>
      </c>
      <c r="I60" s="477">
        <v>11285.25</v>
      </c>
      <c r="J60" s="477">
        <v>1</v>
      </c>
      <c r="K60" s="478">
        <v>11285.25</v>
      </c>
    </row>
    <row r="61" spans="1:11" ht="14.4" customHeight="1" x14ac:dyDescent="0.3">
      <c r="A61" s="472" t="s">
        <v>407</v>
      </c>
      <c r="B61" s="473" t="s">
        <v>408</v>
      </c>
      <c r="C61" s="474" t="s">
        <v>416</v>
      </c>
      <c r="D61" s="475" t="s">
        <v>417</v>
      </c>
      <c r="E61" s="474" t="s">
        <v>461</v>
      </c>
      <c r="F61" s="475" t="s">
        <v>462</v>
      </c>
      <c r="G61" s="474" t="s">
        <v>575</v>
      </c>
      <c r="H61" s="474" t="s">
        <v>576</v>
      </c>
      <c r="I61" s="477">
        <v>274.67001342773437</v>
      </c>
      <c r="J61" s="477">
        <v>2</v>
      </c>
      <c r="K61" s="478">
        <v>549.34002685546875</v>
      </c>
    </row>
    <row r="62" spans="1:11" ht="14.4" customHeight="1" x14ac:dyDescent="0.3">
      <c r="A62" s="472" t="s">
        <v>407</v>
      </c>
      <c r="B62" s="473" t="s">
        <v>408</v>
      </c>
      <c r="C62" s="474" t="s">
        <v>416</v>
      </c>
      <c r="D62" s="475" t="s">
        <v>417</v>
      </c>
      <c r="E62" s="474" t="s">
        <v>461</v>
      </c>
      <c r="F62" s="475" t="s">
        <v>462</v>
      </c>
      <c r="G62" s="474" t="s">
        <v>577</v>
      </c>
      <c r="H62" s="474" t="s">
        <v>578</v>
      </c>
      <c r="I62" s="477">
        <v>119.79000091552734</v>
      </c>
      <c r="J62" s="477">
        <v>2</v>
      </c>
      <c r="K62" s="478">
        <v>239.58000183105469</v>
      </c>
    </row>
    <row r="63" spans="1:11" ht="14.4" customHeight="1" x14ac:dyDescent="0.3">
      <c r="A63" s="472" t="s">
        <v>407</v>
      </c>
      <c r="B63" s="473" t="s">
        <v>408</v>
      </c>
      <c r="C63" s="474" t="s">
        <v>416</v>
      </c>
      <c r="D63" s="475" t="s">
        <v>417</v>
      </c>
      <c r="E63" s="474" t="s">
        <v>461</v>
      </c>
      <c r="F63" s="475" t="s">
        <v>462</v>
      </c>
      <c r="G63" s="474" t="s">
        <v>579</v>
      </c>
      <c r="H63" s="474" t="s">
        <v>580</v>
      </c>
      <c r="I63" s="477">
        <v>3019</v>
      </c>
      <c r="J63" s="477">
        <v>1</v>
      </c>
      <c r="K63" s="478">
        <v>3019</v>
      </c>
    </row>
    <row r="64" spans="1:11" ht="14.4" customHeight="1" x14ac:dyDescent="0.3">
      <c r="A64" s="472" t="s">
        <v>407</v>
      </c>
      <c r="B64" s="473" t="s">
        <v>408</v>
      </c>
      <c r="C64" s="474" t="s">
        <v>416</v>
      </c>
      <c r="D64" s="475" t="s">
        <v>417</v>
      </c>
      <c r="E64" s="474" t="s">
        <v>461</v>
      </c>
      <c r="F64" s="475" t="s">
        <v>462</v>
      </c>
      <c r="G64" s="474" t="s">
        <v>581</v>
      </c>
      <c r="H64" s="474" t="s">
        <v>582</v>
      </c>
      <c r="I64" s="477">
        <v>274.67999267578125</v>
      </c>
      <c r="J64" s="477">
        <v>7</v>
      </c>
      <c r="K64" s="478">
        <v>1922.77001953125</v>
      </c>
    </row>
    <row r="65" spans="1:11" ht="14.4" customHeight="1" x14ac:dyDescent="0.3">
      <c r="A65" s="472" t="s">
        <v>407</v>
      </c>
      <c r="B65" s="473" t="s">
        <v>408</v>
      </c>
      <c r="C65" s="474" t="s">
        <v>416</v>
      </c>
      <c r="D65" s="475" t="s">
        <v>417</v>
      </c>
      <c r="E65" s="474" t="s">
        <v>461</v>
      </c>
      <c r="F65" s="475" t="s">
        <v>462</v>
      </c>
      <c r="G65" s="474" t="s">
        <v>583</v>
      </c>
      <c r="H65" s="474" t="s">
        <v>584</v>
      </c>
      <c r="I65" s="477">
        <v>2704.43994140625</v>
      </c>
      <c r="J65" s="477">
        <v>2</v>
      </c>
      <c r="K65" s="478">
        <v>5408.8701171875</v>
      </c>
    </row>
    <row r="66" spans="1:11" ht="14.4" customHeight="1" x14ac:dyDescent="0.3">
      <c r="A66" s="472" t="s">
        <v>407</v>
      </c>
      <c r="B66" s="473" t="s">
        <v>408</v>
      </c>
      <c r="C66" s="474" t="s">
        <v>416</v>
      </c>
      <c r="D66" s="475" t="s">
        <v>417</v>
      </c>
      <c r="E66" s="474" t="s">
        <v>461</v>
      </c>
      <c r="F66" s="475" t="s">
        <v>462</v>
      </c>
      <c r="G66" s="474" t="s">
        <v>585</v>
      </c>
      <c r="H66" s="474" t="s">
        <v>586</v>
      </c>
      <c r="I66" s="477">
        <v>274.67001342773437</v>
      </c>
      <c r="J66" s="477">
        <v>8</v>
      </c>
      <c r="K66" s="478">
        <v>2197.3599853515625</v>
      </c>
    </row>
    <row r="67" spans="1:11" ht="14.4" customHeight="1" x14ac:dyDescent="0.3">
      <c r="A67" s="472" t="s">
        <v>407</v>
      </c>
      <c r="B67" s="473" t="s">
        <v>408</v>
      </c>
      <c r="C67" s="474" t="s">
        <v>416</v>
      </c>
      <c r="D67" s="475" t="s">
        <v>417</v>
      </c>
      <c r="E67" s="474" t="s">
        <v>461</v>
      </c>
      <c r="F67" s="475" t="s">
        <v>462</v>
      </c>
      <c r="G67" s="474" t="s">
        <v>587</v>
      </c>
      <c r="H67" s="474" t="s">
        <v>588</v>
      </c>
      <c r="I67" s="477">
        <v>2704.4453125</v>
      </c>
      <c r="J67" s="477">
        <v>9</v>
      </c>
      <c r="K67" s="478">
        <v>24340.0205078125</v>
      </c>
    </row>
    <row r="68" spans="1:11" ht="14.4" customHeight="1" x14ac:dyDescent="0.3">
      <c r="A68" s="472" t="s">
        <v>407</v>
      </c>
      <c r="B68" s="473" t="s">
        <v>408</v>
      </c>
      <c r="C68" s="474" t="s">
        <v>416</v>
      </c>
      <c r="D68" s="475" t="s">
        <v>417</v>
      </c>
      <c r="E68" s="474" t="s">
        <v>461</v>
      </c>
      <c r="F68" s="475" t="s">
        <v>462</v>
      </c>
      <c r="G68" s="474" t="s">
        <v>589</v>
      </c>
      <c r="H68" s="474" t="s">
        <v>590</v>
      </c>
      <c r="I68" s="477">
        <v>400.9124870300293</v>
      </c>
      <c r="J68" s="477">
        <v>13</v>
      </c>
      <c r="K68" s="478">
        <v>5074.7298278808594</v>
      </c>
    </row>
    <row r="69" spans="1:11" ht="14.4" customHeight="1" x14ac:dyDescent="0.3">
      <c r="A69" s="472" t="s">
        <v>407</v>
      </c>
      <c r="B69" s="473" t="s">
        <v>408</v>
      </c>
      <c r="C69" s="474" t="s">
        <v>416</v>
      </c>
      <c r="D69" s="475" t="s">
        <v>417</v>
      </c>
      <c r="E69" s="474" t="s">
        <v>461</v>
      </c>
      <c r="F69" s="475" t="s">
        <v>462</v>
      </c>
      <c r="G69" s="474" t="s">
        <v>591</v>
      </c>
      <c r="H69" s="474" t="s">
        <v>592</v>
      </c>
      <c r="I69" s="477">
        <v>73810</v>
      </c>
      <c r="J69" s="477">
        <v>3</v>
      </c>
      <c r="K69" s="478">
        <v>221430</v>
      </c>
    </row>
    <row r="70" spans="1:11" ht="14.4" customHeight="1" x14ac:dyDescent="0.3">
      <c r="A70" s="472" t="s">
        <v>407</v>
      </c>
      <c r="B70" s="473" t="s">
        <v>408</v>
      </c>
      <c r="C70" s="474" t="s">
        <v>416</v>
      </c>
      <c r="D70" s="475" t="s">
        <v>417</v>
      </c>
      <c r="E70" s="474" t="s">
        <v>461</v>
      </c>
      <c r="F70" s="475" t="s">
        <v>462</v>
      </c>
      <c r="G70" s="474" t="s">
        <v>593</v>
      </c>
      <c r="H70" s="474" t="s">
        <v>594</v>
      </c>
      <c r="I70" s="477">
        <v>17.629999160766602</v>
      </c>
      <c r="J70" s="477">
        <v>40</v>
      </c>
      <c r="K70" s="478">
        <v>705.17999267578125</v>
      </c>
    </row>
    <row r="71" spans="1:11" ht="14.4" customHeight="1" x14ac:dyDescent="0.3">
      <c r="A71" s="472" t="s">
        <v>407</v>
      </c>
      <c r="B71" s="473" t="s">
        <v>408</v>
      </c>
      <c r="C71" s="474" t="s">
        <v>416</v>
      </c>
      <c r="D71" s="475" t="s">
        <v>417</v>
      </c>
      <c r="E71" s="474" t="s">
        <v>461</v>
      </c>
      <c r="F71" s="475" t="s">
        <v>462</v>
      </c>
      <c r="G71" s="474" t="s">
        <v>595</v>
      </c>
      <c r="H71" s="474" t="s">
        <v>596</v>
      </c>
      <c r="I71" s="477">
        <v>2856.675048828125</v>
      </c>
      <c r="J71" s="477">
        <v>2</v>
      </c>
      <c r="K71" s="478">
        <v>5713.35009765625</v>
      </c>
    </row>
    <row r="72" spans="1:11" ht="14.4" customHeight="1" x14ac:dyDescent="0.3">
      <c r="A72" s="472" t="s">
        <v>407</v>
      </c>
      <c r="B72" s="473" t="s">
        <v>408</v>
      </c>
      <c r="C72" s="474" t="s">
        <v>416</v>
      </c>
      <c r="D72" s="475" t="s">
        <v>417</v>
      </c>
      <c r="E72" s="474" t="s">
        <v>461</v>
      </c>
      <c r="F72" s="475" t="s">
        <v>462</v>
      </c>
      <c r="G72" s="474" t="s">
        <v>597</v>
      </c>
      <c r="H72" s="474" t="s">
        <v>598</v>
      </c>
      <c r="I72" s="477">
        <v>33.661599731445314</v>
      </c>
      <c r="J72" s="477">
        <v>2520</v>
      </c>
      <c r="K72" s="478">
        <v>84828.7197265625</v>
      </c>
    </row>
    <row r="73" spans="1:11" ht="14.4" customHeight="1" x14ac:dyDescent="0.3">
      <c r="A73" s="472" t="s">
        <v>407</v>
      </c>
      <c r="B73" s="473" t="s">
        <v>408</v>
      </c>
      <c r="C73" s="474" t="s">
        <v>416</v>
      </c>
      <c r="D73" s="475" t="s">
        <v>417</v>
      </c>
      <c r="E73" s="474" t="s">
        <v>461</v>
      </c>
      <c r="F73" s="475" t="s">
        <v>462</v>
      </c>
      <c r="G73" s="474" t="s">
        <v>599</v>
      </c>
      <c r="H73" s="474" t="s">
        <v>600</v>
      </c>
      <c r="I73" s="477">
        <v>33.659999847412109</v>
      </c>
      <c r="J73" s="477">
        <v>140</v>
      </c>
      <c r="K73" s="478">
        <v>4712.679931640625</v>
      </c>
    </row>
    <row r="74" spans="1:11" ht="14.4" customHeight="1" x14ac:dyDescent="0.3">
      <c r="A74" s="472" t="s">
        <v>407</v>
      </c>
      <c r="B74" s="473" t="s">
        <v>408</v>
      </c>
      <c r="C74" s="474" t="s">
        <v>416</v>
      </c>
      <c r="D74" s="475" t="s">
        <v>417</v>
      </c>
      <c r="E74" s="474" t="s">
        <v>461</v>
      </c>
      <c r="F74" s="475" t="s">
        <v>462</v>
      </c>
      <c r="G74" s="474" t="s">
        <v>601</v>
      </c>
      <c r="H74" s="474" t="s">
        <v>602</v>
      </c>
      <c r="I74" s="477">
        <v>16.528687596321106</v>
      </c>
      <c r="J74" s="477">
        <v>25164</v>
      </c>
      <c r="K74" s="478">
        <v>415925.509765625</v>
      </c>
    </row>
    <row r="75" spans="1:11" ht="14.4" customHeight="1" x14ac:dyDescent="0.3">
      <c r="A75" s="472" t="s">
        <v>407</v>
      </c>
      <c r="B75" s="473" t="s">
        <v>408</v>
      </c>
      <c r="C75" s="474" t="s">
        <v>416</v>
      </c>
      <c r="D75" s="475" t="s">
        <v>417</v>
      </c>
      <c r="E75" s="474" t="s">
        <v>461</v>
      </c>
      <c r="F75" s="475" t="s">
        <v>462</v>
      </c>
      <c r="G75" s="474" t="s">
        <v>603</v>
      </c>
      <c r="H75" s="474" t="s">
        <v>604</v>
      </c>
      <c r="I75" s="477">
        <v>12.306586901346842</v>
      </c>
      <c r="J75" s="477">
        <v>5520</v>
      </c>
      <c r="K75" s="478">
        <v>67927.459594726563</v>
      </c>
    </row>
    <row r="76" spans="1:11" ht="14.4" customHeight="1" x14ac:dyDescent="0.3">
      <c r="A76" s="472" t="s">
        <v>407</v>
      </c>
      <c r="B76" s="473" t="s">
        <v>408</v>
      </c>
      <c r="C76" s="474" t="s">
        <v>416</v>
      </c>
      <c r="D76" s="475" t="s">
        <v>417</v>
      </c>
      <c r="E76" s="474" t="s">
        <v>461</v>
      </c>
      <c r="F76" s="475" t="s">
        <v>462</v>
      </c>
      <c r="G76" s="474" t="s">
        <v>605</v>
      </c>
      <c r="H76" s="474" t="s">
        <v>606</v>
      </c>
      <c r="I76" s="477">
        <v>13939.190755208334</v>
      </c>
      <c r="J76" s="477">
        <v>18</v>
      </c>
      <c r="K76" s="478">
        <v>250905.9833984375</v>
      </c>
    </row>
    <row r="77" spans="1:11" ht="14.4" customHeight="1" x14ac:dyDescent="0.3">
      <c r="A77" s="472" t="s">
        <v>407</v>
      </c>
      <c r="B77" s="473" t="s">
        <v>408</v>
      </c>
      <c r="C77" s="474" t="s">
        <v>416</v>
      </c>
      <c r="D77" s="475" t="s">
        <v>417</v>
      </c>
      <c r="E77" s="474" t="s">
        <v>461</v>
      </c>
      <c r="F77" s="475" t="s">
        <v>462</v>
      </c>
      <c r="G77" s="474" t="s">
        <v>607</v>
      </c>
      <c r="H77" s="474" t="s">
        <v>608</v>
      </c>
      <c r="I77" s="477">
        <v>32.400001525878906</v>
      </c>
      <c r="J77" s="477">
        <v>10</v>
      </c>
      <c r="K77" s="478">
        <v>324</v>
      </c>
    </row>
    <row r="78" spans="1:11" ht="14.4" customHeight="1" x14ac:dyDescent="0.3">
      <c r="A78" s="472" t="s">
        <v>407</v>
      </c>
      <c r="B78" s="473" t="s">
        <v>408</v>
      </c>
      <c r="C78" s="474" t="s">
        <v>416</v>
      </c>
      <c r="D78" s="475" t="s">
        <v>417</v>
      </c>
      <c r="E78" s="474" t="s">
        <v>461</v>
      </c>
      <c r="F78" s="475" t="s">
        <v>462</v>
      </c>
      <c r="G78" s="474" t="s">
        <v>609</v>
      </c>
      <c r="H78" s="474" t="s">
        <v>610</v>
      </c>
      <c r="I78" s="477">
        <v>18.790280914306642</v>
      </c>
      <c r="J78" s="477">
        <v>600</v>
      </c>
      <c r="K78" s="478">
        <v>11274.809814453125</v>
      </c>
    </row>
    <row r="79" spans="1:11" ht="14.4" customHeight="1" x14ac:dyDescent="0.3">
      <c r="A79" s="472" t="s">
        <v>407</v>
      </c>
      <c r="B79" s="473" t="s">
        <v>408</v>
      </c>
      <c r="C79" s="474" t="s">
        <v>416</v>
      </c>
      <c r="D79" s="475" t="s">
        <v>417</v>
      </c>
      <c r="E79" s="474" t="s">
        <v>461</v>
      </c>
      <c r="F79" s="475" t="s">
        <v>462</v>
      </c>
      <c r="G79" s="474" t="s">
        <v>611</v>
      </c>
      <c r="H79" s="474" t="s">
        <v>612</v>
      </c>
      <c r="I79" s="477">
        <v>70.218324661254883</v>
      </c>
      <c r="J79" s="477">
        <v>15</v>
      </c>
      <c r="K79" s="478">
        <v>1053.2499847412109</v>
      </c>
    </row>
    <row r="80" spans="1:11" ht="14.4" customHeight="1" x14ac:dyDescent="0.3">
      <c r="A80" s="472" t="s">
        <v>407</v>
      </c>
      <c r="B80" s="473" t="s">
        <v>408</v>
      </c>
      <c r="C80" s="474" t="s">
        <v>416</v>
      </c>
      <c r="D80" s="475" t="s">
        <v>417</v>
      </c>
      <c r="E80" s="474" t="s">
        <v>461</v>
      </c>
      <c r="F80" s="475" t="s">
        <v>462</v>
      </c>
      <c r="G80" s="474" t="s">
        <v>613</v>
      </c>
      <c r="H80" s="474" t="s">
        <v>614</v>
      </c>
      <c r="I80" s="477">
        <v>1391.4949951171875</v>
      </c>
      <c r="J80" s="477">
        <v>2</v>
      </c>
      <c r="K80" s="478">
        <v>2782.989990234375</v>
      </c>
    </row>
    <row r="81" spans="1:11" ht="14.4" customHeight="1" x14ac:dyDescent="0.3">
      <c r="A81" s="472" t="s">
        <v>407</v>
      </c>
      <c r="B81" s="473" t="s">
        <v>408</v>
      </c>
      <c r="C81" s="474" t="s">
        <v>416</v>
      </c>
      <c r="D81" s="475" t="s">
        <v>417</v>
      </c>
      <c r="E81" s="474" t="s">
        <v>461</v>
      </c>
      <c r="F81" s="475" t="s">
        <v>462</v>
      </c>
      <c r="G81" s="474" t="s">
        <v>615</v>
      </c>
      <c r="H81" s="474" t="s">
        <v>616</v>
      </c>
      <c r="I81" s="477">
        <v>1476.135009765625</v>
      </c>
      <c r="J81" s="477">
        <v>2</v>
      </c>
      <c r="K81" s="478">
        <v>2952.27001953125</v>
      </c>
    </row>
    <row r="82" spans="1:11" ht="14.4" customHeight="1" x14ac:dyDescent="0.3">
      <c r="A82" s="472" t="s">
        <v>407</v>
      </c>
      <c r="B82" s="473" t="s">
        <v>408</v>
      </c>
      <c r="C82" s="474" t="s">
        <v>416</v>
      </c>
      <c r="D82" s="475" t="s">
        <v>417</v>
      </c>
      <c r="E82" s="474" t="s">
        <v>461</v>
      </c>
      <c r="F82" s="475" t="s">
        <v>462</v>
      </c>
      <c r="G82" s="474" t="s">
        <v>617</v>
      </c>
      <c r="H82" s="474" t="s">
        <v>618</v>
      </c>
      <c r="I82" s="477">
        <v>239.95008853192638</v>
      </c>
      <c r="J82" s="477">
        <v>2</v>
      </c>
      <c r="K82" s="478">
        <v>479.90017706385277</v>
      </c>
    </row>
    <row r="83" spans="1:11" ht="14.4" customHeight="1" x14ac:dyDescent="0.3">
      <c r="A83" s="472" t="s">
        <v>407</v>
      </c>
      <c r="B83" s="473" t="s">
        <v>408</v>
      </c>
      <c r="C83" s="474" t="s">
        <v>416</v>
      </c>
      <c r="D83" s="475" t="s">
        <v>417</v>
      </c>
      <c r="E83" s="474" t="s">
        <v>461</v>
      </c>
      <c r="F83" s="475" t="s">
        <v>462</v>
      </c>
      <c r="G83" s="474" t="s">
        <v>619</v>
      </c>
      <c r="H83" s="474" t="s">
        <v>620</v>
      </c>
      <c r="I83" s="477">
        <v>267.52999877929687</v>
      </c>
      <c r="J83" s="477">
        <v>3</v>
      </c>
      <c r="K83" s="478">
        <v>802.58999633789062</v>
      </c>
    </row>
    <row r="84" spans="1:11" ht="14.4" customHeight="1" x14ac:dyDescent="0.3">
      <c r="A84" s="472" t="s">
        <v>407</v>
      </c>
      <c r="B84" s="473" t="s">
        <v>408</v>
      </c>
      <c r="C84" s="474" t="s">
        <v>416</v>
      </c>
      <c r="D84" s="475" t="s">
        <v>417</v>
      </c>
      <c r="E84" s="474" t="s">
        <v>461</v>
      </c>
      <c r="F84" s="475" t="s">
        <v>462</v>
      </c>
      <c r="G84" s="474" t="s">
        <v>621</v>
      </c>
      <c r="H84" s="474" t="s">
        <v>622</v>
      </c>
      <c r="I84" s="477">
        <v>3445</v>
      </c>
      <c r="J84" s="477">
        <v>3</v>
      </c>
      <c r="K84" s="478">
        <v>10335</v>
      </c>
    </row>
    <row r="85" spans="1:11" ht="14.4" customHeight="1" x14ac:dyDescent="0.3">
      <c r="A85" s="472" t="s">
        <v>407</v>
      </c>
      <c r="B85" s="473" t="s">
        <v>408</v>
      </c>
      <c r="C85" s="474" t="s">
        <v>416</v>
      </c>
      <c r="D85" s="475" t="s">
        <v>417</v>
      </c>
      <c r="E85" s="474" t="s">
        <v>461</v>
      </c>
      <c r="F85" s="475" t="s">
        <v>462</v>
      </c>
      <c r="G85" s="474" t="s">
        <v>623</v>
      </c>
      <c r="H85" s="474" t="s">
        <v>624</v>
      </c>
      <c r="I85" s="477">
        <v>209.57600250244141</v>
      </c>
      <c r="J85" s="477">
        <v>31</v>
      </c>
      <c r="K85" s="478">
        <v>5303.0600509643555</v>
      </c>
    </row>
    <row r="86" spans="1:11" ht="14.4" customHeight="1" x14ac:dyDescent="0.3">
      <c r="A86" s="472" t="s">
        <v>407</v>
      </c>
      <c r="B86" s="473" t="s">
        <v>408</v>
      </c>
      <c r="C86" s="474" t="s">
        <v>416</v>
      </c>
      <c r="D86" s="475" t="s">
        <v>417</v>
      </c>
      <c r="E86" s="474" t="s">
        <v>461</v>
      </c>
      <c r="F86" s="475" t="s">
        <v>462</v>
      </c>
      <c r="G86" s="474" t="s">
        <v>625</v>
      </c>
      <c r="H86" s="474" t="s">
        <v>626</v>
      </c>
      <c r="I86" s="477">
        <v>510.6199951171875</v>
      </c>
      <c r="J86" s="477">
        <v>1</v>
      </c>
      <c r="K86" s="478">
        <v>510.6199951171875</v>
      </c>
    </row>
    <row r="87" spans="1:11" ht="14.4" customHeight="1" x14ac:dyDescent="0.3">
      <c r="A87" s="472" t="s">
        <v>407</v>
      </c>
      <c r="B87" s="473" t="s">
        <v>408</v>
      </c>
      <c r="C87" s="474" t="s">
        <v>416</v>
      </c>
      <c r="D87" s="475" t="s">
        <v>417</v>
      </c>
      <c r="E87" s="474" t="s">
        <v>461</v>
      </c>
      <c r="F87" s="475" t="s">
        <v>462</v>
      </c>
      <c r="G87" s="474" t="s">
        <v>627</v>
      </c>
      <c r="H87" s="474" t="s">
        <v>628</v>
      </c>
      <c r="I87" s="477">
        <v>510.6199951171875</v>
      </c>
      <c r="J87" s="477">
        <v>1</v>
      </c>
      <c r="K87" s="478">
        <v>510.6199951171875</v>
      </c>
    </row>
    <row r="88" spans="1:11" ht="14.4" customHeight="1" x14ac:dyDescent="0.3">
      <c r="A88" s="472" t="s">
        <v>407</v>
      </c>
      <c r="B88" s="473" t="s">
        <v>408</v>
      </c>
      <c r="C88" s="474" t="s">
        <v>416</v>
      </c>
      <c r="D88" s="475" t="s">
        <v>417</v>
      </c>
      <c r="E88" s="474" t="s">
        <v>461</v>
      </c>
      <c r="F88" s="475" t="s">
        <v>462</v>
      </c>
      <c r="G88" s="474" t="s">
        <v>629</v>
      </c>
      <c r="H88" s="474" t="s">
        <v>630</v>
      </c>
      <c r="I88" s="477">
        <v>510.6199951171875</v>
      </c>
      <c r="J88" s="477">
        <v>1</v>
      </c>
      <c r="K88" s="478">
        <v>510.6199951171875</v>
      </c>
    </row>
    <row r="89" spans="1:11" ht="14.4" customHeight="1" x14ac:dyDescent="0.3">
      <c r="A89" s="472" t="s">
        <v>407</v>
      </c>
      <c r="B89" s="473" t="s">
        <v>408</v>
      </c>
      <c r="C89" s="474" t="s">
        <v>416</v>
      </c>
      <c r="D89" s="475" t="s">
        <v>417</v>
      </c>
      <c r="E89" s="474" t="s">
        <v>461</v>
      </c>
      <c r="F89" s="475" t="s">
        <v>462</v>
      </c>
      <c r="G89" s="474" t="s">
        <v>631</v>
      </c>
      <c r="H89" s="474" t="s">
        <v>632</v>
      </c>
      <c r="I89" s="477">
        <v>4594.5224609375</v>
      </c>
      <c r="J89" s="477">
        <v>7</v>
      </c>
      <c r="K89" s="478">
        <v>32161.599609375</v>
      </c>
    </row>
    <row r="90" spans="1:11" ht="14.4" customHeight="1" x14ac:dyDescent="0.3">
      <c r="A90" s="472" t="s">
        <v>407</v>
      </c>
      <c r="B90" s="473" t="s">
        <v>408</v>
      </c>
      <c r="C90" s="474" t="s">
        <v>416</v>
      </c>
      <c r="D90" s="475" t="s">
        <v>417</v>
      </c>
      <c r="E90" s="474" t="s">
        <v>461</v>
      </c>
      <c r="F90" s="475" t="s">
        <v>462</v>
      </c>
      <c r="G90" s="474" t="s">
        <v>633</v>
      </c>
      <c r="H90" s="474" t="s">
        <v>634</v>
      </c>
      <c r="I90" s="477">
        <v>4594.4729492187498</v>
      </c>
      <c r="J90" s="477">
        <v>7</v>
      </c>
      <c r="K90" s="478">
        <v>32161.36962890625</v>
      </c>
    </row>
    <row r="91" spans="1:11" ht="14.4" customHeight="1" x14ac:dyDescent="0.3">
      <c r="A91" s="472" t="s">
        <v>407</v>
      </c>
      <c r="B91" s="473" t="s">
        <v>408</v>
      </c>
      <c r="C91" s="474" t="s">
        <v>416</v>
      </c>
      <c r="D91" s="475" t="s">
        <v>417</v>
      </c>
      <c r="E91" s="474" t="s">
        <v>461</v>
      </c>
      <c r="F91" s="475" t="s">
        <v>462</v>
      </c>
      <c r="G91" s="474" t="s">
        <v>635</v>
      </c>
      <c r="H91" s="474" t="s">
        <v>636</v>
      </c>
      <c r="I91" s="477">
        <v>4594.3929687500004</v>
      </c>
      <c r="J91" s="477">
        <v>7</v>
      </c>
      <c r="K91" s="478">
        <v>32160.86962890625</v>
      </c>
    </row>
    <row r="92" spans="1:11" ht="14.4" customHeight="1" x14ac:dyDescent="0.3">
      <c r="A92" s="472" t="s">
        <v>407</v>
      </c>
      <c r="B92" s="473" t="s">
        <v>408</v>
      </c>
      <c r="C92" s="474" t="s">
        <v>416</v>
      </c>
      <c r="D92" s="475" t="s">
        <v>417</v>
      </c>
      <c r="E92" s="474" t="s">
        <v>461</v>
      </c>
      <c r="F92" s="475" t="s">
        <v>462</v>
      </c>
      <c r="G92" s="474" t="s">
        <v>637</v>
      </c>
      <c r="H92" s="474" t="s">
        <v>638</v>
      </c>
      <c r="I92" s="477">
        <v>4594.3879882812498</v>
      </c>
      <c r="J92" s="477">
        <v>6</v>
      </c>
      <c r="K92" s="478">
        <v>27566.33984375</v>
      </c>
    </row>
    <row r="93" spans="1:11" ht="14.4" customHeight="1" x14ac:dyDescent="0.3">
      <c r="A93" s="472" t="s">
        <v>407</v>
      </c>
      <c r="B93" s="473" t="s">
        <v>408</v>
      </c>
      <c r="C93" s="474" t="s">
        <v>416</v>
      </c>
      <c r="D93" s="475" t="s">
        <v>417</v>
      </c>
      <c r="E93" s="474" t="s">
        <v>461</v>
      </c>
      <c r="F93" s="475" t="s">
        <v>462</v>
      </c>
      <c r="G93" s="474" t="s">
        <v>639</v>
      </c>
      <c r="H93" s="474" t="s">
        <v>640</v>
      </c>
      <c r="I93" s="477">
        <v>4594.307535807292</v>
      </c>
      <c r="J93" s="477">
        <v>7</v>
      </c>
      <c r="K93" s="478">
        <v>32160.35009765625</v>
      </c>
    </row>
    <row r="94" spans="1:11" ht="14.4" customHeight="1" x14ac:dyDescent="0.3">
      <c r="A94" s="472" t="s">
        <v>407</v>
      </c>
      <c r="B94" s="473" t="s">
        <v>408</v>
      </c>
      <c r="C94" s="474" t="s">
        <v>416</v>
      </c>
      <c r="D94" s="475" t="s">
        <v>417</v>
      </c>
      <c r="E94" s="474" t="s">
        <v>461</v>
      </c>
      <c r="F94" s="475" t="s">
        <v>462</v>
      </c>
      <c r="G94" s="474" t="s">
        <v>641</v>
      </c>
      <c r="H94" s="474" t="s">
        <v>642</v>
      </c>
      <c r="I94" s="477">
        <v>4594.410807291667</v>
      </c>
      <c r="J94" s="477">
        <v>7</v>
      </c>
      <c r="K94" s="478">
        <v>32160.9697265625</v>
      </c>
    </row>
    <row r="95" spans="1:11" ht="14.4" customHeight="1" x14ac:dyDescent="0.3">
      <c r="A95" s="472" t="s">
        <v>407</v>
      </c>
      <c r="B95" s="473" t="s">
        <v>408</v>
      </c>
      <c r="C95" s="474" t="s">
        <v>416</v>
      </c>
      <c r="D95" s="475" t="s">
        <v>417</v>
      </c>
      <c r="E95" s="474" t="s">
        <v>461</v>
      </c>
      <c r="F95" s="475" t="s">
        <v>462</v>
      </c>
      <c r="G95" s="474" t="s">
        <v>643</v>
      </c>
      <c r="H95" s="474" t="s">
        <v>644</v>
      </c>
      <c r="I95" s="477">
        <v>4594.5</v>
      </c>
      <c r="J95" s="477">
        <v>13</v>
      </c>
      <c r="K95" s="478">
        <v>59728.580078125</v>
      </c>
    </row>
    <row r="96" spans="1:11" ht="14.4" customHeight="1" x14ac:dyDescent="0.3">
      <c r="A96" s="472" t="s">
        <v>407</v>
      </c>
      <c r="B96" s="473" t="s">
        <v>408</v>
      </c>
      <c r="C96" s="474" t="s">
        <v>416</v>
      </c>
      <c r="D96" s="475" t="s">
        <v>417</v>
      </c>
      <c r="E96" s="474" t="s">
        <v>461</v>
      </c>
      <c r="F96" s="475" t="s">
        <v>462</v>
      </c>
      <c r="G96" s="474" t="s">
        <v>645</v>
      </c>
      <c r="H96" s="474" t="s">
        <v>646</v>
      </c>
      <c r="I96" s="477">
        <v>5929</v>
      </c>
      <c r="J96" s="477">
        <v>5</v>
      </c>
      <c r="K96" s="478">
        <v>29645</v>
      </c>
    </row>
    <row r="97" spans="1:11" ht="14.4" customHeight="1" x14ac:dyDescent="0.3">
      <c r="A97" s="472" t="s">
        <v>407</v>
      </c>
      <c r="B97" s="473" t="s">
        <v>408</v>
      </c>
      <c r="C97" s="474" t="s">
        <v>416</v>
      </c>
      <c r="D97" s="475" t="s">
        <v>417</v>
      </c>
      <c r="E97" s="474" t="s">
        <v>461</v>
      </c>
      <c r="F97" s="475" t="s">
        <v>462</v>
      </c>
      <c r="G97" s="474" t="s">
        <v>647</v>
      </c>
      <c r="H97" s="474" t="s">
        <v>648</v>
      </c>
      <c r="I97" s="477">
        <v>6594.5</v>
      </c>
      <c r="J97" s="477">
        <v>5</v>
      </c>
      <c r="K97" s="478">
        <v>32972.5</v>
      </c>
    </row>
    <row r="98" spans="1:11" ht="14.4" customHeight="1" x14ac:dyDescent="0.3">
      <c r="A98" s="472" t="s">
        <v>407</v>
      </c>
      <c r="B98" s="473" t="s">
        <v>408</v>
      </c>
      <c r="C98" s="474" t="s">
        <v>416</v>
      </c>
      <c r="D98" s="475" t="s">
        <v>417</v>
      </c>
      <c r="E98" s="474" t="s">
        <v>461</v>
      </c>
      <c r="F98" s="475" t="s">
        <v>462</v>
      </c>
      <c r="G98" s="474" t="s">
        <v>649</v>
      </c>
      <c r="H98" s="474" t="s">
        <v>650</v>
      </c>
      <c r="I98" s="477">
        <v>5989.5</v>
      </c>
      <c r="J98" s="477">
        <v>3</v>
      </c>
      <c r="K98" s="478">
        <v>17968.5</v>
      </c>
    </row>
    <row r="99" spans="1:11" ht="14.4" customHeight="1" x14ac:dyDescent="0.3">
      <c r="A99" s="472" t="s">
        <v>407</v>
      </c>
      <c r="B99" s="473" t="s">
        <v>408</v>
      </c>
      <c r="C99" s="474" t="s">
        <v>416</v>
      </c>
      <c r="D99" s="475" t="s">
        <v>417</v>
      </c>
      <c r="E99" s="474" t="s">
        <v>461</v>
      </c>
      <c r="F99" s="475" t="s">
        <v>462</v>
      </c>
      <c r="G99" s="474" t="s">
        <v>651</v>
      </c>
      <c r="H99" s="474" t="s">
        <v>652</v>
      </c>
      <c r="I99" s="477">
        <v>4961</v>
      </c>
      <c r="J99" s="477">
        <v>4</v>
      </c>
      <c r="K99" s="478">
        <v>19844</v>
      </c>
    </row>
    <row r="100" spans="1:11" ht="14.4" customHeight="1" x14ac:dyDescent="0.3">
      <c r="A100" s="472" t="s">
        <v>407</v>
      </c>
      <c r="B100" s="473" t="s">
        <v>408</v>
      </c>
      <c r="C100" s="474" t="s">
        <v>416</v>
      </c>
      <c r="D100" s="475" t="s">
        <v>417</v>
      </c>
      <c r="E100" s="474" t="s">
        <v>461</v>
      </c>
      <c r="F100" s="475" t="s">
        <v>462</v>
      </c>
      <c r="G100" s="474" t="s">
        <v>653</v>
      </c>
      <c r="H100" s="474" t="s">
        <v>654</v>
      </c>
      <c r="I100" s="477">
        <v>4719</v>
      </c>
      <c r="J100" s="477">
        <v>4</v>
      </c>
      <c r="K100" s="478">
        <v>18876</v>
      </c>
    </row>
    <row r="101" spans="1:11" ht="14.4" customHeight="1" x14ac:dyDescent="0.3">
      <c r="A101" s="472" t="s">
        <v>407</v>
      </c>
      <c r="B101" s="473" t="s">
        <v>408</v>
      </c>
      <c r="C101" s="474" t="s">
        <v>416</v>
      </c>
      <c r="D101" s="475" t="s">
        <v>417</v>
      </c>
      <c r="E101" s="474" t="s">
        <v>461</v>
      </c>
      <c r="F101" s="475" t="s">
        <v>462</v>
      </c>
      <c r="G101" s="474" t="s">
        <v>655</v>
      </c>
      <c r="H101" s="474" t="s">
        <v>656</v>
      </c>
      <c r="I101" s="477">
        <v>4719</v>
      </c>
      <c r="J101" s="477">
        <v>4</v>
      </c>
      <c r="K101" s="478">
        <v>18876</v>
      </c>
    </row>
    <row r="102" spans="1:11" ht="14.4" customHeight="1" x14ac:dyDescent="0.3">
      <c r="A102" s="472" t="s">
        <v>407</v>
      </c>
      <c r="B102" s="473" t="s">
        <v>408</v>
      </c>
      <c r="C102" s="474" t="s">
        <v>416</v>
      </c>
      <c r="D102" s="475" t="s">
        <v>417</v>
      </c>
      <c r="E102" s="474" t="s">
        <v>461</v>
      </c>
      <c r="F102" s="475" t="s">
        <v>462</v>
      </c>
      <c r="G102" s="474" t="s">
        <v>657</v>
      </c>
      <c r="H102" s="474" t="s">
        <v>658</v>
      </c>
      <c r="I102" s="477">
        <v>274.67001342773437</v>
      </c>
      <c r="J102" s="477">
        <v>8</v>
      </c>
      <c r="K102" s="478">
        <v>2197.3599853515625</v>
      </c>
    </row>
    <row r="103" spans="1:11" ht="14.4" customHeight="1" x14ac:dyDescent="0.3">
      <c r="A103" s="472" t="s">
        <v>407</v>
      </c>
      <c r="B103" s="473" t="s">
        <v>408</v>
      </c>
      <c r="C103" s="474" t="s">
        <v>416</v>
      </c>
      <c r="D103" s="475" t="s">
        <v>417</v>
      </c>
      <c r="E103" s="474" t="s">
        <v>461</v>
      </c>
      <c r="F103" s="475" t="s">
        <v>462</v>
      </c>
      <c r="G103" s="474" t="s">
        <v>659</v>
      </c>
      <c r="H103" s="474" t="s">
        <v>660</v>
      </c>
      <c r="I103" s="477">
        <v>478</v>
      </c>
      <c r="J103" s="477">
        <v>6</v>
      </c>
      <c r="K103" s="478">
        <v>2868</v>
      </c>
    </row>
    <row r="104" spans="1:11" ht="14.4" customHeight="1" x14ac:dyDescent="0.3">
      <c r="A104" s="472" t="s">
        <v>407</v>
      </c>
      <c r="B104" s="473" t="s">
        <v>408</v>
      </c>
      <c r="C104" s="474" t="s">
        <v>416</v>
      </c>
      <c r="D104" s="475" t="s">
        <v>417</v>
      </c>
      <c r="E104" s="474" t="s">
        <v>461</v>
      </c>
      <c r="F104" s="475" t="s">
        <v>462</v>
      </c>
      <c r="G104" s="474" t="s">
        <v>661</v>
      </c>
      <c r="H104" s="474" t="s">
        <v>662</v>
      </c>
      <c r="I104" s="477">
        <v>344.86200256347655</v>
      </c>
      <c r="J104" s="477">
        <v>22</v>
      </c>
      <c r="K104" s="478">
        <v>7586.7400207519531</v>
      </c>
    </row>
    <row r="105" spans="1:11" ht="14.4" customHeight="1" x14ac:dyDescent="0.3">
      <c r="A105" s="472" t="s">
        <v>407</v>
      </c>
      <c r="B105" s="473" t="s">
        <v>408</v>
      </c>
      <c r="C105" s="474" t="s">
        <v>416</v>
      </c>
      <c r="D105" s="475" t="s">
        <v>417</v>
      </c>
      <c r="E105" s="474" t="s">
        <v>461</v>
      </c>
      <c r="F105" s="475" t="s">
        <v>462</v>
      </c>
      <c r="G105" s="474" t="s">
        <v>663</v>
      </c>
      <c r="H105" s="474" t="s">
        <v>664</v>
      </c>
      <c r="I105" s="477">
        <v>9559</v>
      </c>
      <c r="J105" s="477">
        <v>1</v>
      </c>
      <c r="K105" s="478">
        <v>9559</v>
      </c>
    </row>
    <row r="106" spans="1:11" ht="14.4" customHeight="1" x14ac:dyDescent="0.3">
      <c r="A106" s="472" t="s">
        <v>407</v>
      </c>
      <c r="B106" s="473" t="s">
        <v>408</v>
      </c>
      <c r="C106" s="474" t="s">
        <v>416</v>
      </c>
      <c r="D106" s="475" t="s">
        <v>417</v>
      </c>
      <c r="E106" s="474" t="s">
        <v>461</v>
      </c>
      <c r="F106" s="475" t="s">
        <v>462</v>
      </c>
      <c r="G106" s="474" t="s">
        <v>665</v>
      </c>
      <c r="H106" s="474" t="s">
        <v>666</v>
      </c>
      <c r="I106" s="477">
        <v>1182.7699890136719</v>
      </c>
      <c r="J106" s="477">
        <v>2</v>
      </c>
      <c r="K106" s="478">
        <v>2365.5399780273437</v>
      </c>
    </row>
    <row r="107" spans="1:11" ht="14.4" customHeight="1" x14ac:dyDescent="0.3">
      <c r="A107" s="472" t="s">
        <v>407</v>
      </c>
      <c r="B107" s="473" t="s">
        <v>408</v>
      </c>
      <c r="C107" s="474" t="s">
        <v>416</v>
      </c>
      <c r="D107" s="475" t="s">
        <v>417</v>
      </c>
      <c r="E107" s="474" t="s">
        <v>461</v>
      </c>
      <c r="F107" s="475" t="s">
        <v>462</v>
      </c>
      <c r="G107" s="474" t="s">
        <v>667</v>
      </c>
      <c r="H107" s="474" t="s">
        <v>668</v>
      </c>
      <c r="I107" s="477">
        <v>3887.85009765625</v>
      </c>
      <c r="J107" s="477">
        <v>1</v>
      </c>
      <c r="K107" s="478">
        <v>3887.85009765625</v>
      </c>
    </row>
    <row r="108" spans="1:11" ht="14.4" customHeight="1" x14ac:dyDescent="0.3">
      <c r="A108" s="472" t="s">
        <v>407</v>
      </c>
      <c r="B108" s="473" t="s">
        <v>408</v>
      </c>
      <c r="C108" s="474" t="s">
        <v>416</v>
      </c>
      <c r="D108" s="475" t="s">
        <v>417</v>
      </c>
      <c r="E108" s="474" t="s">
        <v>461</v>
      </c>
      <c r="F108" s="475" t="s">
        <v>462</v>
      </c>
      <c r="G108" s="474" t="s">
        <v>669</v>
      </c>
      <c r="H108" s="474" t="s">
        <v>670</v>
      </c>
      <c r="I108" s="477">
        <v>2020.699951171875</v>
      </c>
      <c r="J108" s="477">
        <v>1</v>
      </c>
      <c r="K108" s="478">
        <v>2020.699951171875</v>
      </c>
    </row>
    <row r="109" spans="1:11" ht="14.4" customHeight="1" x14ac:dyDescent="0.3">
      <c r="A109" s="472" t="s">
        <v>407</v>
      </c>
      <c r="B109" s="473" t="s">
        <v>408</v>
      </c>
      <c r="C109" s="474" t="s">
        <v>416</v>
      </c>
      <c r="D109" s="475" t="s">
        <v>417</v>
      </c>
      <c r="E109" s="474" t="s">
        <v>461</v>
      </c>
      <c r="F109" s="475" t="s">
        <v>462</v>
      </c>
      <c r="G109" s="474" t="s">
        <v>671</v>
      </c>
      <c r="H109" s="474" t="s">
        <v>672</v>
      </c>
      <c r="I109" s="477">
        <v>2892</v>
      </c>
      <c r="J109" s="477">
        <v>2</v>
      </c>
      <c r="K109" s="478">
        <v>5784</v>
      </c>
    </row>
    <row r="110" spans="1:11" ht="14.4" customHeight="1" x14ac:dyDescent="0.3">
      <c r="A110" s="472" t="s">
        <v>407</v>
      </c>
      <c r="B110" s="473" t="s">
        <v>408</v>
      </c>
      <c r="C110" s="474" t="s">
        <v>416</v>
      </c>
      <c r="D110" s="475" t="s">
        <v>417</v>
      </c>
      <c r="E110" s="474" t="s">
        <v>461</v>
      </c>
      <c r="F110" s="475" t="s">
        <v>462</v>
      </c>
      <c r="G110" s="474" t="s">
        <v>673</v>
      </c>
      <c r="H110" s="474" t="s">
        <v>674</v>
      </c>
      <c r="I110" s="477">
        <v>363</v>
      </c>
      <c r="J110" s="477">
        <v>6</v>
      </c>
      <c r="K110" s="478">
        <v>2178</v>
      </c>
    </row>
    <row r="111" spans="1:11" ht="14.4" customHeight="1" x14ac:dyDescent="0.3">
      <c r="A111" s="472" t="s">
        <v>407</v>
      </c>
      <c r="B111" s="473" t="s">
        <v>408</v>
      </c>
      <c r="C111" s="474" t="s">
        <v>416</v>
      </c>
      <c r="D111" s="475" t="s">
        <v>417</v>
      </c>
      <c r="E111" s="474" t="s">
        <v>461</v>
      </c>
      <c r="F111" s="475" t="s">
        <v>462</v>
      </c>
      <c r="G111" s="474" t="s">
        <v>675</v>
      </c>
      <c r="H111" s="474" t="s">
        <v>676</v>
      </c>
      <c r="I111" s="477">
        <v>20449.013671875</v>
      </c>
      <c r="J111" s="477">
        <v>3</v>
      </c>
      <c r="K111" s="478">
        <v>61347.041015625</v>
      </c>
    </row>
    <row r="112" spans="1:11" ht="14.4" customHeight="1" x14ac:dyDescent="0.3">
      <c r="A112" s="472" t="s">
        <v>407</v>
      </c>
      <c r="B112" s="473" t="s">
        <v>408</v>
      </c>
      <c r="C112" s="474" t="s">
        <v>416</v>
      </c>
      <c r="D112" s="475" t="s">
        <v>417</v>
      </c>
      <c r="E112" s="474" t="s">
        <v>461</v>
      </c>
      <c r="F112" s="475" t="s">
        <v>462</v>
      </c>
      <c r="G112" s="474" t="s">
        <v>677</v>
      </c>
      <c r="H112" s="474" t="s">
        <v>678</v>
      </c>
      <c r="I112" s="477">
        <v>18150.130859375</v>
      </c>
      <c r="J112" s="477">
        <v>1</v>
      </c>
      <c r="K112" s="478">
        <v>18150.130859375</v>
      </c>
    </row>
    <row r="113" spans="1:11" ht="14.4" customHeight="1" x14ac:dyDescent="0.3">
      <c r="A113" s="472" t="s">
        <v>407</v>
      </c>
      <c r="B113" s="473" t="s">
        <v>408</v>
      </c>
      <c r="C113" s="474" t="s">
        <v>416</v>
      </c>
      <c r="D113" s="475" t="s">
        <v>417</v>
      </c>
      <c r="E113" s="474" t="s">
        <v>461</v>
      </c>
      <c r="F113" s="475" t="s">
        <v>462</v>
      </c>
      <c r="G113" s="474" t="s">
        <v>679</v>
      </c>
      <c r="H113" s="474" t="s">
        <v>680</v>
      </c>
      <c r="I113" s="477">
        <v>36179.015066964283</v>
      </c>
      <c r="J113" s="477">
        <v>10</v>
      </c>
      <c r="K113" s="478">
        <v>361790.16015625</v>
      </c>
    </row>
    <row r="114" spans="1:11" ht="14.4" customHeight="1" x14ac:dyDescent="0.3">
      <c r="A114" s="472" t="s">
        <v>407</v>
      </c>
      <c r="B114" s="473" t="s">
        <v>408</v>
      </c>
      <c r="C114" s="474" t="s">
        <v>416</v>
      </c>
      <c r="D114" s="475" t="s">
        <v>417</v>
      </c>
      <c r="E114" s="474" t="s">
        <v>461</v>
      </c>
      <c r="F114" s="475" t="s">
        <v>462</v>
      </c>
      <c r="G114" s="474" t="s">
        <v>681</v>
      </c>
      <c r="H114" s="474" t="s">
        <v>682</v>
      </c>
      <c r="I114" s="477">
        <v>10768.988085937501</v>
      </c>
      <c r="J114" s="477">
        <v>5</v>
      </c>
      <c r="K114" s="478">
        <v>53844.9404296875</v>
      </c>
    </row>
    <row r="115" spans="1:11" ht="14.4" customHeight="1" x14ac:dyDescent="0.3">
      <c r="A115" s="472" t="s">
        <v>407</v>
      </c>
      <c r="B115" s="473" t="s">
        <v>408</v>
      </c>
      <c r="C115" s="474" t="s">
        <v>416</v>
      </c>
      <c r="D115" s="475" t="s">
        <v>417</v>
      </c>
      <c r="E115" s="474" t="s">
        <v>461</v>
      </c>
      <c r="F115" s="475" t="s">
        <v>462</v>
      </c>
      <c r="G115" s="474" t="s">
        <v>683</v>
      </c>
      <c r="H115" s="474" t="s">
        <v>684</v>
      </c>
      <c r="I115" s="477">
        <v>36178.956250000003</v>
      </c>
      <c r="J115" s="477">
        <v>5</v>
      </c>
      <c r="K115" s="478">
        <v>180894.78125</v>
      </c>
    </row>
    <row r="116" spans="1:11" ht="14.4" customHeight="1" x14ac:dyDescent="0.3">
      <c r="A116" s="472" t="s">
        <v>407</v>
      </c>
      <c r="B116" s="473" t="s">
        <v>408</v>
      </c>
      <c r="C116" s="474" t="s">
        <v>416</v>
      </c>
      <c r="D116" s="475" t="s">
        <v>417</v>
      </c>
      <c r="E116" s="474" t="s">
        <v>461</v>
      </c>
      <c r="F116" s="475" t="s">
        <v>462</v>
      </c>
      <c r="G116" s="474" t="s">
        <v>685</v>
      </c>
      <c r="H116" s="474" t="s">
        <v>686</v>
      </c>
      <c r="I116" s="477">
        <v>10889.99267578125</v>
      </c>
      <c r="J116" s="477">
        <v>4</v>
      </c>
      <c r="K116" s="478">
        <v>43559.970703125</v>
      </c>
    </row>
    <row r="117" spans="1:11" ht="14.4" customHeight="1" x14ac:dyDescent="0.3">
      <c r="A117" s="472" t="s">
        <v>407</v>
      </c>
      <c r="B117" s="473" t="s">
        <v>408</v>
      </c>
      <c r="C117" s="474" t="s">
        <v>416</v>
      </c>
      <c r="D117" s="475" t="s">
        <v>417</v>
      </c>
      <c r="E117" s="474" t="s">
        <v>461</v>
      </c>
      <c r="F117" s="475" t="s">
        <v>462</v>
      </c>
      <c r="G117" s="474" t="s">
        <v>687</v>
      </c>
      <c r="H117" s="474" t="s">
        <v>688</v>
      </c>
      <c r="I117" s="477">
        <v>274.67001342773437</v>
      </c>
      <c r="J117" s="477">
        <v>3</v>
      </c>
      <c r="K117" s="478">
        <v>824.01004028320312</v>
      </c>
    </row>
    <row r="118" spans="1:11" ht="14.4" customHeight="1" x14ac:dyDescent="0.3">
      <c r="A118" s="472" t="s">
        <v>407</v>
      </c>
      <c r="B118" s="473" t="s">
        <v>408</v>
      </c>
      <c r="C118" s="474" t="s">
        <v>416</v>
      </c>
      <c r="D118" s="475" t="s">
        <v>417</v>
      </c>
      <c r="E118" s="474" t="s">
        <v>461</v>
      </c>
      <c r="F118" s="475" t="s">
        <v>462</v>
      </c>
      <c r="G118" s="474" t="s">
        <v>689</v>
      </c>
      <c r="H118" s="474" t="s">
        <v>690</v>
      </c>
      <c r="I118" s="477">
        <v>274.67001342773437</v>
      </c>
      <c r="J118" s="477">
        <v>1</v>
      </c>
      <c r="K118" s="478">
        <v>274.67001342773437</v>
      </c>
    </row>
    <row r="119" spans="1:11" ht="14.4" customHeight="1" x14ac:dyDescent="0.3">
      <c r="A119" s="472" t="s">
        <v>407</v>
      </c>
      <c r="B119" s="473" t="s">
        <v>408</v>
      </c>
      <c r="C119" s="474" t="s">
        <v>416</v>
      </c>
      <c r="D119" s="475" t="s">
        <v>417</v>
      </c>
      <c r="E119" s="474" t="s">
        <v>461</v>
      </c>
      <c r="F119" s="475" t="s">
        <v>462</v>
      </c>
      <c r="G119" s="474" t="s">
        <v>691</v>
      </c>
      <c r="H119" s="474" t="s">
        <v>692</v>
      </c>
      <c r="I119" s="477">
        <v>19.430000305175781</v>
      </c>
      <c r="J119" s="477">
        <v>220</v>
      </c>
      <c r="K119" s="478">
        <v>4275.1599426269531</v>
      </c>
    </row>
    <row r="120" spans="1:11" ht="14.4" customHeight="1" x14ac:dyDescent="0.3">
      <c r="A120" s="472" t="s">
        <v>407</v>
      </c>
      <c r="B120" s="473" t="s">
        <v>408</v>
      </c>
      <c r="C120" s="474" t="s">
        <v>416</v>
      </c>
      <c r="D120" s="475" t="s">
        <v>417</v>
      </c>
      <c r="E120" s="474" t="s">
        <v>461</v>
      </c>
      <c r="F120" s="475" t="s">
        <v>462</v>
      </c>
      <c r="G120" s="474" t="s">
        <v>693</v>
      </c>
      <c r="H120" s="474" t="s">
        <v>694</v>
      </c>
      <c r="I120" s="477">
        <v>21.05219946967231</v>
      </c>
      <c r="J120" s="477">
        <v>972</v>
      </c>
      <c r="K120" s="478">
        <v>20464.45068359375</v>
      </c>
    </row>
    <row r="121" spans="1:11" ht="14.4" customHeight="1" x14ac:dyDescent="0.3">
      <c r="A121" s="472" t="s">
        <v>407</v>
      </c>
      <c r="B121" s="473" t="s">
        <v>408</v>
      </c>
      <c r="C121" s="474" t="s">
        <v>416</v>
      </c>
      <c r="D121" s="475" t="s">
        <v>417</v>
      </c>
      <c r="E121" s="474" t="s">
        <v>461</v>
      </c>
      <c r="F121" s="475" t="s">
        <v>462</v>
      </c>
      <c r="G121" s="474" t="s">
        <v>695</v>
      </c>
      <c r="H121" s="474" t="s">
        <v>696</v>
      </c>
      <c r="I121" s="477">
        <v>468.26999918619794</v>
      </c>
      <c r="J121" s="477">
        <v>3</v>
      </c>
      <c r="K121" s="478">
        <v>1404.8099975585937</v>
      </c>
    </row>
    <row r="122" spans="1:11" ht="14.4" customHeight="1" x14ac:dyDescent="0.3">
      <c r="A122" s="472" t="s">
        <v>407</v>
      </c>
      <c r="B122" s="473" t="s">
        <v>408</v>
      </c>
      <c r="C122" s="474" t="s">
        <v>416</v>
      </c>
      <c r="D122" s="475" t="s">
        <v>417</v>
      </c>
      <c r="E122" s="474" t="s">
        <v>461</v>
      </c>
      <c r="F122" s="475" t="s">
        <v>462</v>
      </c>
      <c r="G122" s="474" t="s">
        <v>697</v>
      </c>
      <c r="H122" s="474" t="s">
        <v>698</v>
      </c>
      <c r="I122" s="477">
        <v>304.11333211263019</v>
      </c>
      <c r="J122" s="477">
        <v>12</v>
      </c>
      <c r="K122" s="478">
        <v>3455.7599945068359</v>
      </c>
    </row>
    <row r="123" spans="1:11" ht="14.4" customHeight="1" x14ac:dyDescent="0.3">
      <c r="A123" s="472" t="s">
        <v>407</v>
      </c>
      <c r="B123" s="473" t="s">
        <v>408</v>
      </c>
      <c r="C123" s="474" t="s">
        <v>416</v>
      </c>
      <c r="D123" s="475" t="s">
        <v>417</v>
      </c>
      <c r="E123" s="474" t="s">
        <v>461</v>
      </c>
      <c r="F123" s="475" t="s">
        <v>462</v>
      </c>
      <c r="G123" s="474" t="s">
        <v>699</v>
      </c>
      <c r="H123" s="474" t="s">
        <v>700</v>
      </c>
      <c r="I123" s="477">
        <v>9.0600004196166992</v>
      </c>
      <c r="J123" s="477">
        <v>40</v>
      </c>
      <c r="K123" s="478">
        <v>362.51998901367187</v>
      </c>
    </row>
    <row r="124" spans="1:11" ht="14.4" customHeight="1" x14ac:dyDescent="0.3">
      <c r="A124" s="472" t="s">
        <v>407</v>
      </c>
      <c r="B124" s="473" t="s">
        <v>408</v>
      </c>
      <c r="C124" s="474" t="s">
        <v>416</v>
      </c>
      <c r="D124" s="475" t="s">
        <v>417</v>
      </c>
      <c r="E124" s="474" t="s">
        <v>461</v>
      </c>
      <c r="F124" s="475" t="s">
        <v>462</v>
      </c>
      <c r="G124" s="474" t="s">
        <v>701</v>
      </c>
      <c r="H124" s="474" t="s">
        <v>702</v>
      </c>
      <c r="I124" s="477">
        <v>31588.5390625</v>
      </c>
      <c r="J124" s="477">
        <v>1</v>
      </c>
      <c r="K124" s="478">
        <v>31588.5390625</v>
      </c>
    </row>
    <row r="125" spans="1:11" ht="14.4" customHeight="1" x14ac:dyDescent="0.3">
      <c r="A125" s="472" t="s">
        <v>407</v>
      </c>
      <c r="B125" s="473" t="s">
        <v>408</v>
      </c>
      <c r="C125" s="474" t="s">
        <v>416</v>
      </c>
      <c r="D125" s="475" t="s">
        <v>417</v>
      </c>
      <c r="E125" s="474" t="s">
        <v>461</v>
      </c>
      <c r="F125" s="475" t="s">
        <v>462</v>
      </c>
      <c r="G125" s="474" t="s">
        <v>703</v>
      </c>
      <c r="H125" s="474" t="s">
        <v>704</v>
      </c>
      <c r="I125" s="477">
        <v>12523.5</v>
      </c>
      <c r="J125" s="477">
        <v>3</v>
      </c>
      <c r="K125" s="478">
        <v>37570.5</v>
      </c>
    </row>
    <row r="126" spans="1:11" ht="14.4" customHeight="1" x14ac:dyDescent="0.3">
      <c r="A126" s="472" t="s">
        <v>407</v>
      </c>
      <c r="B126" s="473" t="s">
        <v>408</v>
      </c>
      <c r="C126" s="474" t="s">
        <v>416</v>
      </c>
      <c r="D126" s="475" t="s">
        <v>417</v>
      </c>
      <c r="E126" s="474" t="s">
        <v>461</v>
      </c>
      <c r="F126" s="475" t="s">
        <v>462</v>
      </c>
      <c r="G126" s="474" t="s">
        <v>705</v>
      </c>
      <c r="H126" s="474" t="s">
        <v>706</v>
      </c>
      <c r="I126" s="477">
        <v>4356</v>
      </c>
      <c r="J126" s="477">
        <v>29</v>
      </c>
      <c r="K126" s="478">
        <v>126324</v>
      </c>
    </row>
    <row r="127" spans="1:11" ht="14.4" customHeight="1" x14ac:dyDescent="0.3">
      <c r="A127" s="472" t="s">
        <v>407</v>
      </c>
      <c r="B127" s="473" t="s">
        <v>408</v>
      </c>
      <c r="C127" s="474" t="s">
        <v>416</v>
      </c>
      <c r="D127" s="475" t="s">
        <v>417</v>
      </c>
      <c r="E127" s="474" t="s">
        <v>461</v>
      </c>
      <c r="F127" s="475" t="s">
        <v>462</v>
      </c>
      <c r="G127" s="474" t="s">
        <v>707</v>
      </c>
      <c r="H127" s="474" t="s">
        <v>708</v>
      </c>
      <c r="I127" s="477">
        <v>4356</v>
      </c>
      <c r="J127" s="477">
        <v>29</v>
      </c>
      <c r="K127" s="478">
        <v>126324</v>
      </c>
    </row>
    <row r="128" spans="1:11" ht="14.4" customHeight="1" x14ac:dyDescent="0.3">
      <c r="A128" s="472" t="s">
        <v>407</v>
      </c>
      <c r="B128" s="473" t="s">
        <v>408</v>
      </c>
      <c r="C128" s="474" t="s">
        <v>416</v>
      </c>
      <c r="D128" s="475" t="s">
        <v>417</v>
      </c>
      <c r="E128" s="474" t="s">
        <v>461</v>
      </c>
      <c r="F128" s="475" t="s">
        <v>462</v>
      </c>
      <c r="G128" s="474" t="s">
        <v>709</v>
      </c>
      <c r="H128" s="474" t="s">
        <v>710</v>
      </c>
      <c r="I128" s="477">
        <v>4356</v>
      </c>
      <c r="J128" s="477">
        <v>29</v>
      </c>
      <c r="K128" s="478">
        <v>126324</v>
      </c>
    </row>
    <row r="129" spans="1:11" ht="14.4" customHeight="1" x14ac:dyDescent="0.3">
      <c r="A129" s="472" t="s">
        <v>407</v>
      </c>
      <c r="B129" s="473" t="s">
        <v>408</v>
      </c>
      <c r="C129" s="474" t="s">
        <v>416</v>
      </c>
      <c r="D129" s="475" t="s">
        <v>417</v>
      </c>
      <c r="E129" s="474" t="s">
        <v>461</v>
      </c>
      <c r="F129" s="475" t="s">
        <v>462</v>
      </c>
      <c r="G129" s="474" t="s">
        <v>711</v>
      </c>
      <c r="H129" s="474" t="s">
        <v>712</v>
      </c>
      <c r="I129" s="477">
        <v>2178</v>
      </c>
      <c r="J129" s="477">
        <v>1</v>
      </c>
      <c r="K129" s="478">
        <v>2178</v>
      </c>
    </row>
    <row r="130" spans="1:11" ht="14.4" customHeight="1" x14ac:dyDescent="0.3">
      <c r="A130" s="472" t="s">
        <v>407</v>
      </c>
      <c r="B130" s="473" t="s">
        <v>408</v>
      </c>
      <c r="C130" s="474" t="s">
        <v>416</v>
      </c>
      <c r="D130" s="475" t="s">
        <v>417</v>
      </c>
      <c r="E130" s="474" t="s">
        <v>461</v>
      </c>
      <c r="F130" s="475" t="s">
        <v>462</v>
      </c>
      <c r="G130" s="474" t="s">
        <v>713</v>
      </c>
      <c r="H130" s="474" t="s">
        <v>714</v>
      </c>
      <c r="I130" s="477">
        <v>9297</v>
      </c>
      <c r="J130" s="477">
        <v>1</v>
      </c>
      <c r="K130" s="478">
        <v>9297</v>
      </c>
    </row>
    <row r="131" spans="1:11" ht="14.4" customHeight="1" x14ac:dyDescent="0.3">
      <c r="A131" s="472" t="s">
        <v>407</v>
      </c>
      <c r="B131" s="473" t="s">
        <v>408</v>
      </c>
      <c r="C131" s="474" t="s">
        <v>416</v>
      </c>
      <c r="D131" s="475" t="s">
        <v>417</v>
      </c>
      <c r="E131" s="474" t="s">
        <v>461</v>
      </c>
      <c r="F131" s="475" t="s">
        <v>462</v>
      </c>
      <c r="G131" s="474" t="s">
        <v>715</v>
      </c>
      <c r="H131" s="474" t="s">
        <v>716</v>
      </c>
      <c r="I131" s="477">
        <v>6897</v>
      </c>
      <c r="J131" s="477">
        <v>19</v>
      </c>
      <c r="K131" s="478">
        <v>131043</v>
      </c>
    </row>
    <row r="132" spans="1:11" ht="14.4" customHeight="1" x14ac:dyDescent="0.3">
      <c r="A132" s="472" t="s">
        <v>407</v>
      </c>
      <c r="B132" s="473" t="s">
        <v>408</v>
      </c>
      <c r="C132" s="474" t="s">
        <v>416</v>
      </c>
      <c r="D132" s="475" t="s">
        <v>417</v>
      </c>
      <c r="E132" s="474" t="s">
        <v>461</v>
      </c>
      <c r="F132" s="475" t="s">
        <v>462</v>
      </c>
      <c r="G132" s="474" t="s">
        <v>717</v>
      </c>
      <c r="H132" s="474" t="s">
        <v>718</v>
      </c>
      <c r="I132" s="477">
        <v>4840</v>
      </c>
      <c r="J132" s="477">
        <v>12</v>
      </c>
      <c r="K132" s="478">
        <v>58080</v>
      </c>
    </row>
    <row r="133" spans="1:11" ht="14.4" customHeight="1" x14ac:dyDescent="0.3">
      <c r="A133" s="472" t="s">
        <v>407</v>
      </c>
      <c r="B133" s="473" t="s">
        <v>408</v>
      </c>
      <c r="C133" s="474" t="s">
        <v>416</v>
      </c>
      <c r="D133" s="475" t="s">
        <v>417</v>
      </c>
      <c r="E133" s="474" t="s">
        <v>461</v>
      </c>
      <c r="F133" s="475" t="s">
        <v>462</v>
      </c>
      <c r="G133" s="474" t="s">
        <v>719</v>
      </c>
      <c r="H133" s="474" t="s">
        <v>720</v>
      </c>
      <c r="I133" s="477">
        <v>2589.39990234375</v>
      </c>
      <c r="J133" s="477">
        <v>3</v>
      </c>
      <c r="K133" s="478">
        <v>7768.19970703125</v>
      </c>
    </row>
    <row r="134" spans="1:11" ht="14.4" customHeight="1" x14ac:dyDescent="0.3">
      <c r="A134" s="472" t="s">
        <v>407</v>
      </c>
      <c r="B134" s="473" t="s">
        <v>408</v>
      </c>
      <c r="C134" s="474" t="s">
        <v>416</v>
      </c>
      <c r="D134" s="475" t="s">
        <v>417</v>
      </c>
      <c r="E134" s="474" t="s">
        <v>461</v>
      </c>
      <c r="F134" s="475" t="s">
        <v>462</v>
      </c>
      <c r="G134" s="474" t="s">
        <v>721</v>
      </c>
      <c r="H134" s="474" t="s">
        <v>722</v>
      </c>
      <c r="I134" s="477">
        <v>5324</v>
      </c>
      <c r="J134" s="477">
        <v>1</v>
      </c>
      <c r="K134" s="478">
        <v>5324</v>
      </c>
    </row>
    <row r="135" spans="1:11" ht="14.4" customHeight="1" x14ac:dyDescent="0.3">
      <c r="A135" s="472" t="s">
        <v>407</v>
      </c>
      <c r="B135" s="473" t="s">
        <v>408</v>
      </c>
      <c r="C135" s="474" t="s">
        <v>416</v>
      </c>
      <c r="D135" s="475" t="s">
        <v>417</v>
      </c>
      <c r="E135" s="474" t="s">
        <v>461</v>
      </c>
      <c r="F135" s="475" t="s">
        <v>462</v>
      </c>
      <c r="G135" s="474" t="s">
        <v>723</v>
      </c>
      <c r="H135" s="474" t="s">
        <v>724</v>
      </c>
      <c r="I135" s="477">
        <v>468.8800048828125</v>
      </c>
      <c r="J135" s="477">
        <v>8</v>
      </c>
      <c r="K135" s="478">
        <v>3751</v>
      </c>
    </row>
    <row r="136" spans="1:11" ht="14.4" customHeight="1" x14ac:dyDescent="0.3">
      <c r="A136" s="472" t="s">
        <v>407</v>
      </c>
      <c r="B136" s="473" t="s">
        <v>408</v>
      </c>
      <c r="C136" s="474" t="s">
        <v>416</v>
      </c>
      <c r="D136" s="475" t="s">
        <v>417</v>
      </c>
      <c r="E136" s="474" t="s">
        <v>461</v>
      </c>
      <c r="F136" s="475" t="s">
        <v>462</v>
      </c>
      <c r="G136" s="474" t="s">
        <v>725</v>
      </c>
      <c r="H136" s="474" t="s">
        <v>726</v>
      </c>
      <c r="I136" s="477">
        <v>1207.5799560546875</v>
      </c>
      <c r="J136" s="477">
        <v>3</v>
      </c>
      <c r="K136" s="478">
        <v>3622.739990234375</v>
      </c>
    </row>
    <row r="137" spans="1:11" ht="14.4" customHeight="1" x14ac:dyDescent="0.3">
      <c r="A137" s="472" t="s">
        <v>407</v>
      </c>
      <c r="B137" s="473" t="s">
        <v>408</v>
      </c>
      <c r="C137" s="474" t="s">
        <v>416</v>
      </c>
      <c r="D137" s="475" t="s">
        <v>417</v>
      </c>
      <c r="E137" s="474" t="s">
        <v>461</v>
      </c>
      <c r="F137" s="475" t="s">
        <v>462</v>
      </c>
      <c r="G137" s="474" t="s">
        <v>727</v>
      </c>
      <c r="H137" s="474" t="s">
        <v>728</v>
      </c>
      <c r="I137" s="477">
        <v>133.10000610351562</v>
      </c>
      <c r="J137" s="477">
        <v>1</v>
      </c>
      <c r="K137" s="478">
        <v>133.10000610351562</v>
      </c>
    </row>
    <row r="138" spans="1:11" ht="14.4" customHeight="1" x14ac:dyDescent="0.3">
      <c r="A138" s="472" t="s">
        <v>407</v>
      </c>
      <c r="B138" s="473" t="s">
        <v>408</v>
      </c>
      <c r="C138" s="474" t="s">
        <v>416</v>
      </c>
      <c r="D138" s="475" t="s">
        <v>417</v>
      </c>
      <c r="E138" s="474" t="s">
        <v>461</v>
      </c>
      <c r="F138" s="475" t="s">
        <v>462</v>
      </c>
      <c r="G138" s="474" t="s">
        <v>729</v>
      </c>
      <c r="H138" s="474" t="s">
        <v>730</v>
      </c>
      <c r="I138" s="477">
        <v>133.10000610351562</v>
      </c>
      <c r="J138" s="477">
        <v>2</v>
      </c>
      <c r="K138" s="478">
        <v>266.20001220703125</v>
      </c>
    </row>
    <row r="139" spans="1:11" ht="14.4" customHeight="1" x14ac:dyDescent="0.3">
      <c r="A139" s="472" t="s">
        <v>407</v>
      </c>
      <c r="B139" s="473" t="s">
        <v>408</v>
      </c>
      <c r="C139" s="474" t="s">
        <v>416</v>
      </c>
      <c r="D139" s="475" t="s">
        <v>417</v>
      </c>
      <c r="E139" s="474" t="s">
        <v>461</v>
      </c>
      <c r="F139" s="475" t="s">
        <v>462</v>
      </c>
      <c r="G139" s="474" t="s">
        <v>731</v>
      </c>
      <c r="H139" s="474" t="s">
        <v>732</v>
      </c>
      <c r="I139" s="477">
        <v>1207.5799560546875</v>
      </c>
      <c r="J139" s="477">
        <v>6</v>
      </c>
      <c r="K139" s="478">
        <v>7245.47998046875</v>
      </c>
    </row>
    <row r="140" spans="1:11" ht="14.4" customHeight="1" x14ac:dyDescent="0.3">
      <c r="A140" s="472" t="s">
        <v>407</v>
      </c>
      <c r="B140" s="473" t="s">
        <v>408</v>
      </c>
      <c r="C140" s="474" t="s">
        <v>416</v>
      </c>
      <c r="D140" s="475" t="s">
        <v>417</v>
      </c>
      <c r="E140" s="474" t="s">
        <v>461</v>
      </c>
      <c r="F140" s="475" t="s">
        <v>462</v>
      </c>
      <c r="G140" s="474" t="s">
        <v>733</v>
      </c>
      <c r="H140" s="474" t="s">
        <v>734</v>
      </c>
      <c r="I140" s="477">
        <v>11.649999618530273</v>
      </c>
      <c r="J140" s="477">
        <v>220</v>
      </c>
      <c r="K140" s="478">
        <v>2563.4800338745117</v>
      </c>
    </row>
    <row r="141" spans="1:11" ht="14.4" customHeight="1" x14ac:dyDescent="0.3">
      <c r="A141" s="472" t="s">
        <v>407</v>
      </c>
      <c r="B141" s="473" t="s">
        <v>408</v>
      </c>
      <c r="C141" s="474" t="s">
        <v>416</v>
      </c>
      <c r="D141" s="475" t="s">
        <v>417</v>
      </c>
      <c r="E141" s="474" t="s">
        <v>461</v>
      </c>
      <c r="F141" s="475" t="s">
        <v>462</v>
      </c>
      <c r="G141" s="474" t="s">
        <v>735</v>
      </c>
      <c r="H141" s="474" t="s">
        <v>736</v>
      </c>
      <c r="I141" s="477">
        <v>10.369954455982555</v>
      </c>
      <c r="J141" s="477">
        <v>1130</v>
      </c>
      <c r="K141" s="478">
        <v>11717.769836425781</v>
      </c>
    </row>
    <row r="142" spans="1:11" ht="14.4" customHeight="1" x14ac:dyDescent="0.3">
      <c r="A142" s="472" t="s">
        <v>407</v>
      </c>
      <c r="B142" s="473" t="s">
        <v>408</v>
      </c>
      <c r="C142" s="474" t="s">
        <v>416</v>
      </c>
      <c r="D142" s="475" t="s">
        <v>417</v>
      </c>
      <c r="E142" s="474" t="s">
        <v>461</v>
      </c>
      <c r="F142" s="475" t="s">
        <v>462</v>
      </c>
      <c r="G142" s="474" t="s">
        <v>737</v>
      </c>
      <c r="H142" s="474" t="s">
        <v>738</v>
      </c>
      <c r="I142" s="477">
        <v>9.6800003051757812</v>
      </c>
      <c r="J142" s="477">
        <v>5000</v>
      </c>
      <c r="K142" s="478">
        <v>48400</v>
      </c>
    </row>
    <row r="143" spans="1:11" ht="14.4" customHeight="1" x14ac:dyDescent="0.3">
      <c r="A143" s="472" t="s">
        <v>407</v>
      </c>
      <c r="B143" s="473" t="s">
        <v>408</v>
      </c>
      <c r="C143" s="474" t="s">
        <v>416</v>
      </c>
      <c r="D143" s="475" t="s">
        <v>417</v>
      </c>
      <c r="E143" s="474" t="s">
        <v>461</v>
      </c>
      <c r="F143" s="475" t="s">
        <v>462</v>
      </c>
      <c r="G143" s="474" t="s">
        <v>739</v>
      </c>
      <c r="H143" s="474" t="s">
        <v>740</v>
      </c>
      <c r="I143" s="477">
        <v>55.680000305175781</v>
      </c>
      <c r="J143" s="477">
        <v>1</v>
      </c>
      <c r="K143" s="478">
        <v>55.680000305175781</v>
      </c>
    </row>
    <row r="144" spans="1:11" ht="14.4" customHeight="1" x14ac:dyDescent="0.3">
      <c r="A144" s="472" t="s">
        <v>407</v>
      </c>
      <c r="B144" s="473" t="s">
        <v>408</v>
      </c>
      <c r="C144" s="474" t="s">
        <v>416</v>
      </c>
      <c r="D144" s="475" t="s">
        <v>417</v>
      </c>
      <c r="E144" s="474" t="s">
        <v>461</v>
      </c>
      <c r="F144" s="475" t="s">
        <v>462</v>
      </c>
      <c r="G144" s="474" t="s">
        <v>741</v>
      </c>
      <c r="H144" s="474" t="s">
        <v>742</v>
      </c>
      <c r="I144" s="477">
        <v>45.400001525878906</v>
      </c>
      <c r="J144" s="477">
        <v>5</v>
      </c>
      <c r="K144" s="478">
        <v>227</v>
      </c>
    </row>
    <row r="145" spans="1:11" ht="14.4" customHeight="1" x14ac:dyDescent="0.3">
      <c r="A145" s="472" t="s">
        <v>407</v>
      </c>
      <c r="B145" s="473" t="s">
        <v>408</v>
      </c>
      <c r="C145" s="474" t="s">
        <v>416</v>
      </c>
      <c r="D145" s="475" t="s">
        <v>417</v>
      </c>
      <c r="E145" s="474" t="s">
        <v>461</v>
      </c>
      <c r="F145" s="475" t="s">
        <v>462</v>
      </c>
      <c r="G145" s="474" t="s">
        <v>743</v>
      </c>
      <c r="H145" s="474" t="s">
        <v>744</v>
      </c>
      <c r="I145" s="477">
        <v>106.62200012207032</v>
      </c>
      <c r="J145" s="477">
        <v>8</v>
      </c>
      <c r="K145" s="478">
        <v>881.61000061035156</v>
      </c>
    </row>
    <row r="146" spans="1:11" ht="14.4" customHeight="1" x14ac:dyDescent="0.3">
      <c r="A146" s="472" t="s">
        <v>407</v>
      </c>
      <c r="B146" s="473" t="s">
        <v>408</v>
      </c>
      <c r="C146" s="474" t="s">
        <v>416</v>
      </c>
      <c r="D146" s="475" t="s">
        <v>417</v>
      </c>
      <c r="E146" s="474" t="s">
        <v>461</v>
      </c>
      <c r="F146" s="475" t="s">
        <v>462</v>
      </c>
      <c r="G146" s="474" t="s">
        <v>745</v>
      </c>
      <c r="H146" s="474" t="s">
        <v>746</v>
      </c>
      <c r="I146" s="477">
        <v>15253.259765625</v>
      </c>
      <c r="J146" s="477">
        <v>4</v>
      </c>
      <c r="K146" s="478">
        <v>61013.0390625</v>
      </c>
    </row>
    <row r="147" spans="1:11" ht="14.4" customHeight="1" x14ac:dyDescent="0.3">
      <c r="A147" s="472" t="s">
        <v>407</v>
      </c>
      <c r="B147" s="473" t="s">
        <v>408</v>
      </c>
      <c r="C147" s="474" t="s">
        <v>416</v>
      </c>
      <c r="D147" s="475" t="s">
        <v>417</v>
      </c>
      <c r="E147" s="474" t="s">
        <v>461</v>
      </c>
      <c r="F147" s="475" t="s">
        <v>462</v>
      </c>
      <c r="G147" s="474" t="s">
        <v>747</v>
      </c>
      <c r="H147" s="474" t="s">
        <v>748</v>
      </c>
      <c r="I147" s="477">
        <v>3346.860107421875</v>
      </c>
      <c r="J147" s="477">
        <v>1</v>
      </c>
      <c r="K147" s="478">
        <v>3346.860107421875</v>
      </c>
    </row>
    <row r="148" spans="1:11" ht="14.4" customHeight="1" x14ac:dyDescent="0.3">
      <c r="A148" s="472" t="s">
        <v>407</v>
      </c>
      <c r="B148" s="473" t="s">
        <v>408</v>
      </c>
      <c r="C148" s="474" t="s">
        <v>416</v>
      </c>
      <c r="D148" s="475" t="s">
        <v>417</v>
      </c>
      <c r="E148" s="474" t="s">
        <v>461</v>
      </c>
      <c r="F148" s="475" t="s">
        <v>462</v>
      </c>
      <c r="G148" s="474" t="s">
        <v>749</v>
      </c>
      <c r="H148" s="474" t="s">
        <v>750</v>
      </c>
      <c r="I148" s="477">
        <v>520.29998779296875</v>
      </c>
      <c r="J148" s="477">
        <v>1</v>
      </c>
      <c r="K148" s="478">
        <v>520.29998779296875</v>
      </c>
    </row>
    <row r="149" spans="1:11" ht="14.4" customHeight="1" x14ac:dyDescent="0.3">
      <c r="A149" s="472" t="s">
        <v>407</v>
      </c>
      <c r="B149" s="473" t="s">
        <v>408</v>
      </c>
      <c r="C149" s="474" t="s">
        <v>416</v>
      </c>
      <c r="D149" s="475" t="s">
        <v>417</v>
      </c>
      <c r="E149" s="474" t="s">
        <v>461</v>
      </c>
      <c r="F149" s="475" t="s">
        <v>462</v>
      </c>
      <c r="G149" s="474" t="s">
        <v>751</v>
      </c>
      <c r="H149" s="474" t="s">
        <v>752</v>
      </c>
      <c r="I149" s="477">
        <v>7872.259765625</v>
      </c>
      <c r="J149" s="477">
        <v>17</v>
      </c>
      <c r="K149" s="478">
        <v>133828.416015625</v>
      </c>
    </row>
    <row r="150" spans="1:11" ht="14.4" customHeight="1" x14ac:dyDescent="0.3">
      <c r="A150" s="472" t="s">
        <v>407</v>
      </c>
      <c r="B150" s="473" t="s">
        <v>408</v>
      </c>
      <c r="C150" s="474" t="s">
        <v>416</v>
      </c>
      <c r="D150" s="475" t="s">
        <v>417</v>
      </c>
      <c r="E150" s="474" t="s">
        <v>461</v>
      </c>
      <c r="F150" s="475" t="s">
        <v>462</v>
      </c>
      <c r="G150" s="474" t="s">
        <v>753</v>
      </c>
      <c r="H150" s="474" t="s">
        <v>754</v>
      </c>
      <c r="I150" s="477">
        <v>3346.860107421875</v>
      </c>
      <c r="J150" s="477">
        <v>1</v>
      </c>
      <c r="K150" s="478">
        <v>3346.860107421875</v>
      </c>
    </row>
    <row r="151" spans="1:11" ht="14.4" customHeight="1" x14ac:dyDescent="0.3">
      <c r="A151" s="472" t="s">
        <v>407</v>
      </c>
      <c r="B151" s="473" t="s">
        <v>408</v>
      </c>
      <c r="C151" s="474" t="s">
        <v>416</v>
      </c>
      <c r="D151" s="475" t="s">
        <v>417</v>
      </c>
      <c r="E151" s="474" t="s">
        <v>461</v>
      </c>
      <c r="F151" s="475" t="s">
        <v>462</v>
      </c>
      <c r="G151" s="474" t="s">
        <v>755</v>
      </c>
      <c r="H151" s="474" t="s">
        <v>756</v>
      </c>
      <c r="I151" s="477">
        <v>7871.0498046875</v>
      </c>
      <c r="J151" s="477">
        <v>17</v>
      </c>
      <c r="K151" s="478">
        <v>133807.8486328125</v>
      </c>
    </row>
    <row r="152" spans="1:11" ht="14.4" customHeight="1" x14ac:dyDescent="0.3">
      <c r="A152" s="472" t="s">
        <v>407</v>
      </c>
      <c r="B152" s="473" t="s">
        <v>408</v>
      </c>
      <c r="C152" s="474" t="s">
        <v>416</v>
      </c>
      <c r="D152" s="475" t="s">
        <v>417</v>
      </c>
      <c r="E152" s="474" t="s">
        <v>461</v>
      </c>
      <c r="F152" s="475" t="s">
        <v>462</v>
      </c>
      <c r="G152" s="474" t="s">
        <v>757</v>
      </c>
      <c r="H152" s="474" t="s">
        <v>758</v>
      </c>
      <c r="I152" s="477">
        <v>3346.860107421875</v>
      </c>
      <c r="J152" s="477">
        <v>1</v>
      </c>
      <c r="K152" s="478">
        <v>3346.860107421875</v>
      </c>
    </row>
    <row r="153" spans="1:11" ht="14.4" customHeight="1" x14ac:dyDescent="0.3">
      <c r="A153" s="472" t="s">
        <v>407</v>
      </c>
      <c r="B153" s="473" t="s">
        <v>408</v>
      </c>
      <c r="C153" s="474" t="s">
        <v>416</v>
      </c>
      <c r="D153" s="475" t="s">
        <v>417</v>
      </c>
      <c r="E153" s="474" t="s">
        <v>461</v>
      </c>
      <c r="F153" s="475" t="s">
        <v>462</v>
      </c>
      <c r="G153" s="474" t="s">
        <v>759</v>
      </c>
      <c r="H153" s="474" t="s">
        <v>760</v>
      </c>
      <c r="I153" s="477">
        <v>3414.6201171875</v>
      </c>
      <c r="J153" s="477">
        <v>1</v>
      </c>
      <c r="K153" s="478">
        <v>3414.6201171875</v>
      </c>
    </row>
    <row r="154" spans="1:11" ht="14.4" customHeight="1" x14ac:dyDescent="0.3">
      <c r="A154" s="472" t="s">
        <v>407</v>
      </c>
      <c r="B154" s="473" t="s">
        <v>408</v>
      </c>
      <c r="C154" s="474" t="s">
        <v>416</v>
      </c>
      <c r="D154" s="475" t="s">
        <v>417</v>
      </c>
      <c r="E154" s="474" t="s">
        <v>461</v>
      </c>
      <c r="F154" s="475" t="s">
        <v>462</v>
      </c>
      <c r="G154" s="474" t="s">
        <v>761</v>
      </c>
      <c r="H154" s="474" t="s">
        <v>762</v>
      </c>
      <c r="I154" s="477">
        <v>2117.5</v>
      </c>
      <c r="J154" s="477">
        <v>2</v>
      </c>
      <c r="K154" s="478">
        <v>4235</v>
      </c>
    </row>
    <row r="155" spans="1:11" ht="14.4" customHeight="1" x14ac:dyDescent="0.3">
      <c r="A155" s="472" t="s">
        <v>407</v>
      </c>
      <c r="B155" s="473" t="s">
        <v>408</v>
      </c>
      <c r="C155" s="474" t="s">
        <v>416</v>
      </c>
      <c r="D155" s="475" t="s">
        <v>417</v>
      </c>
      <c r="E155" s="474" t="s">
        <v>461</v>
      </c>
      <c r="F155" s="475" t="s">
        <v>462</v>
      </c>
      <c r="G155" s="474" t="s">
        <v>763</v>
      </c>
      <c r="H155" s="474" t="s">
        <v>764</v>
      </c>
      <c r="I155" s="477">
        <v>2117.5</v>
      </c>
      <c r="J155" s="477">
        <v>1</v>
      </c>
      <c r="K155" s="478">
        <v>2117.5</v>
      </c>
    </row>
    <row r="156" spans="1:11" ht="14.4" customHeight="1" x14ac:dyDescent="0.3">
      <c r="A156" s="472" t="s">
        <v>407</v>
      </c>
      <c r="B156" s="473" t="s">
        <v>408</v>
      </c>
      <c r="C156" s="474" t="s">
        <v>416</v>
      </c>
      <c r="D156" s="475" t="s">
        <v>417</v>
      </c>
      <c r="E156" s="474" t="s">
        <v>461</v>
      </c>
      <c r="F156" s="475" t="s">
        <v>462</v>
      </c>
      <c r="G156" s="474" t="s">
        <v>765</v>
      </c>
      <c r="H156" s="474" t="s">
        <v>766</v>
      </c>
      <c r="I156" s="477">
        <v>8985.4599609375</v>
      </c>
      <c r="J156" s="477">
        <v>6</v>
      </c>
      <c r="K156" s="478">
        <v>53912.759765625</v>
      </c>
    </row>
    <row r="157" spans="1:11" ht="14.4" customHeight="1" x14ac:dyDescent="0.3">
      <c r="A157" s="472" t="s">
        <v>407</v>
      </c>
      <c r="B157" s="473" t="s">
        <v>408</v>
      </c>
      <c r="C157" s="474" t="s">
        <v>416</v>
      </c>
      <c r="D157" s="475" t="s">
        <v>417</v>
      </c>
      <c r="E157" s="474" t="s">
        <v>461</v>
      </c>
      <c r="F157" s="475" t="s">
        <v>462</v>
      </c>
      <c r="G157" s="474" t="s">
        <v>767</v>
      </c>
      <c r="H157" s="474" t="s">
        <v>768</v>
      </c>
      <c r="I157" s="477">
        <v>8985.4599609375</v>
      </c>
      <c r="J157" s="477">
        <v>5</v>
      </c>
      <c r="K157" s="478">
        <v>44927.2998046875</v>
      </c>
    </row>
    <row r="158" spans="1:11" ht="14.4" customHeight="1" x14ac:dyDescent="0.3">
      <c r="A158" s="472" t="s">
        <v>407</v>
      </c>
      <c r="B158" s="473" t="s">
        <v>408</v>
      </c>
      <c r="C158" s="474" t="s">
        <v>416</v>
      </c>
      <c r="D158" s="475" t="s">
        <v>417</v>
      </c>
      <c r="E158" s="474" t="s">
        <v>461</v>
      </c>
      <c r="F158" s="475" t="s">
        <v>462</v>
      </c>
      <c r="G158" s="474" t="s">
        <v>769</v>
      </c>
      <c r="H158" s="474" t="s">
        <v>770</v>
      </c>
      <c r="I158" s="477">
        <v>4840</v>
      </c>
      <c r="J158" s="477">
        <v>5</v>
      </c>
      <c r="K158" s="478">
        <v>24200</v>
      </c>
    </row>
    <row r="159" spans="1:11" ht="14.4" customHeight="1" x14ac:dyDescent="0.3">
      <c r="A159" s="472" t="s">
        <v>407</v>
      </c>
      <c r="B159" s="473" t="s">
        <v>408</v>
      </c>
      <c r="C159" s="474" t="s">
        <v>416</v>
      </c>
      <c r="D159" s="475" t="s">
        <v>417</v>
      </c>
      <c r="E159" s="474" t="s">
        <v>461</v>
      </c>
      <c r="F159" s="475" t="s">
        <v>462</v>
      </c>
      <c r="G159" s="474" t="s">
        <v>771</v>
      </c>
      <c r="H159" s="474" t="s">
        <v>772</v>
      </c>
      <c r="I159" s="477">
        <v>4840</v>
      </c>
      <c r="J159" s="477">
        <v>5</v>
      </c>
      <c r="K159" s="478">
        <v>24200</v>
      </c>
    </row>
    <row r="160" spans="1:11" ht="14.4" customHeight="1" x14ac:dyDescent="0.3">
      <c r="A160" s="472" t="s">
        <v>407</v>
      </c>
      <c r="B160" s="473" t="s">
        <v>408</v>
      </c>
      <c r="C160" s="474" t="s">
        <v>416</v>
      </c>
      <c r="D160" s="475" t="s">
        <v>417</v>
      </c>
      <c r="E160" s="474" t="s">
        <v>461</v>
      </c>
      <c r="F160" s="475" t="s">
        <v>462</v>
      </c>
      <c r="G160" s="474" t="s">
        <v>773</v>
      </c>
      <c r="H160" s="474" t="s">
        <v>774</v>
      </c>
      <c r="I160" s="477">
        <v>7235.7998046875</v>
      </c>
      <c r="J160" s="477">
        <v>49</v>
      </c>
      <c r="K160" s="478">
        <v>354554.203125</v>
      </c>
    </row>
    <row r="161" spans="1:11" ht="14.4" customHeight="1" x14ac:dyDescent="0.3">
      <c r="A161" s="472" t="s">
        <v>407</v>
      </c>
      <c r="B161" s="473" t="s">
        <v>408</v>
      </c>
      <c r="C161" s="474" t="s">
        <v>416</v>
      </c>
      <c r="D161" s="475" t="s">
        <v>417</v>
      </c>
      <c r="E161" s="474" t="s">
        <v>461</v>
      </c>
      <c r="F161" s="475" t="s">
        <v>462</v>
      </c>
      <c r="G161" s="474" t="s">
        <v>775</v>
      </c>
      <c r="H161" s="474" t="s">
        <v>776</v>
      </c>
      <c r="I161" s="477">
        <v>7235.7998046875</v>
      </c>
      <c r="J161" s="477">
        <v>47</v>
      </c>
      <c r="K161" s="478">
        <v>340082.603515625</v>
      </c>
    </row>
    <row r="162" spans="1:11" ht="14.4" customHeight="1" x14ac:dyDescent="0.3">
      <c r="A162" s="472" t="s">
        <v>407</v>
      </c>
      <c r="B162" s="473" t="s">
        <v>408</v>
      </c>
      <c r="C162" s="474" t="s">
        <v>416</v>
      </c>
      <c r="D162" s="475" t="s">
        <v>417</v>
      </c>
      <c r="E162" s="474" t="s">
        <v>461</v>
      </c>
      <c r="F162" s="475" t="s">
        <v>462</v>
      </c>
      <c r="G162" s="474" t="s">
        <v>777</v>
      </c>
      <c r="H162" s="474" t="s">
        <v>778</v>
      </c>
      <c r="I162" s="477">
        <v>1076.9000244140625</v>
      </c>
      <c r="J162" s="477">
        <v>6</v>
      </c>
      <c r="K162" s="478">
        <v>6461.4000244140625</v>
      </c>
    </row>
    <row r="163" spans="1:11" ht="14.4" customHeight="1" x14ac:dyDescent="0.3">
      <c r="A163" s="472" t="s">
        <v>407</v>
      </c>
      <c r="B163" s="473" t="s">
        <v>408</v>
      </c>
      <c r="C163" s="474" t="s">
        <v>416</v>
      </c>
      <c r="D163" s="475" t="s">
        <v>417</v>
      </c>
      <c r="E163" s="474" t="s">
        <v>461</v>
      </c>
      <c r="F163" s="475" t="s">
        <v>462</v>
      </c>
      <c r="G163" s="474" t="s">
        <v>779</v>
      </c>
      <c r="H163" s="474" t="s">
        <v>780</v>
      </c>
      <c r="I163" s="477">
        <v>7839.58984375</v>
      </c>
      <c r="J163" s="477">
        <v>6</v>
      </c>
      <c r="K163" s="478">
        <v>47037.5390625</v>
      </c>
    </row>
    <row r="164" spans="1:11" ht="14.4" customHeight="1" x14ac:dyDescent="0.3">
      <c r="A164" s="472" t="s">
        <v>407</v>
      </c>
      <c r="B164" s="473" t="s">
        <v>408</v>
      </c>
      <c r="C164" s="474" t="s">
        <v>416</v>
      </c>
      <c r="D164" s="475" t="s">
        <v>417</v>
      </c>
      <c r="E164" s="474" t="s">
        <v>461</v>
      </c>
      <c r="F164" s="475" t="s">
        <v>462</v>
      </c>
      <c r="G164" s="474" t="s">
        <v>781</v>
      </c>
      <c r="H164" s="474" t="s">
        <v>782</v>
      </c>
      <c r="I164" s="477">
        <v>13124.8701171875</v>
      </c>
      <c r="J164" s="477">
        <v>4</v>
      </c>
      <c r="K164" s="478">
        <v>52499.48046875</v>
      </c>
    </row>
    <row r="165" spans="1:11" ht="14.4" customHeight="1" x14ac:dyDescent="0.3">
      <c r="A165" s="472" t="s">
        <v>407</v>
      </c>
      <c r="B165" s="473" t="s">
        <v>408</v>
      </c>
      <c r="C165" s="474" t="s">
        <v>416</v>
      </c>
      <c r="D165" s="475" t="s">
        <v>417</v>
      </c>
      <c r="E165" s="474" t="s">
        <v>461</v>
      </c>
      <c r="F165" s="475" t="s">
        <v>462</v>
      </c>
      <c r="G165" s="474" t="s">
        <v>783</v>
      </c>
      <c r="H165" s="474" t="s">
        <v>784</v>
      </c>
      <c r="I165" s="477">
        <v>9196</v>
      </c>
      <c r="J165" s="477">
        <v>5</v>
      </c>
      <c r="K165" s="478">
        <v>45980</v>
      </c>
    </row>
    <row r="166" spans="1:11" ht="14.4" customHeight="1" x14ac:dyDescent="0.3">
      <c r="A166" s="472" t="s">
        <v>407</v>
      </c>
      <c r="B166" s="473" t="s">
        <v>408</v>
      </c>
      <c r="C166" s="474" t="s">
        <v>416</v>
      </c>
      <c r="D166" s="475" t="s">
        <v>417</v>
      </c>
      <c r="E166" s="474" t="s">
        <v>461</v>
      </c>
      <c r="F166" s="475" t="s">
        <v>462</v>
      </c>
      <c r="G166" s="474" t="s">
        <v>785</v>
      </c>
      <c r="H166" s="474" t="s">
        <v>786</v>
      </c>
      <c r="I166" s="477">
        <v>7008.31982421875</v>
      </c>
      <c r="J166" s="477">
        <v>9</v>
      </c>
      <c r="K166" s="478">
        <v>63074.87841796875</v>
      </c>
    </row>
    <row r="167" spans="1:11" ht="14.4" customHeight="1" x14ac:dyDescent="0.3">
      <c r="A167" s="472" t="s">
        <v>407</v>
      </c>
      <c r="B167" s="473" t="s">
        <v>408</v>
      </c>
      <c r="C167" s="474" t="s">
        <v>416</v>
      </c>
      <c r="D167" s="475" t="s">
        <v>417</v>
      </c>
      <c r="E167" s="474" t="s">
        <v>461</v>
      </c>
      <c r="F167" s="475" t="s">
        <v>462</v>
      </c>
      <c r="G167" s="474" t="s">
        <v>787</v>
      </c>
      <c r="H167" s="474" t="s">
        <v>788</v>
      </c>
      <c r="I167" s="477">
        <v>8569.2197265625</v>
      </c>
      <c r="J167" s="477">
        <v>5</v>
      </c>
      <c r="K167" s="478">
        <v>42846.0986328125</v>
      </c>
    </row>
    <row r="168" spans="1:11" ht="14.4" customHeight="1" x14ac:dyDescent="0.3">
      <c r="A168" s="472" t="s">
        <v>407</v>
      </c>
      <c r="B168" s="473" t="s">
        <v>408</v>
      </c>
      <c r="C168" s="474" t="s">
        <v>416</v>
      </c>
      <c r="D168" s="475" t="s">
        <v>417</v>
      </c>
      <c r="E168" s="474" t="s">
        <v>461</v>
      </c>
      <c r="F168" s="475" t="s">
        <v>462</v>
      </c>
      <c r="G168" s="474" t="s">
        <v>789</v>
      </c>
      <c r="H168" s="474" t="s">
        <v>790</v>
      </c>
      <c r="I168" s="477">
        <v>6976.85986328125</v>
      </c>
      <c r="J168" s="477">
        <v>16</v>
      </c>
      <c r="K168" s="478">
        <v>111629.7578125</v>
      </c>
    </row>
    <row r="169" spans="1:11" ht="14.4" customHeight="1" x14ac:dyDescent="0.3">
      <c r="A169" s="472" t="s">
        <v>407</v>
      </c>
      <c r="B169" s="473" t="s">
        <v>408</v>
      </c>
      <c r="C169" s="474" t="s">
        <v>416</v>
      </c>
      <c r="D169" s="475" t="s">
        <v>417</v>
      </c>
      <c r="E169" s="474" t="s">
        <v>461</v>
      </c>
      <c r="F169" s="475" t="s">
        <v>462</v>
      </c>
      <c r="G169" s="474" t="s">
        <v>791</v>
      </c>
      <c r="H169" s="474" t="s">
        <v>792</v>
      </c>
      <c r="I169" s="477">
        <v>7364.06005859375</v>
      </c>
      <c r="J169" s="477">
        <v>16</v>
      </c>
      <c r="K169" s="478">
        <v>117824.9609375</v>
      </c>
    </row>
    <row r="170" spans="1:11" ht="14.4" customHeight="1" x14ac:dyDescent="0.3">
      <c r="A170" s="472" t="s">
        <v>407</v>
      </c>
      <c r="B170" s="473" t="s">
        <v>408</v>
      </c>
      <c r="C170" s="474" t="s">
        <v>416</v>
      </c>
      <c r="D170" s="475" t="s">
        <v>417</v>
      </c>
      <c r="E170" s="474" t="s">
        <v>461</v>
      </c>
      <c r="F170" s="475" t="s">
        <v>462</v>
      </c>
      <c r="G170" s="474" t="s">
        <v>793</v>
      </c>
      <c r="H170" s="474" t="s">
        <v>794</v>
      </c>
      <c r="I170" s="477">
        <v>3346.860107421875</v>
      </c>
      <c r="J170" s="477">
        <v>3</v>
      </c>
      <c r="K170" s="478">
        <v>10040.580322265625</v>
      </c>
    </row>
    <row r="171" spans="1:11" ht="14.4" customHeight="1" x14ac:dyDescent="0.3">
      <c r="A171" s="472" t="s">
        <v>407</v>
      </c>
      <c r="B171" s="473" t="s">
        <v>408</v>
      </c>
      <c r="C171" s="474" t="s">
        <v>416</v>
      </c>
      <c r="D171" s="475" t="s">
        <v>417</v>
      </c>
      <c r="E171" s="474" t="s">
        <v>461</v>
      </c>
      <c r="F171" s="475" t="s">
        <v>462</v>
      </c>
      <c r="G171" s="474" t="s">
        <v>795</v>
      </c>
      <c r="H171" s="474" t="s">
        <v>796</v>
      </c>
      <c r="I171" s="477">
        <v>3414.6201171875</v>
      </c>
      <c r="J171" s="477">
        <v>2</v>
      </c>
      <c r="K171" s="478">
        <v>6829.240234375</v>
      </c>
    </row>
    <row r="172" spans="1:11" ht="14.4" customHeight="1" x14ac:dyDescent="0.3">
      <c r="A172" s="472" t="s">
        <v>407</v>
      </c>
      <c r="B172" s="473" t="s">
        <v>408</v>
      </c>
      <c r="C172" s="474" t="s">
        <v>416</v>
      </c>
      <c r="D172" s="475" t="s">
        <v>417</v>
      </c>
      <c r="E172" s="474" t="s">
        <v>461</v>
      </c>
      <c r="F172" s="475" t="s">
        <v>462</v>
      </c>
      <c r="G172" s="474" t="s">
        <v>797</v>
      </c>
      <c r="H172" s="474" t="s">
        <v>798</v>
      </c>
      <c r="I172" s="477">
        <v>3414.6201171875</v>
      </c>
      <c r="J172" s="477">
        <v>2</v>
      </c>
      <c r="K172" s="478">
        <v>6829.240234375</v>
      </c>
    </row>
    <row r="173" spans="1:11" ht="14.4" customHeight="1" x14ac:dyDescent="0.3">
      <c r="A173" s="472" t="s">
        <v>407</v>
      </c>
      <c r="B173" s="473" t="s">
        <v>408</v>
      </c>
      <c r="C173" s="474" t="s">
        <v>416</v>
      </c>
      <c r="D173" s="475" t="s">
        <v>417</v>
      </c>
      <c r="E173" s="474" t="s">
        <v>461</v>
      </c>
      <c r="F173" s="475" t="s">
        <v>462</v>
      </c>
      <c r="G173" s="474" t="s">
        <v>799</v>
      </c>
      <c r="H173" s="474" t="s">
        <v>800</v>
      </c>
      <c r="I173" s="477">
        <v>3414.6201171875</v>
      </c>
      <c r="J173" s="477">
        <v>1</v>
      </c>
      <c r="K173" s="478">
        <v>3414.6201171875</v>
      </c>
    </row>
    <row r="174" spans="1:11" ht="14.4" customHeight="1" x14ac:dyDescent="0.3">
      <c r="A174" s="472" t="s">
        <v>407</v>
      </c>
      <c r="B174" s="473" t="s">
        <v>408</v>
      </c>
      <c r="C174" s="474" t="s">
        <v>416</v>
      </c>
      <c r="D174" s="475" t="s">
        <v>417</v>
      </c>
      <c r="E174" s="474" t="s">
        <v>461</v>
      </c>
      <c r="F174" s="475" t="s">
        <v>462</v>
      </c>
      <c r="G174" s="474" t="s">
        <v>801</v>
      </c>
      <c r="H174" s="474" t="s">
        <v>802</v>
      </c>
      <c r="I174" s="477">
        <v>3414.6201171875</v>
      </c>
      <c r="J174" s="477">
        <v>1</v>
      </c>
      <c r="K174" s="478">
        <v>3414.6201171875</v>
      </c>
    </row>
    <row r="175" spans="1:11" ht="14.4" customHeight="1" x14ac:dyDescent="0.3">
      <c r="A175" s="472" t="s">
        <v>407</v>
      </c>
      <c r="B175" s="473" t="s">
        <v>408</v>
      </c>
      <c r="C175" s="474" t="s">
        <v>416</v>
      </c>
      <c r="D175" s="475" t="s">
        <v>417</v>
      </c>
      <c r="E175" s="474" t="s">
        <v>461</v>
      </c>
      <c r="F175" s="475" t="s">
        <v>462</v>
      </c>
      <c r="G175" s="474" t="s">
        <v>803</v>
      </c>
      <c r="H175" s="474" t="s">
        <v>804</v>
      </c>
      <c r="I175" s="477">
        <v>3414.6201171875</v>
      </c>
      <c r="J175" s="477">
        <v>1</v>
      </c>
      <c r="K175" s="478">
        <v>3414.6201171875</v>
      </c>
    </row>
    <row r="176" spans="1:11" ht="14.4" customHeight="1" x14ac:dyDescent="0.3">
      <c r="A176" s="472" t="s">
        <v>407</v>
      </c>
      <c r="B176" s="473" t="s">
        <v>408</v>
      </c>
      <c r="C176" s="474" t="s">
        <v>416</v>
      </c>
      <c r="D176" s="475" t="s">
        <v>417</v>
      </c>
      <c r="E176" s="474" t="s">
        <v>461</v>
      </c>
      <c r="F176" s="475" t="s">
        <v>462</v>
      </c>
      <c r="G176" s="474" t="s">
        <v>805</v>
      </c>
      <c r="H176" s="474" t="s">
        <v>806</v>
      </c>
      <c r="I176" s="477">
        <v>3414.6201171875</v>
      </c>
      <c r="J176" s="477">
        <v>1</v>
      </c>
      <c r="K176" s="478">
        <v>3414.6201171875</v>
      </c>
    </row>
    <row r="177" spans="1:11" ht="14.4" customHeight="1" x14ac:dyDescent="0.3">
      <c r="A177" s="472" t="s">
        <v>407</v>
      </c>
      <c r="B177" s="473" t="s">
        <v>408</v>
      </c>
      <c r="C177" s="474" t="s">
        <v>416</v>
      </c>
      <c r="D177" s="475" t="s">
        <v>417</v>
      </c>
      <c r="E177" s="474" t="s">
        <v>461</v>
      </c>
      <c r="F177" s="475" t="s">
        <v>462</v>
      </c>
      <c r="G177" s="474" t="s">
        <v>807</v>
      </c>
      <c r="H177" s="474" t="s">
        <v>808</v>
      </c>
      <c r="I177" s="477">
        <v>3346.860107421875</v>
      </c>
      <c r="J177" s="477">
        <v>1</v>
      </c>
      <c r="K177" s="478">
        <v>3346.860107421875</v>
      </c>
    </row>
    <row r="178" spans="1:11" ht="14.4" customHeight="1" x14ac:dyDescent="0.3">
      <c r="A178" s="472" t="s">
        <v>407</v>
      </c>
      <c r="B178" s="473" t="s">
        <v>408</v>
      </c>
      <c r="C178" s="474" t="s">
        <v>416</v>
      </c>
      <c r="D178" s="475" t="s">
        <v>417</v>
      </c>
      <c r="E178" s="474" t="s">
        <v>461</v>
      </c>
      <c r="F178" s="475" t="s">
        <v>462</v>
      </c>
      <c r="G178" s="474" t="s">
        <v>809</v>
      </c>
      <c r="H178" s="474" t="s">
        <v>810</v>
      </c>
      <c r="I178" s="477">
        <v>3523.52001953125</v>
      </c>
      <c r="J178" s="477">
        <v>3</v>
      </c>
      <c r="K178" s="478">
        <v>10570.56005859375</v>
      </c>
    </row>
    <row r="179" spans="1:11" ht="14.4" customHeight="1" x14ac:dyDescent="0.3">
      <c r="A179" s="472" t="s">
        <v>407</v>
      </c>
      <c r="B179" s="473" t="s">
        <v>408</v>
      </c>
      <c r="C179" s="474" t="s">
        <v>416</v>
      </c>
      <c r="D179" s="475" t="s">
        <v>417</v>
      </c>
      <c r="E179" s="474" t="s">
        <v>461</v>
      </c>
      <c r="F179" s="475" t="s">
        <v>462</v>
      </c>
      <c r="G179" s="474" t="s">
        <v>811</v>
      </c>
      <c r="H179" s="474" t="s">
        <v>812</v>
      </c>
      <c r="I179" s="477">
        <v>3633.6298828125</v>
      </c>
      <c r="J179" s="477">
        <v>1</v>
      </c>
      <c r="K179" s="478">
        <v>3633.6298828125</v>
      </c>
    </row>
    <row r="180" spans="1:11" ht="14.4" customHeight="1" x14ac:dyDescent="0.3">
      <c r="A180" s="472" t="s">
        <v>407</v>
      </c>
      <c r="B180" s="473" t="s">
        <v>408</v>
      </c>
      <c r="C180" s="474" t="s">
        <v>416</v>
      </c>
      <c r="D180" s="475" t="s">
        <v>417</v>
      </c>
      <c r="E180" s="474" t="s">
        <v>461</v>
      </c>
      <c r="F180" s="475" t="s">
        <v>462</v>
      </c>
      <c r="G180" s="474" t="s">
        <v>813</v>
      </c>
      <c r="H180" s="474" t="s">
        <v>814</v>
      </c>
      <c r="I180" s="477">
        <v>3633.6298828125</v>
      </c>
      <c r="J180" s="477">
        <v>4</v>
      </c>
      <c r="K180" s="478">
        <v>14534.51953125</v>
      </c>
    </row>
    <row r="181" spans="1:11" ht="14.4" customHeight="1" x14ac:dyDescent="0.3">
      <c r="A181" s="472" t="s">
        <v>407</v>
      </c>
      <c r="B181" s="473" t="s">
        <v>408</v>
      </c>
      <c r="C181" s="474" t="s">
        <v>416</v>
      </c>
      <c r="D181" s="475" t="s">
        <v>417</v>
      </c>
      <c r="E181" s="474" t="s">
        <v>461</v>
      </c>
      <c r="F181" s="475" t="s">
        <v>462</v>
      </c>
      <c r="G181" s="474" t="s">
        <v>815</v>
      </c>
      <c r="H181" s="474" t="s">
        <v>816</v>
      </c>
      <c r="I181" s="477">
        <v>2752.75</v>
      </c>
      <c r="J181" s="477">
        <v>1</v>
      </c>
      <c r="K181" s="478">
        <v>2752.75</v>
      </c>
    </row>
    <row r="182" spans="1:11" ht="14.4" customHeight="1" x14ac:dyDescent="0.3">
      <c r="A182" s="472" t="s">
        <v>407</v>
      </c>
      <c r="B182" s="473" t="s">
        <v>408</v>
      </c>
      <c r="C182" s="474" t="s">
        <v>416</v>
      </c>
      <c r="D182" s="475" t="s">
        <v>417</v>
      </c>
      <c r="E182" s="474" t="s">
        <v>461</v>
      </c>
      <c r="F182" s="475" t="s">
        <v>462</v>
      </c>
      <c r="G182" s="474" t="s">
        <v>817</v>
      </c>
      <c r="H182" s="474" t="s">
        <v>818</v>
      </c>
      <c r="I182" s="477">
        <v>2752.75</v>
      </c>
      <c r="J182" s="477">
        <v>1</v>
      </c>
      <c r="K182" s="478">
        <v>2752.75</v>
      </c>
    </row>
    <row r="183" spans="1:11" ht="14.4" customHeight="1" x14ac:dyDescent="0.3">
      <c r="A183" s="472" t="s">
        <v>407</v>
      </c>
      <c r="B183" s="473" t="s">
        <v>408</v>
      </c>
      <c r="C183" s="474" t="s">
        <v>416</v>
      </c>
      <c r="D183" s="475" t="s">
        <v>417</v>
      </c>
      <c r="E183" s="474" t="s">
        <v>461</v>
      </c>
      <c r="F183" s="475" t="s">
        <v>462</v>
      </c>
      <c r="G183" s="474" t="s">
        <v>819</v>
      </c>
      <c r="H183" s="474" t="s">
        <v>820</v>
      </c>
      <c r="I183" s="477">
        <v>3414.6201171875</v>
      </c>
      <c r="J183" s="477">
        <v>1</v>
      </c>
      <c r="K183" s="478">
        <v>3414.6201171875</v>
      </c>
    </row>
    <row r="184" spans="1:11" ht="14.4" customHeight="1" x14ac:dyDescent="0.3">
      <c r="A184" s="472" t="s">
        <v>407</v>
      </c>
      <c r="B184" s="473" t="s">
        <v>408</v>
      </c>
      <c r="C184" s="474" t="s">
        <v>416</v>
      </c>
      <c r="D184" s="475" t="s">
        <v>417</v>
      </c>
      <c r="E184" s="474" t="s">
        <v>461</v>
      </c>
      <c r="F184" s="475" t="s">
        <v>462</v>
      </c>
      <c r="G184" s="474" t="s">
        <v>821</v>
      </c>
      <c r="H184" s="474" t="s">
        <v>822</v>
      </c>
      <c r="I184" s="477">
        <v>3414.6201171875</v>
      </c>
      <c r="J184" s="477">
        <v>1</v>
      </c>
      <c r="K184" s="478">
        <v>3414.6201171875</v>
      </c>
    </row>
    <row r="185" spans="1:11" ht="14.4" customHeight="1" x14ac:dyDescent="0.3">
      <c r="A185" s="472" t="s">
        <v>407</v>
      </c>
      <c r="B185" s="473" t="s">
        <v>408</v>
      </c>
      <c r="C185" s="474" t="s">
        <v>416</v>
      </c>
      <c r="D185" s="475" t="s">
        <v>417</v>
      </c>
      <c r="E185" s="474" t="s">
        <v>461</v>
      </c>
      <c r="F185" s="475" t="s">
        <v>462</v>
      </c>
      <c r="G185" s="474" t="s">
        <v>823</v>
      </c>
      <c r="H185" s="474" t="s">
        <v>824</v>
      </c>
      <c r="I185" s="477">
        <v>9110.08984375</v>
      </c>
      <c r="J185" s="477">
        <v>3</v>
      </c>
      <c r="K185" s="478">
        <v>27330.26953125</v>
      </c>
    </row>
    <row r="186" spans="1:11" ht="14.4" customHeight="1" x14ac:dyDescent="0.3">
      <c r="A186" s="472" t="s">
        <v>407</v>
      </c>
      <c r="B186" s="473" t="s">
        <v>408</v>
      </c>
      <c r="C186" s="474" t="s">
        <v>416</v>
      </c>
      <c r="D186" s="475" t="s">
        <v>417</v>
      </c>
      <c r="E186" s="474" t="s">
        <v>461</v>
      </c>
      <c r="F186" s="475" t="s">
        <v>462</v>
      </c>
      <c r="G186" s="474" t="s">
        <v>825</v>
      </c>
      <c r="H186" s="474" t="s">
        <v>826</v>
      </c>
      <c r="I186" s="477">
        <v>9110.08984375</v>
      </c>
      <c r="J186" s="477">
        <v>15</v>
      </c>
      <c r="K186" s="478">
        <v>136651.34765625</v>
      </c>
    </row>
    <row r="187" spans="1:11" ht="14.4" customHeight="1" x14ac:dyDescent="0.3">
      <c r="A187" s="472" t="s">
        <v>407</v>
      </c>
      <c r="B187" s="473" t="s">
        <v>408</v>
      </c>
      <c r="C187" s="474" t="s">
        <v>416</v>
      </c>
      <c r="D187" s="475" t="s">
        <v>417</v>
      </c>
      <c r="E187" s="474" t="s">
        <v>461</v>
      </c>
      <c r="F187" s="475" t="s">
        <v>462</v>
      </c>
      <c r="G187" s="474" t="s">
        <v>827</v>
      </c>
      <c r="H187" s="474" t="s">
        <v>828</v>
      </c>
      <c r="I187" s="477">
        <v>9110.08984375</v>
      </c>
      <c r="J187" s="477">
        <v>15</v>
      </c>
      <c r="K187" s="478">
        <v>136651.34765625</v>
      </c>
    </row>
    <row r="188" spans="1:11" ht="14.4" customHeight="1" x14ac:dyDescent="0.3">
      <c r="A188" s="472" t="s">
        <v>407</v>
      </c>
      <c r="B188" s="473" t="s">
        <v>408</v>
      </c>
      <c r="C188" s="474" t="s">
        <v>416</v>
      </c>
      <c r="D188" s="475" t="s">
        <v>417</v>
      </c>
      <c r="E188" s="474" t="s">
        <v>461</v>
      </c>
      <c r="F188" s="475" t="s">
        <v>462</v>
      </c>
      <c r="G188" s="474" t="s">
        <v>829</v>
      </c>
      <c r="H188" s="474" t="s">
        <v>830</v>
      </c>
      <c r="I188" s="477">
        <v>9196</v>
      </c>
      <c r="J188" s="477">
        <v>3</v>
      </c>
      <c r="K188" s="478">
        <v>27588</v>
      </c>
    </row>
    <row r="189" spans="1:11" ht="14.4" customHeight="1" x14ac:dyDescent="0.3">
      <c r="A189" s="472" t="s">
        <v>407</v>
      </c>
      <c r="B189" s="473" t="s">
        <v>408</v>
      </c>
      <c r="C189" s="474" t="s">
        <v>416</v>
      </c>
      <c r="D189" s="475" t="s">
        <v>417</v>
      </c>
      <c r="E189" s="474" t="s">
        <v>461</v>
      </c>
      <c r="F189" s="475" t="s">
        <v>462</v>
      </c>
      <c r="G189" s="474" t="s">
        <v>831</v>
      </c>
      <c r="H189" s="474" t="s">
        <v>832</v>
      </c>
      <c r="I189" s="477">
        <v>4686.330078125</v>
      </c>
      <c r="J189" s="477">
        <v>5</v>
      </c>
      <c r="K189" s="478">
        <v>23431.650390625</v>
      </c>
    </row>
    <row r="190" spans="1:11" ht="14.4" customHeight="1" x14ac:dyDescent="0.3">
      <c r="A190" s="472" t="s">
        <v>407</v>
      </c>
      <c r="B190" s="473" t="s">
        <v>408</v>
      </c>
      <c r="C190" s="474" t="s">
        <v>416</v>
      </c>
      <c r="D190" s="475" t="s">
        <v>417</v>
      </c>
      <c r="E190" s="474" t="s">
        <v>461</v>
      </c>
      <c r="F190" s="475" t="s">
        <v>462</v>
      </c>
      <c r="G190" s="474" t="s">
        <v>833</v>
      </c>
      <c r="H190" s="474" t="s">
        <v>834</v>
      </c>
      <c r="I190" s="477">
        <v>8569.2197265625</v>
      </c>
      <c r="J190" s="477">
        <v>6</v>
      </c>
      <c r="K190" s="478">
        <v>51415.318359375</v>
      </c>
    </row>
    <row r="191" spans="1:11" ht="14.4" customHeight="1" x14ac:dyDescent="0.3">
      <c r="A191" s="472" t="s">
        <v>407</v>
      </c>
      <c r="B191" s="473" t="s">
        <v>408</v>
      </c>
      <c r="C191" s="474" t="s">
        <v>416</v>
      </c>
      <c r="D191" s="475" t="s">
        <v>417</v>
      </c>
      <c r="E191" s="474" t="s">
        <v>461</v>
      </c>
      <c r="F191" s="475" t="s">
        <v>462</v>
      </c>
      <c r="G191" s="474" t="s">
        <v>835</v>
      </c>
      <c r="H191" s="474" t="s">
        <v>836</v>
      </c>
      <c r="I191" s="477">
        <v>3259.739990234375</v>
      </c>
      <c r="J191" s="477">
        <v>1</v>
      </c>
      <c r="K191" s="478">
        <v>3259.739990234375</v>
      </c>
    </row>
    <row r="192" spans="1:11" ht="14.4" customHeight="1" x14ac:dyDescent="0.3">
      <c r="A192" s="472" t="s">
        <v>407</v>
      </c>
      <c r="B192" s="473" t="s">
        <v>408</v>
      </c>
      <c r="C192" s="474" t="s">
        <v>416</v>
      </c>
      <c r="D192" s="475" t="s">
        <v>417</v>
      </c>
      <c r="E192" s="474" t="s">
        <v>461</v>
      </c>
      <c r="F192" s="475" t="s">
        <v>462</v>
      </c>
      <c r="G192" s="474" t="s">
        <v>837</v>
      </c>
      <c r="H192" s="474" t="s">
        <v>838</v>
      </c>
      <c r="I192" s="477">
        <v>13103.08984375</v>
      </c>
      <c r="J192" s="477">
        <v>7</v>
      </c>
      <c r="K192" s="478">
        <v>91721.62890625</v>
      </c>
    </row>
    <row r="193" spans="1:11" ht="14.4" customHeight="1" x14ac:dyDescent="0.3">
      <c r="A193" s="472" t="s">
        <v>407</v>
      </c>
      <c r="B193" s="473" t="s">
        <v>408</v>
      </c>
      <c r="C193" s="474" t="s">
        <v>416</v>
      </c>
      <c r="D193" s="475" t="s">
        <v>417</v>
      </c>
      <c r="E193" s="474" t="s">
        <v>461</v>
      </c>
      <c r="F193" s="475" t="s">
        <v>462</v>
      </c>
      <c r="G193" s="474" t="s">
        <v>839</v>
      </c>
      <c r="H193" s="474" t="s">
        <v>840</v>
      </c>
      <c r="I193" s="477">
        <v>13706.8798828125</v>
      </c>
      <c r="J193" s="477">
        <v>13</v>
      </c>
      <c r="K193" s="478">
        <v>178189.4384765625</v>
      </c>
    </row>
    <row r="194" spans="1:11" ht="14.4" customHeight="1" x14ac:dyDescent="0.3">
      <c r="A194" s="472" t="s">
        <v>407</v>
      </c>
      <c r="B194" s="473" t="s">
        <v>408</v>
      </c>
      <c r="C194" s="474" t="s">
        <v>416</v>
      </c>
      <c r="D194" s="475" t="s">
        <v>417</v>
      </c>
      <c r="E194" s="474" t="s">
        <v>461</v>
      </c>
      <c r="F194" s="475" t="s">
        <v>462</v>
      </c>
      <c r="G194" s="474" t="s">
        <v>841</v>
      </c>
      <c r="H194" s="474" t="s">
        <v>842</v>
      </c>
      <c r="I194" s="477">
        <v>14534.51953125</v>
      </c>
      <c r="J194" s="477">
        <v>5</v>
      </c>
      <c r="K194" s="478">
        <v>72672.59765625</v>
      </c>
    </row>
    <row r="195" spans="1:11" ht="14.4" customHeight="1" x14ac:dyDescent="0.3">
      <c r="A195" s="472" t="s">
        <v>407</v>
      </c>
      <c r="B195" s="473" t="s">
        <v>408</v>
      </c>
      <c r="C195" s="474" t="s">
        <v>416</v>
      </c>
      <c r="D195" s="475" t="s">
        <v>417</v>
      </c>
      <c r="E195" s="474" t="s">
        <v>461</v>
      </c>
      <c r="F195" s="475" t="s">
        <v>462</v>
      </c>
      <c r="G195" s="474" t="s">
        <v>843</v>
      </c>
      <c r="H195" s="474" t="s">
        <v>844</v>
      </c>
      <c r="I195" s="477">
        <v>3346.860107421875</v>
      </c>
      <c r="J195" s="477">
        <v>10</v>
      </c>
      <c r="K195" s="478">
        <v>33468.6015625</v>
      </c>
    </row>
    <row r="196" spans="1:11" ht="14.4" customHeight="1" x14ac:dyDescent="0.3">
      <c r="A196" s="472" t="s">
        <v>407</v>
      </c>
      <c r="B196" s="473" t="s">
        <v>408</v>
      </c>
      <c r="C196" s="474" t="s">
        <v>416</v>
      </c>
      <c r="D196" s="475" t="s">
        <v>417</v>
      </c>
      <c r="E196" s="474" t="s">
        <v>461</v>
      </c>
      <c r="F196" s="475" t="s">
        <v>462</v>
      </c>
      <c r="G196" s="474" t="s">
        <v>845</v>
      </c>
      <c r="H196" s="474" t="s">
        <v>846</v>
      </c>
      <c r="I196" s="477">
        <v>9110.08984375</v>
      </c>
      <c r="J196" s="477">
        <v>15</v>
      </c>
      <c r="K196" s="478">
        <v>136651.34765625</v>
      </c>
    </row>
    <row r="197" spans="1:11" ht="14.4" customHeight="1" x14ac:dyDescent="0.3">
      <c r="A197" s="472" t="s">
        <v>407</v>
      </c>
      <c r="B197" s="473" t="s">
        <v>408</v>
      </c>
      <c r="C197" s="474" t="s">
        <v>416</v>
      </c>
      <c r="D197" s="475" t="s">
        <v>417</v>
      </c>
      <c r="E197" s="474" t="s">
        <v>461</v>
      </c>
      <c r="F197" s="475" t="s">
        <v>462</v>
      </c>
      <c r="G197" s="474" t="s">
        <v>847</v>
      </c>
      <c r="H197" s="474" t="s">
        <v>848</v>
      </c>
      <c r="I197" s="477">
        <v>5355.4599609375</v>
      </c>
      <c r="J197" s="477">
        <v>4</v>
      </c>
      <c r="K197" s="478">
        <v>21421.83984375</v>
      </c>
    </row>
    <row r="198" spans="1:11" ht="14.4" customHeight="1" x14ac:dyDescent="0.3">
      <c r="A198" s="472" t="s">
        <v>407</v>
      </c>
      <c r="B198" s="473" t="s">
        <v>408</v>
      </c>
      <c r="C198" s="474" t="s">
        <v>416</v>
      </c>
      <c r="D198" s="475" t="s">
        <v>417</v>
      </c>
      <c r="E198" s="474" t="s">
        <v>461</v>
      </c>
      <c r="F198" s="475" t="s">
        <v>462</v>
      </c>
      <c r="G198" s="474" t="s">
        <v>849</v>
      </c>
      <c r="H198" s="474" t="s">
        <v>850</v>
      </c>
      <c r="I198" s="477">
        <v>274.67001342773437</v>
      </c>
      <c r="J198" s="477">
        <v>1</v>
      </c>
      <c r="K198" s="478">
        <v>274.67001342773437</v>
      </c>
    </row>
    <row r="199" spans="1:11" ht="14.4" customHeight="1" x14ac:dyDescent="0.3">
      <c r="A199" s="472" t="s">
        <v>407</v>
      </c>
      <c r="B199" s="473" t="s">
        <v>408</v>
      </c>
      <c r="C199" s="474" t="s">
        <v>416</v>
      </c>
      <c r="D199" s="475" t="s">
        <v>417</v>
      </c>
      <c r="E199" s="474" t="s">
        <v>461</v>
      </c>
      <c r="F199" s="475" t="s">
        <v>462</v>
      </c>
      <c r="G199" s="474" t="s">
        <v>851</v>
      </c>
      <c r="H199" s="474" t="s">
        <v>852</v>
      </c>
      <c r="I199" s="477">
        <v>2795.18994140625</v>
      </c>
      <c r="J199" s="477">
        <v>4</v>
      </c>
      <c r="K199" s="478">
        <v>11180.740234375</v>
      </c>
    </row>
    <row r="200" spans="1:11" ht="14.4" customHeight="1" x14ac:dyDescent="0.3">
      <c r="A200" s="472" t="s">
        <v>407</v>
      </c>
      <c r="B200" s="473" t="s">
        <v>408</v>
      </c>
      <c r="C200" s="474" t="s">
        <v>416</v>
      </c>
      <c r="D200" s="475" t="s">
        <v>417</v>
      </c>
      <c r="E200" s="474" t="s">
        <v>461</v>
      </c>
      <c r="F200" s="475" t="s">
        <v>462</v>
      </c>
      <c r="G200" s="474" t="s">
        <v>853</v>
      </c>
      <c r="H200" s="474" t="s">
        <v>854</v>
      </c>
      <c r="I200" s="477">
        <v>15.549080085754394</v>
      </c>
      <c r="J200" s="477">
        <v>600</v>
      </c>
      <c r="K200" s="478">
        <v>9329.0899658203125</v>
      </c>
    </row>
    <row r="201" spans="1:11" ht="14.4" customHeight="1" x14ac:dyDescent="0.3">
      <c r="A201" s="472" t="s">
        <v>407</v>
      </c>
      <c r="B201" s="473" t="s">
        <v>408</v>
      </c>
      <c r="C201" s="474" t="s">
        <v>416</v>
      </c>
      <c r="D201" s="475" t="s">
        <v>417</v>
      </c>
      <c r="E201" s="474" t="s">
        <v>461</v>
      </c>
      <c r="F201" s="475" t="s">
        <v>462</v>
      </c>
      <c r="G201" s="474" t="s">
        <v>855</v>
      </c>
      <c r="H201" s="474" t="s">
        <v>856</v>
      </c>
      <c r="I201" s="477">
        <v>18.756923088660606</v>
      </c>
      <c r="J201" s="477">
        <v>1314</v>
      </c>
      <c r="K201" s="478">
        <v>24644.060424804688</v>
      </c>
    </row>
    <row r="202" spans="1:11" ht="14.4" customHeight="1" x14ac:dyDescent="0.3">
      <c r="A202" s="472" t="s">
        <v>407</v>
      </c>
      <c r="B202" s="473" t="s">
        <v>408</v>
      </c>
      <c r="C202" s="474" t="s">
        <v>416</v>
      </c>
      <c r="D202" s="475" t="s">
        <v>417</v>
      </c>
      <c r="E202" s="474" t="s">
        <v>461</v>
      </c>
      <c r="F202" s="475" t="s">
        <v>462</v>
      </c>
      <c r="G202" s="474" t="s">
        <v>857</v>
      </c>
      <c r="H202" s="474" t="s">
        <v>858</v>
      </c>
      <c r="I202" s="477">
        <v>129.50999450683594</v>
      </c>
      <c r="J202" s="477">
        <v>1</v>
      </c>
      <c r="K202" s="478">
        <v>129.50999450683594</v>
      </c>
    </row>
    <row r="203" spans="1:11" ht="14.4" customHeight="1" x14ac:dyDescent="0.3">
      <c r="A203" s="472" t="s">
        <v>407</v>
      </c>
      <c r="B203" s="473" t="s">
        <v>408</v>
      </c>
      <c r="C203" s="474" t="s">
        <v>416</v>
      </c>
      <c r="D203" s="475" t="s">
        <v>417</v>
      </c>
      <c r="E203" s="474" t="s">
        <v>461</v>
      </c>
      <c r="F203" s="475" t="s">
        <v>462</v>
      </c>
      <c r="G203" s="474" t="s">
        <v>859</v>
      </c>
      <c r="H203" s="474" t="s">
        <v>860</v>
      </c>
      <c r="I203" s="477">
        <v>274.67001342773437</v>
      </c>
      <c r="J203" s="477">
        <v>1</v>
      </c>
      <c r="K203" s="478">
        <v>274.67001342773437</v>
      </c>
    </row>
    <row r="204" spans="1:11" ht="14.4" customHeight="1" x14ac:dyDescent="0.3">
      <c r="A204" s="472" t="s">
        <v>407</v>
      </c>
      <c r="B204" s="473" t="s">
        <v>408</v>
      </c>
      <c r="C204" s="474" t="s">
        <v>416</v>
      </c>
      <c r="D204" s="475" t="s">
        <v>417</v>
      </c>
      <c r="E204" s="474" t="s">
        <v>461</v>
      </c>
      <c r="F204" s="475" t="s">
        <v>462</v>
      </c>
      <c r="G204" s="474" t="s">
        <v>861</v>
      </c>
      <c r="H204" s="474" t="s">
        <v>862</v>
      </c>
      <c r="I204" s="477">
        <v>2720.5306803385415</v>
      </c>
      <c r="J204" s="477">
        <v>15</v>
      </c>
      <c r="K204" s="478">
        <v>40807.98046875</v>
      </c>
    </row>
    <row r="205" spans="1:11" ht="14.4" customHeight="1" x14ac:dyDescent="0.3">
      <c r="A205" s="472" t="s">
        <v>407</v>
      </c>
      <c r="B205" s="473" t="s">
        <v>408</v>
      </c>
      <c r="C205" s="474" t="s">
        <v>416</v>
      </c>
      <c r="D205" s="475" t="s">
        <v>417</v>
      </c>
      <c r="E205" s="474" t="s">
        <v>461</v>
      </c>
      <c r="F205" s="475" t="s">
        <v>462</v>
      </c>
      <c r="G205" s="474" t="s">
        <v>863</v>
      </c>
      <c r="H205" s="474" t="s">
        <v>864</v>
      </c>
      <c r="I205" s="477">
        <v>8470</v>
      </c>
      <c r="J205" s="477">
        <v>1</v>
      </c>
      <c r="K205" s="478">
        <v>8470</v>
      </c>
    </row>
    <row r="206" spans="1:11" ht="14.4" customHeight="1" x14ac:dyDescent="0.3">
      <c r="A206" s="472" t="s">
        <v>407</v>
      </c>
      <c r="B206" s="473" t="s">
        <v>408</v>
      </c>
      <c r="C206" s="474" t="s">
        <v>416</v>
      </c>
      <c r="D206" s="475" t="s">
        <v>417</v>
      </c>
      <c r="E206" s="474" t="s">
        <v>461</v>
      </c>
      <c r="F206" s="475" t="s">
        <v>462</v>
      </c>
      <c r="G206" s="474" t="s">
        <v>865</v>
      </c>
      <c r="H206" s="474" t="s">
        <v>866</v>
      </c>
      <c r="I206" s="477">
        <v>10.289999961853027</v>
      </c>
      <c r="J206" s="477">
        <v>260</v>
      </c>
      <c r="K206" s="478">
        <v>2674.0999603271484</v>
      </c>
    </row>
    <row r="207" spans="1:11" ht="14.4" customHeight="1" x14ac:dyDescent="0.3">
      <c r="A207" s="472" t="s">
        <v>407</v>
      </c>
      <c r="B207" s="473" t="s">
        <v>408</v>
      </c>
      <c r="C207" s="474" t="s">
        <v>416</v>
      </c>
      <c r="D207" s="475" t="s">
        <v>417</v>
      </c>
      <c r="E207" s="474" t="s">
        <v>461</v>
      </c>
      <c r="F207" s="475" t="s">
        <v>462</v>
      </c>
      <c r="G207" s="474" t="s">
        <v>867</v>
      </c>
      <c r="H207" s="474" t="s">
        <v>868</v>
      </c>
      <c r="I207" s="477">
        <v>1234.199951171875</v>
      </c>
      <c r="J207" s="477">
        <v>1</v>
      </c>
      <c r="K207" s="478">
        <v>1234.199951171875</v>
      </c>
    </row>
    <row r="208" spans="1:11" ht="14.4" customHeight="1" x14ac:dyDescent="0.3">
      <c r="A208" s="472" t="s">
        <v>407</v>
      </c>
      <c r="B208" s="473" t="s">
        <v>408</v>
      </c>
      <c r="C208" s="474" t="s">
        <v>416</v>
      </c>
      <c r="D208" s="475" t="s">
        <v>417</v>
      </c>
      <c r="E208" s="474" t="s">
        <v>461</v>
      </c>
      <c r="F208" s="475" t="s">
        <v>462</v>
      </c>
      <c r="G208" s="474" t="s">
        <v>869</v>
      </c>
      <c r="H208" s="474" t="s">
        <v>870</v>
      </c>
      <c r="I208" s="477">
        <v>510.6199951171875</v>
      </c>
      <c r="J208" s="477">
        <v>1</v>
      </c>
      <c r="K208" s="478">
        <v>510.6199951171875</v>
      </c>
    </row>
    <row r="209" spans="1:11" ht="14.4" customHeight="1" x14ac:dyDescent="0.3">
      <c r="A209" s="472" t="s">
        <v>407</v>
      </c>
      <c r="B209" s="473" t="s">
        <v>408</v>
      </c>
      <c r="C209" s="474" t="s">
        <v>416</v>
      </c>
      <c r="D209" s="475" t="s">
        <v>417</v>
      </c>
      <c r="E209" s="474" t="s">
        <v>461</v>
      </c>
      <c r="F209" s="475" t="s">
        <v>462</v>
      </c>
      <c r="G209" s="474" t="s">
        <v>871</v>
      </c>
      <c r="H209" s="474" t="s">
        <v>872</v>
      </c>
      <c r="I209" s="477">
        <v>510.6199951171875</v>
      </c>
      <c r="J209" s="477">
        <v>1</v>
      </c>
      <c r="K209" s="478">
        <v>510.6199951171875</v>
      </c>
    </row>
    <row r="210" spans="1:11" ht="14.4" customHeight="1" x14ac:dyDescent="0.3">
      <c r="A210" s="472" t="s">
        <v>407</v>
      </c>
      <c r="B210" s="473" t="s">
        <v>408</v>
      </c>
      <c r="C210" s="474" t="s">
        <v>416</v>
      </c>
      <c r="D210" s="475" t="s">
        <v>417</v>
      </c>
      <c r="E210" s="474" t="s">
        <v>461</v>
      </c>
      <c r="F210" s="475" t="s">
        <v>462</v>
      </c>
      <c r="G210" s="474" t="s">
        <v>873</v>
      </c>
      <c r="H210" s="474" t="s">
        <v>874</v>
      </c>
      <c r="I210" s="477">
        <v>510.6199951171875</v>
      </c>
      <c r="J210" s="477">
        <v>1</v>
      </c>
      <c r="K210" s="478">
        <v>510.6199951171875</v>
      </c>
    </row>
    <row r="211" spans="1:11" ht="14.4" customHeight="1" x14ac:dyDescent="0.3">
      <c r="A211" s="472" t="s">
        <v>407</v>
      </c>
      <c r="B211" s="473" t="s">
        <v>408</v>
      </c>
      <c r="C211" s="474" t="s">
        <v>416</v>
      </c>
      <c r="D211" s="475" t="s">
        <v>417</v>
      </c>
      <c r="E211" s="474" t="s">
        <v>461</v>
      </c>
      <c r="F211" s="475" t="s">
        <v>462</v>
      </c>
      <c r="G211" s="474" t="s">
        <v>875</v>
      </c>
      <c r="H211" s="474" t="s">
        <v>876</v>
      </c>
      <c r="I211" s="477">
        <v>510.6199951171875</v>
      </c>
      <c r="J211" s="477">
        <v>1</v>
      </c>
      <c r="K211" s="478">
        <v>510.6199951171875</v>
      </c>
    </row>
    <row r="212" spans="1:11" ht="14.4" customHeight="1" x14ac:dyDescent="0.3">
      <c r="A212" s="472" t="s">
        <v>407</v>
      </c>
      <c r="B212" s="473" t="s">
        <v>408</v>
      </c>
      <c r="C212" s="474" t="s">
        <v>416</v>
      </c>
      <c r="D212" s="475" t="s">
        <v>417</v>
      </c>
      <c r="E212" s="474" t="s">
        <v>461</v>
      </c>
      <c r="F212" s="475" t="s">
        <v>462</v>
      </c>
      <c r="G212" s="474" t="s">
        <v>877</v>
      </c>
      <c r="H212" s="474" t="s">
        <v>878</v>
      </c>
      <c r="I212" s="477">
        <v>13.612316608428955</v>
      </c>
      <c r="J212" s="477">
        <v>720</v>
      </c>
      <c r="K212" s="478">
        <v>9801.469970703125</v>
      </c>
    </row>
    <row r="213" spans="1:11" ht="14.4" customHeight="1" x14ac:dyDescent="0.3">
      <c r="A213" s="472" t="s">
        <v>407</v>
      </c>
      <c r="B213" s="473" t="s">
        <v>408</v>
      </c>
      <c r="C213" s="474" t="s">
        <v>416</v>
      </c>
      <c r="D213" s="475" t="s">
        <v>417</v>
      </c>
      <c r="E213" s="474" t="s">
        <v>461</v>
      </c>
      <c r="F213" s="475" t="s">
        <v>462</v>
      </c>
      <c r="G213" s="474" t="s">
        <v>879</v>
      </c>
      <c r="H213" s="474" t="s">
        <v>880</v>
      </c>
      <c r="I213" s="477">
        <v>1137.4000244140625</v>
      </c>
      <c r="J213" s="477">
        <v>15</v>
      </c>
      <c r="K213" s="478">
        <v>17061</v>
      </c>
    </row>
    <row r="214" spans="1:11" ht="14.4" customHeight="1" x14ac:dyDescent="0.3">
      <c r="A214" s="472" t="s">
        <v>407</v>
      </c>
      <c r="B214" s="473" t="s">
        <v>408</v>
      </c>
      <c r="C214" s="474" t="s">
        <v>416</v>
      </c>
      <c r="D214" s="475" t="s">
        <v>417</v>
      </c>
      <c r="E214" s="474" t="s">
        <v>461</v>
      </c>
      <c r="F214" s="475" t="s">
        <v>462</v>
      </c>
      <c r="G214" s="474" t="s">
        <v>881</v>
      </c>
      <c r="H214" s="474" t="s">
        <v>882</v>
      </c>
      <c r="I214" s="477">
        <v>16.201088400448072</v>
      </c>
      <c r="J214" s="477">
        <v>1800</v>
      </c>
      <c r="K214" s="478">
        <v>29163.519836425781</v>
      </c>
    </row>
    <row r="215" spans="1:11" ht="14.4" customHeight="1" x14ac:dyDescent="0.3">
      <c r="A215" s="472" t="s">
        <v>407</v>
      </c>
      <c r="B215" s="473" t="s">
        <v>408</v>
      </c>
      <c r="C215" s="474" t="s">
        <v>416</v>
      </c>
      <c r="D215" s="475" t="s">
        <v>417</v>
      </c>
      <c r="E215" s="474" t="s">
        <v>461</v>
      </c>
      <c r="F215" s="475" t="s">
        <v>462</v>
      </c>
      <c r="G215" s="474" t="s">
        <v>883</v>
      </c>
      <c r="H215" s="474" t="s">
        <v>884</v>
      </c>
      <c r="I215" s="477">
        <v>3714.2566223144531</v>
      </c>
      <c r="J215" s="477">
        <v>34</v>
      </c>
      <c r="K215" s="478">
        <v>126367.87939453125</v>
      </c>
    </row>
    <row r="216" spans="1:11" ht="14.4" customHeight="1" x14ac:dyDescent="0.3">
      <c r="A216" s="472" t="s">
        <v>407</v>
      </c>
      <c r="B216" s="473" t="s">
        <v>408</v>
      </c>
      <c r="C216" s="474" t="s">
        <v>416</v>
      </c>
      <c r="D216" s="475" t="s">
        <v>417</v>
      </c>
      <c r="E216" s="474" t="s">
        <v>461</v>
      </c>
      <c r="F216" s="475" t="s">
        <v>462</v>
      </c>
      <c r="G216" s="474" t="s">
        <v>885</v>
      </c>
      <c r="H216" s="474" t="s">
        <v>886</v>
      </c>
      <c r="I216" s="477">
        <v>431.97000122070313</v>
      </c>
      <c r="J216" s="477">
        <v>1</v>
      </c>
      <c r="K216" s="478">
        <v>431.97000122070313</v>
      </c>
    </row>
    <row r="217" spans="1:11" ht="14.4" customHeight="1" x14ac:dyDescent="0.3">
      <c r="A217" s="472" t="s">
        <v>407</v>
      </c>
      <c r="B217" s="473" t="s">
        <v>408</v>
      </c>
      <c r="C217" s="474" t="s">
        <v>416</v>
      </c>
      <c r="D217" s="475" t="s">
        <v>417</v>
      </c>
      <c r="E217" s="474" t="s">
        <v>461</v>
      </c>
      <c r="F217" s="475" t="s">
        <v>462</v>
      </c>
      <c r="G217" s="474" t="s">
        <v>887</v>
      </c>
      <c r="H217" s="474" t="s">
        <v>888</v>
      </c>
      <c r="I217" s="477">
        <v>540.8699951171875</v>
      </c>
      <c r="J217" s="477">
        <v>1</v>
      </c>
      <c r="K217" s="478">
        <v>540.8699951171875</v>
      </c>
    </row>
    <row r="218" spans="1:11" ht="14.4" customHeight="1" x14ac:dyDescent="0.3">
      <c r="A218" s="472" t="s">
        <v>407</v>
      </c>
      <c r="B218" s="473" t="s">
        <v>408</v>
      </c>
      <c r="C218" s="474" t="s">
        <v>416</v>
      </c>
      <c r="D218" s="475" t="s">
        <v>417</v>
      </c>
      <c r="E218" s="474" t="s">
        <v>461</v>
      </c>
      <c r="F218" s="475" t="s">
        <v>462</v>
      </c>
      <c r="G218" s="474" t="s">
        <v>889</v>
      </c>
      <c r="H218" s="474" t="s">
        <v>890</v>
      </c>
      <c r="I218" s="477">
        <v>332.91000366210937</v>
      </c>
      <c r="J218" s="477">
        <v>3</v>
      </c>
      <c r="K218" s="478">
        <v>998.73001098632812</v>
      </c>
    </row>
    <row r="219" spans="1:11" ht="14.4" customHeight="1" x14ac:dyDescent="0.3">
      <c r="A219" s="472" t="s">
        <v>407</v>
      </c>
      <c r="B219" s="473" t="s">
        <v>408</v>
      </c>
      <c r="C219" s="474" t="s">
        <v>416</v>
      </c>
      <c r="D219" s="475" t="s">
        <v>417</v>
      </c>
      <c r="E219" s="474" t="s">
        <v>461</v>
      </c>
      <c r="F219" s="475" t="s">
        <v>462</v>
      </c>
      <c r="G219" s="474" t="s">
        <v>891</v>
      </c>
      <c r="H219" s="474" t="s">
        <v>892</v>
      </c>
      <c r="I219" s="477">
        <v>3418.25</v>
      </c>
      <c r="J219" s="477">
        <v>4</v>
      </c>
      <c r="K219" s="478">
        <v>13673</v>
      </c>
    </row>
    <row r="220" spans="1:11" ht="14.4" customHeight="1" x14ac:dyDescent="0.3">
      <c r="A220" s="472" t="s">
        <v>407</v>
      </c>
      <c r="B220" s="473" t="s">
        <v>408</v>
      </c>
      <c r="C220" s="474" t="s">
        <v>416</v>
      </c>
      <c r="D220" s="475" t="s">
        <v>417</v>
      </c>
      <c r="E220" s="474" t="s">
        <v>461</v>
      </c>
      <c r="F220" s="475" t="s">
        <v>462</v>
      </c>
      <c r="G220" s="474" t="s">
        <v>893</v>
      </c>
      <c r="H220" s="474" t="s">
        <v>894</v>
      </c>
      <c r="I220" s="477">
        <v>274.67001342773437</v>
      </c>
      <c r="J220" s="477">
        <v>1</v>
      </c>
      <c r="K220" s="478">
        <v>274.67001342773437</v>
      </c>
    </row>
    <row r="221" spans="1:11" ht="14.4" customHeight="1" x14ac:dyDescent="0.3">
      <c r="A221" s="472" t="s">
        <v>407</v>
      </c>
      <c r="B221" s="473" t="s">
        <v>408</v>
      </c>
      <c r="C221" s="474" t="s">
        <v>416</v>
      </c>
      <c r="D221" s="475" t="s">
        <v>417</v>
      </c>
      <c r="E221" s="474" t="s">
        <v>461</v>
      </c>
      <c r="F221" s="475" t="s">
        <v>462</v>
      </c>
      <c r="G221" s="474" t="s">
        <v>895</v>
      </c>
      <c r="H221" s="474" t="s">
        <v>896</v>
      </c>
      <c r="I221" s="477">
        <v>169.39999389648437</v>
      </c>
      <c r="J221" s="477">
        <v>6</v>
      </c>
      <c r="K221" s="478">
        <v>1016.3999633789062</v>
      </c>
    </row>
    <row r="222" spans="1:11" ht="14.4" customHeight="1" x14ac:dyDescent="0.3">
      <c r="A222" s="472" t="s">
        <v>407</v>
      </c>
      <c r="B222" s="473" t="s">
        <v>408</v>
      </c>
      <c r="C222" s="474" t="s">
        <v>416</v>
      </c>
      <c r="D222" s="475" t="s">
        <v>417</v>
      </c>
      <c r="E222" s="474" t="s">
        <v>461</v>
      </c>
      <c r="F222" s="475" t="s">
        <v>462</v>
      </c>
      <c r="G222" s="474" t="s">
        <v>897</v>
      </c>
      <c r="H222" s="474" t="s">
        <v>898</v>
      </c>
      <c r="I222" s="477">
        <v>4594.525146484375</v>
      </c>
      <c r="J222" s="477">
        <v>2</v>
      </c>
      <c r="K222" s="478">
        <v>9189.05029296875</v>
      </c>
    </row>
    <row r="223" spans="1:11" ht="14.4" customHeight="1" x14ac:dyDescent="0.3">
      <c r="A223" s="472" t="s">
        <v>407</v>
      </c>
      <c r="B223" s="473" t="s">
        <v>408</v>
      </c>
      <c r="C223" s="474" t="s">
        <v>416</v>
      </c>
      <c r="D223" s="475" t="s">
        <v>417</v>
      </c>
      <c r="E223" s="474" t="s">
        <v>461</v>
      </c>
      <c r="F223" s="475" t="s">
        <v>462</v>
      </c>
      <c r="G223" s="474" t="s">
        <v>899</v>
      </c>
      <c r="H223" s="474" t="s">
        <v>900</v>
      </c>
      <c r="I223" s="477">
        <v>5146.2900390625</v>
      </c>
      <c r="J223" s="477">
        <v>2</v>
      </c>
      <c r="K223" s="478">
        <v>10292.580078125</v>
      </c>
    </row>
    <row r="224" spans="1:11" ht="14.4" customHeight="1" x14ac:dyDescent="0.3">
      <c r="A224" s="472" t="s">
        <v>407</v>
      </c>
      <c r="B224" s="473" t="s">
        <v>408</v>
      </c>
      <c r="C224" s="474" t="s">
        <v>416</v>
      </c>
      <c r="D224" s="475" t="s">
        <v>417</v>
      </c>
      <c r="E224" s="474" t="s">
        <v>461</v>
      </c>
      <c r="F224" s="475" t="s">
        <v>462</v>
      </c>
      <c r="G224" s="474" t="s">
        <v>901</v>
      </c>
      <c r="H224" s="474" t="s">
        <v>902</v>
      </c>
      <c r="I224" s="477">
        <v>356.91669180783254</v>
      </c>
      <c r="J224" s="477">
        <v>2</v>
      </c>
      <c r="K224" s="478">
        <v>713.83338361566507</v>
      </c>
    </row>
    <row r="225" spans="1:11" ht="14.4" customHeight="1" x14ac:dyDescent="0.3">
      <c r="A225" s="472" t="s">
        <v>407</v>
      </c>
      <c r="B225" s="473" t="s">
        <v>408</v>
      </c>
      <c r="C225" s="474" t="s">
        <v>416</v>
      </c>
      <c r="D225" s="475" t="s">
        <v>417</v>
      </c>
      <c r="E225" s="474" t="s">
        <v>461</v>
      </c>
      <c r="F225" s="475" t="s">
        <v>462</v>
      </c>
      <c r="G225" s="474" t="s">
        <v>903</v>
      </c>
      <c r="H225" s="474" t="s">
        <v>904</v>
      </c>
      <c r="I225" s="477">
        <v>274.67001342773437</v>
      </c>
      <c r="J225" s="477">
        <v>3</v>
      </c>
      <c r="K225" s="478">
        <v>824.010009765625</v>
      </c>
    </row>
    <row r="226" spans="1:11" ht="14.4" customHeight="1" x14ac:dyDescent="0.3">
      <c r="A226" s="472" t="s">
        <v>407</v>
      </c>
      <c r="B226" s="473" t="s">
        <v>408</v>
      </c>
      <c r="C226" s="474" t="s">
        <v>416</v>
      </c>
      <c r="D226" s="475" t="s">
        <v>417</v>
      </c>
      <c r="E226" s="474" t="s">
        <v>461</v>
      </c>
      <c r="F226" s="475" t="s">
        <v>462</v>
      </c>
      <c r="G226" s="474" t="s">
        <v>905</v>
      </c>
      <c r="H226" s="474" t="s">
        <v>906</v>
      </c>
      <c r="I226" s="477">
        <v>274.67001342773437</v>
      </c>
      <c r="J226" s="477">
        <v>3</v>
      </c>
      <c r="K226" s="478">
        <v>824.01004028320312</v>
      </c>
    </row>
    <row r="227" spans="1:11" ht="14.4" customHeight="1" x14ac:dyDescent="0.3">
      <c r="A227" s="472" t="s">
        <v>407</v>
      </c>
      <c r="B227" s="473" t="s">
        <v>408</v>
      </c>
      <c r="C227" s="474" t="s">
        <v>416</v>
      </c>
      <c r="D227" s="475" t="s">
        <v>417</v>
      </c>
      <c r="E227" s="474" t="s">
        <v>461</v>
      </c>
      <c r="F227" s="475" t="s">
        <v>462</v>
      </c>
      <c r="G227" s="474" t="s">
        <v>907</v>
      </c>
      <c r="H227" s="474" t="s">
        <v>908</v>
      </c>
      <c r="I227" s="477">
        <v>16089.349934895834</v>
      </c>
      <c r="J227" s="477">
        <v>3</v>
      </c>
      <c r="K227" s="478">
        <v>48268.0498046875</v>
      </c>
    </row>
    <row r="228" spans="1:11" ht="14.4" customHeight="1" x14ac:dyDescent="0.3">
      <c r="A228" s="472" t="s">
        <v>407</v>
      </c>
      <c r="B228" s="473" t="s">
        <v>408</v>
      </c>
      <c r="C228" s="474" t="s">
        <v>416</v>
      </c>
      <c r="D228" s="475" t="s">
        <v>417</v>
      </c>
      <c r="E228" s="474" t="s">
        <v>461</v>
      </c>
      <c r="F228" s="475" t="s">
        <v>462</v>
      </c>
      <c r="G228" s="474" t="s">
        <v>909</v>
      </c>
      <c r="H228" s="474" t="s">
        <v>910</v>
      </c>
      <c r="I228" s="477">
        <v>3418.25</v>
      </c>
      <c r="J228" s="477">
        <v>3</v>
      </c>
      <c r="K228" s="478">
        <v>10254.75</v>
      </c>
    </row>
    <row r="229" spans="1:11" ht="14.4" customHeight="1" x14ac:dyDescent="0.3">
      <c r="A229" s="472" t="s">
        <v>407</v>
      </c>
      <c r="B229" s="473" t="s">
        <v>408</v>
      </c>
      <c r="C229" s="474" t="s">
        <v>416</v>
      </c>
      <c r="D229" s="475" t="s">
        <v>417</v>
      </c>
      <c r="E229" s="474" t="s">
        <v>461</v>
      </c>
      <c r="F229" s="475" t="s">
        <v>462</v>
      </c>
      <c r="G229" s="474" t="s">
        <v>911</v>
      </c>
      <c r="H229" s="474" t="s">
        <v>912</v>
      </c>
      <c r="I229" s="477">
        <v>10012</v>
      </c>
      <c r="J229" s="477">
        <v>1</v>
      </c>
      <c r="K229" s="478">
        <v>10012</v>
      </c>
    </row>
    <row r="230" spans="1:11" ht="14.4" customHeight="1" x14ac:dyDescent="0.3">
      <c r="A230" s="472" t="s">
        <v>407</v>
      </c>
      <c r="B230" s="473" t="s">
        <v>408</v>
      </c>
      <c r="C230" s="474" t="s">
        <v>416</v>
      </c>
      <c r="D230" s="475" t="s">
        <v>417</v>
      </c>
      <c r="E230" s="474" t="s">
        <v>461</v>
      </c>
      <c r="F230" s="475" t="s">
        <v>462</v>
      </c>
      <c r="G230" s="474" t="s">
        <v>913</v>
      </c>
      <c r="H230" s="474" t="s">
        <v>914</v>
      </c>
      <c r="I230" s="477">
        <v>211.81760565925924</v>
      </c>
      <c r="J230" s="477">
        <v>1</v>
      </c>
      <c r="K230" s="478">
        <v>211.81760565925924</v>
      </c>
    </row>
    <row r="231" spans="1:11" ht="14.4" customHeight="1" x14ac:dyDescent="0.3">
      <c r="A231" s="472" t="s">
        <v>407</v>
      </c>
      <c r="B231" s="473" t="s">
        <v>408</v>
      </c>
      <c r="C231" s="474" t="s">
        <v>416</v>
      </c>
      <c r="D231" s="475" t="s">
        <v>417</v>
      </c>
      <c r="E231" s="474" t="s">
        <v>461</v>
      </c>
      <c r="F231" s="475" t="s">
        <v>462</v>
      </c>
      <c r="G231" s="474" t="s">
        <v>915</v>
      </c>
      <c r="H231" s="474" t="s">
        <v>916</v>
      </c>
      <c r="I231" s="477">
        <v>209.01070846295204</v>
      </c>
      <c r="J231" s="477">
        <v>1</v>
      </c>
      <c r="K231" s="478">
        <v>209.01070846295204</v>
      </c>
    </row>
    <row r="232" spans="1:11" ht="14.4" customHeight="1" x14ac:dyDescent="0.3">
      <c r="A232" s="472" t="s">
        <v>407</v>
      </c>
      <c r="B232" s="473" t="s">
        <v>408</v>
      </c>
      <c r="C232" s="474" t="s">
        <v>416</v>
      </c>
      <c r="D232" s="475" t="s">
        <v>417</v>
      </c>
      <c r="E232" s="474" t="s">
        <v>461</v>
      </c>
      <c r="F232" s="475" t="s">
        <v>462</v>
      </c>
      <c r="G232" s="474" t="s">
        <v>917</v>
      </c>
      <c r="H232" s="474" t="s">
        <v>918</v>
      </c>
      <c r="I232" s="477">
        <v>307.48179226389715</v>
      </c>
      <c r="J232" s="477">
        <v>16</v>
      </c>
      <c r="K232" s="478">
        <v>4944.2600652632791</v>
      </c>
    </row>
    <row r="233" spans="1:11" ht="14.4" customHeight="1" x14ac:dyDescent="0.3">
      <c r="A233" s="472" t="s">
        <v>407</v>
      </c>
      <c r="B233" s="473" t="s">
        <v>408</v>
      </c>
      <c r="C233" s="474" t="s">
        <v>416</v>
      </c>
      <c r="D233" s="475" t="s">
        <v>417</v>
      </c>
      <c r="E233" s="474" t="s">
        <v>461</v>
      </c>
      <c r="F233" s="475" t="s">
        <v>462</v>
      </c>
      <c r="G233" s="474" t="s">
        <v>919</v>
      </c>
      <c r="H233" s="474" t="s">
        <v>920</v>
      </c>
      <c r="I233" s="477">
        <v>8.3491611480712891</v>
      </c>
      <c r="J233" s="477">
        <v>10300</v>
      </c>
      <c r="K233" s="478">
        <v>85994.950439453125</v>
      </c>
    </row>
    <row r="234" spans="1:11" ht="14.4" customHeight="1" x14ac:dyDescent="0.3">
      <c r="A234" s="472" t="s">
        <v>407</v>
      </c>
      <c r="B234" s="473" t="s">
        <v>408</v>
      </c>
      <c r="C234" s="474" t="s">
        <v>416</v>
      </c>
      <c r="D234" s="475" t="s">
        <v>417</v>
      </c>
      <c r="E234" s="474" t="s">
        <v>461</v>
      </c>
      <c r="F234" s="475" t="s">
        <v>462</v>
      </c>
      <c r="G234" s="474" t="s">
        <v>921</v>
      </c>
      <c r="H234" s="474" t="s">
        <v>922</v>
      </c>
      <c r="I234" s="477">
        <v>19535.416666666668</v>
      </c>
      <c r="J234" s="477">
        <v>9</v>
      </c>
      <c r="K234" s="478">
        <v>178225</v>
      </c>
    </row>
    <row r="235" spans="1:11" ht="14.4" customHeight="1" x14ac:dyDescent="0.3">
      <c r="A235" s="472" t="s">
        <v>407</v>
      </c>
      <c r="B235" s="473" t="s">
        <v>408</v>
      </c>
      <c r="C235" s="474" t="s">
        <v>416</v>
      </c>
      <c r="D235" s="475" t="s">
        <v>417</v>
      </c>
      <c r="E235" s="474" t="s">
        <v>461</v>
      </c>
      <c r="F235" s="475" t="s">
        <v>462</v>
      </c>
      <c r="G235" s="474" t="s">
        <v>923</v>
      </c>
      <c r="H235" s="474" t="s">
        <v>924</v>
      </c>
      <c r="I235" s="477">
        <v>5460</v>
      </c>
      <c r="J235" s="477">
        <v>1</v>
      </c>
      <c r="K235" s="478">
        <v>5460</v>
      </c>
    </row>
    <row r="236" spans="1:11" ht="14.4" customHeight="1" x14ac:dyDescent="0.3">
      <c r="A236" s="472" t="s">
        <v>407</v>
      </c>
      <c r="B236" s="473" t="s">
        <v>408</v>
      </c>
      <c r="C236" s="474" t="s">
        <v>416</v>
      </c>
      <c r="D236" s="475" t="s">
        <v>417</v>
      </c>
      <c r="E236" s="474" t="s">
        <v>461</v>
      </c>
      <c r="F236" s="475" t="s">
        <v>462</v>
      </c>
      <c r="G236" s="474" t="s">
        <v>925</v>
      </c>
      <c r="H236" s="474" t="s">
        <v>926</v>
      </c>
      <c r="I236" s="477">
        <v>6960</v>
      </c>
      <c r="J236" s="477">
        <v>2</v>
      </c>
      <c r="K236" s="478">
        <v>13920</v>
      </c>
    </row>
    <row r="237" spans="1:11" ht="14.4" customHeight="1" x14ac:dyDescent="0.3">
      <c r="A237" s="472" t="s">
        <v>407</v>
      </c>
      <c r="B237" s="473" t="s">
        <v>408</v>
      </c>
      <c r="C237" s="474" t="s">
        <v>416</v>
      </c>
      <c r="D237" s="475" t="s">
        <v>417</v>
      </c>
      <c r="E237" s="474" t="s">
        <v>461</v>
      </c>
      <c r="F237" s="475" t="s">
        <v>462</v>
      </c>
      <c r="G237" s="474" t="s">
        <v>927</v>
      </c>
      <c r="H237" s="474" t="s">
        <v>928</v>
      </c>
      <c r="I237" s="477">
        <v>24200</v>
      </c>
      <c r="J237" s="477">
        <v>1</v>
      </c>
      <c r="K237" s="478">
        <v>24200</v>
      </c>
    </row>
    <row r="238" spans="1:11" ht="14.4" customHeight="1" x14ac:dyDescent="0.3">
      <c r="A238" s="472" t="s">
        <v>407</v>
      </c>
      <c r="B238" s="473" t="s">
        <v>408</v>
      </c>
      <c r="C238" s="474" t="s">
        <v>416</v>
      </c>
      <c r="D238" s="475" t="s">
        <v>417</v>
      </c>
      <c r="E238" s="474" t="s">
        <v>461</v>
      </c>
      <c r="F238" s="475" t="s">
        <v>462</v>
      </c>
      <c r="G238" s="474" t="s">
        <v>929</v>
      </c>
      <c r="H238" s="474" t="s">
        <v>930</v>
      </c>
      <c r="I238" s="477">
        <v>24200</v>
      </c>
      <c r="J238" s="477">
        <v>3</v>
      </c>
      <c r="K238" s="478">
        <v>72600</v>
      </c>
    </row>
    <row r="239" spans="1:11" ht="14.4" customHeight="1" x14ac:dyDescent="0.3">
      <c r="A239" s="472" t="s">
        <v>407</v>
      </c>
      <c r="B239" s="473" t="s">
        <v>408</v>
      </c>
      <c r="C239" s="474" t="s">
        <v>416</v>
      </c>
      <c r="D239" s="475" t="s">
        <v>417</v>
      </c>
      <c r="E239" s="474" t="s">
        <v>461</v>
      </c>
      <c r="F239" s="475" t="s">
        <v>462</v>
      </c>
      <c r="G239" s="474" t="s">
        <v>931</v>
      </c>
      <c r="H239" s="474" t="s">
        <v>932</v>
      </c>
      <c r="I239" s="477">
        <v>36590.378125000003</v>
      </c>
      <c r="J239" s="477">
        <v>5</v>
      </c>
      <c r="K239" s="478">
        <v>182951.890625</v>
      </c>
    </row>
    <row r="240" spans="1:11" ht="14.4" customHeight="1" x14ac:dyDescent="0.3">
      <c r="A240" s="472" t="s">
        <v>407</v>
      </c>
      <c r="B240" s="473" t="s">
        <v>408</v>
      </c>
      <c r="C240" s="474" t="s">
        <v>416</v>
      </c>
      <c r="D240" s="475" t="s">
        <v>417</v>
      </c>
      <c r="E240" s="474" t="s">
        <v>461</v>
      </c>
      <c r="F240" s="475" t="s">
        <v>462</v>
      </c>
      <c r="G240" s="474" t="s">
        <v>933</v>
      </c>
      <c r="H240" s="474" t="s">
        <v>934</v>
      </c>
      <c r="I240" s="477">
        <v>3730.4599609375</v>
      </c>
      <c r="J240" s="477">
        <v>1</v>
      </c>
      <c r="K240" s="478">
        <v>3730.4599609375</v>
      </c>
    </row>
    <row r="241" spans="1:11" ht="14.4" customHeight="1" x14ac:dyDescent="0.3">
      <c r="A241" s="472" t="s">
        <v>407</v>
      </c>
      <c r="B241" s="473" t="s">
        <v>408</v>
      </c>
      <c r="C241" s="474" t="s">
        <v>416</v>
      </c>
      <c r="D241" s="475" t="s">
        <v>417</v>
      </c>
      <c r="E241" s="474" t="s">
        <v>461</v>
      </c>
      <c r="F241" s="475" t="s">
        <v>462</v>
      </c>
      <c r="G241" s="474" t="s">
        <v>935</v>
      </c>
      <c r="H241" s="474" t="s">
        <v>936</v>
      </c>
      <c r="I241" s="477">
        <v>274.67001342773437</v>
      </c>
      <c r="J241" s="477">
        <v>2</v>
      </c>
      <c r="K241" s="478">
        <v>549.34002685546875</v>
      </c>
    </row>
    <row r="242" spans="1:11" ht="14.4" customHeight="1" x14ac:dyDescent="0.3">
      <c r="A242" s="472" t="s">
        <v>407</v>
      </c>
      <c r="B242" s="473" t="s">
        <v>408</v>
      </c>
      <c r="C242" s="474" t="s">
        <v>416</v>
      </c>
      <c r="D242" s="475" t="s">
        <v>417</v>
      </c>
      <c r="E242" s="474" t="s">
        <v>461</v>
      </c>
      <c r="F242" s="475" t="s">
        <v>462</v>
      </c>
      <c r="G242" s="474" t="s">
        <v>937</v>
      </c>
      <c r="H242" s="474" t="s">
        <v>938</v>
      </c>
      <c r="I242" s="477">
        <v>25.268500010172527</v>
      </c>
      <c r="J242" s="477">
        <v>60</v>
      </c>
      <c r="K242" s="478">
        <v>1515.9099731445312</v>
      </c>
    </row>
    <row r="243" spans="1:11" ht="14.4" customHeight="1" x14ac:dyDescent="0.3">
      <c r="A243" s="472" t="s">
        <v>407</v>
      </c>
      <c r="B243" s="473" t="s">
        <v>408</v>
      </c>
      <c r="C243" s="474" t="s">
        <v>416</v>
      </c>
      <c r="D243" s="475" t="s">
        <v>417</v>
      </c>
      <c r="E243" s="474" t="s">
        <v>461</v>
      </c>
      <c r="F243" s="475" t="s">
        <v>462</v>
      </c>
      <c r="G243" s="474" t="s">
        <v>939</v>
      </c>
      <c r="H243" s="474" t="s">
        <v>940</v>
      </c>
      <c r="I243" s="477">
        <v>492.47000122070312</v>
      </c>
      <c r="J243" s="477">
        <v>4</v>
      </c>
      <c r="K243" s="478">
        <v>1969.8800048828125</v>
      </c>
    </row>
    <row r="244" spans="1:11" ht="14.4" customHeight="1" x14ac:dyDescent="0.3">
      <c r="A244" s="472" t="s">
        <v>407</v>
      </c>
      <c r="B244" s="473" t="s">
        <v>408</v>
      </c>
      <c r="C244" s="474" t="s">
        <v>416</v>
      </c>
      <c r="D244" s="475" t="s">
        <v>417</v>
      </c>
      <c r="E244" s="474" t="s">
        <v>461</v>
      </c>
      <c r="F244" s="475" t="s">
        <v>462</v>
      </c>
      <c r="G244" s="474" t="s">
        <v>941</v>
      </c>
      <c r="H244" s="474" t="s">
        <v>942</v>
      </c>
      <c r="I244" s="477">
        <v>492.47000122070312</v>
      </c>
      <c r="J244" s="477">
        <v>4</v>
      </c>
      <c r="K244" s="478">
        <v>1969.8800048828125</v>
      </c>
    </row>
    <row r="245" spans="1:11" ht="14.4" customHeight="1" x14ac:dyDescent="0.3">
      <c r="A245" s="472" t="s">
        <v>407</v>
      </c>
      <c r="B245" s="473" t="s">
        <v>408</v>
      </c>
      <c r="C245" s="474" t="s">
        <v>416</v>
      </c>
      <c r="D245" s="475" t="s">
        <v>417</v>
      </c>
      <c r="E245" s="474" t="s">
        <v>461</v>
      </c>
      <c r="F245" s="475" t="s">
        <v>462</v>
      </c>
      <c r="G245" s="474" t="s">
        <v>943</v>
      </c>
      <c r="H245" s="474" t="s">
        <v>944</v>
      </c>
      <c r="I245" s="477">
        <v>984.94000244140625</v>
      </c>
      <c r="J245" s="477">
        <v>1</v>
      </c>
      <c r="K245" s="478">
        <v>984.94000244140625</v>
      </c>
    </row>
    <row r="246" spans="1:11" ht="14.4" customHeight="1" x14ac:dyDescent="0.3">
      <c r="A246" s="472" t="s">
        <v>407</v>
      </c>
      <c r="B246" s="473" t="s">
        <v>408</v>
      </c>
      <c r="C246" s="474" t="s">
        <v>416</v>
      </c>
      <c r="D246" s="475" t="s">
        <v>417</v>
      </c>
      <c r="E246" s="474" t="s">
        <v>461</v>
      </c>
      <c r="F246" s="475" t="s">
        <v>462</v>
      </c>
      <c r="G246" s="474" t="s">
        <v>945</v>
      </c>
      <c r="H246" s="474" t="s">
        <v>946</v>
      </c>
      <c r="I246" s="477">
        <v>903.8699951171875</v>
      </c>
      <c r="J246" s="477">
        <v>1</v>
      </c>
      <c r="K246" s="478">
        <v>903.8699951171875</v>
      </c>
    </row>
    <row r="247" spans="1:11" ht="14.4" customHeight="1" x14ac:dyDescent="0.3">
      <c r="A247" s="472" t="s">
        <v>407</v>
      </c>
      <c r="B247" s="473" t="s">
        <v>408</v>
      </c>
      <c r="C247" s="474" t="s">
        <v>416</v>
      </c>
      <c r="D247" s="475" t="s">
        <v>417</v>
      </c>
      <c r="E247" s="474" t="s">
        <v>461</v>
      </c>
      <c r="F247" s="475" t="s">
        <v>462</v>
      </c>
      <c r="G247" s="474" t="s">
        <v>947</v>
      </c>
      <c r="H247" s="474" t="s">
        <v>948</v>
      </c>
      <c r="I247" s="477">
        <v>1608.0899658203125</v>
      </c>
      <c r="J247" s="477">
        <v>1</v>
      </c>
      <c r="K247" s="478">
        <v>1608.0899658203125</v>
      </c>
    </row>
    <row r="248" spans="1:11" ht="14.4" customHeight="1" x14ac:dyDescent="0.3">
      <c r="A248" s="472" t="s">
        <v>407</v>
      </c>
      <c r="B248" s="473" t="s">
        <v>408</v>
      </c>
      <c r="C248" s="474" t="s">
        <v>416</v>
      </c>
      <c r="D248" s="475" t="s">
        <v>417</v>
      </c>
      <c r="E248" s="474" t="s">
        <v>461</v>
      </c>
      <c r="F248" s="475" t="s">
        <v>462</v>
      </c>
      <c r="G248" s="474" t="s">
        <v>949</v>
      </c>
      <c r="H248" s="474" t="s">
        <v>950</v>
      </c>
      <c r="I248" s="477">
        <v>984.94000244140625</v>
      </c>
      <c r="J248" s="477">
        <v>1</v>
      </c>
      <c r="K248" s="478">
        <v>984.94000244140625</v>
      </c>
    </row>
    <row r="249" spans="1:11" ht="14.4" customHeight="1" x14ac:dyDescent="0.3">
      <c r="A249" s="472" t="s">
        <v>407</v>
      </c>
      <c r="B249" s="473" t="s">
        <v>408</v>
      </c>
      <c r="C249" s="474" t="s">
        <v>416</v>
      </c>
      <c r="D249" s="475" t="s">
        <v>417</v>
      </c>
      <c r="E249" s="474" t="s">
        <v>461</v>
      </c>
      <c r="F249" s="475" t="s">
        <v>462</v>
      </c>
      <c r="G249" s="474" t="s">
        <v>951</v>
      </c>
      <c r="H249" s="474" t="s">
        <v>952</v>
      </c>
      <c r="I249" s="477">
        <v>741.72998046875</v>
      </c>
      <c r="J249" s="477">
        <v>1</v>
      </c>
      <c r="K249" s="478">
        <v>741.72998046875</v>
      </c>
    </row>
    <row r="250" spans="1:11" ht="14.4" customHeight="1" x14ac:dyDescent="0.3">
      <c r="A250" s="472" t="s">
        <v>407</v>
      </c>
      <c r="B250" s="473" t="s">
        <v>408</v>
      </c>
      <c r="C250" s="474" t="s">
        <v>416</v>
      </c>
      <c r="D250" s="475" t="s">
        <v>417</v>
      </c>
      <c r="E250" s="474" t="s">
        <v>461</v>
      </c>
      <c r="F250" s="475" t="s">
        <v>462</v>
      </c>
      <c r="G250" s="474" t="s">
        <v>953</v>
      </c>
      <c r="H250" s="474" t="s">
        <v>954</v>
      </c>
      <c r="I250" s="477">
        <v>598.34499359130859</v>
      </c>
      <c r="J250" s="477">
        <v>4</v>
      </c>
      <c r="K250" s="478">
        <v>2393.3799743652344</v>
      </c>
    </row>
    <row r="251" spans="1:11" ht="14.4" customHeight="1" x14ac:dyDescent="0.3">
      <c r="A251" s="472" t="s">
        <v>407</v>
      </c>
      <c r="B251" s="473" t="s">
        <v>408</v>
      </c>
      <c r="C251" s="474" t="s">
        <v>416</v>
      </c>
      <c r="D251" s="475" t="s">
        <v>417</v>
      </c>
      <c r="E251" s="474" t="s">
        <v>461</v>
      </c>
      <c r="F251" s="475" t="s">
        <v>462</v>
      </c>
      <c r="G251" s="474" t="s">
        <v>955</v>
      </c>
      <c r="H251" s="474" t="s">
        <v>956</v>
      </c>
      <c r="I251" s="477">
        <v>492.47000122070312</v>
      </c>
      <c r="J251" s="477">
        <v>4</v>
      </c>
      <c r="K251" s="478">
        <v>1969.8800048828125</v>
      </c>
    </row>
    <row r="252" spans="1:11" ht="14.4" customHeight="1" x14ac:dyDescent="0.3">
      <c r="A252" s="472" t="s">
        <v>407</v>
      </c>
      <c r="B252" s="473" t="s">
        <v>408</v>
      </c>
      <c r="C252" s="474" t="s">
        <v>416</v>
      </c>
      <c r="D252" s="475" t="s">
        <v>417</v>
      </c>
      <c r="E252" s="474" t="s">
        <v>461</v>
      </c>
      <c r="F252" s="475" t="s">
        <v>462</v>
      </c>
      <c r="G252" s="474" t="s">
        <v>957</v>
      </c>
      <c r="H252" s="474" t="s">
        <v>958</v>
      </c>
      <c r="I252" s="477">
        <v>633.63665771484375</v>
      </c>
      <c r="J252" s="477">
        <v>3</v>
      </c>
      <c r="K252" s="478">
        <v>1900.9099731445312</v>
      </c>
    </row>
    <row r="253" spans="1:11" ht="14.4" customHeight="1" x14ac:dyDescent="0.3">
      <c r="A253" s="472" t="s">
        <v>407</v>
      </c>
      <c r="B253" s="473" t="s">
        <v>408</v>
      </c>
      <c r="C253" s="474" t="s">
        <v>416</v>
      </c>
      <c r="D253" s="475" t="s">
        <v>417</v>
      </c>
      <c r="E253" s="474" t="s">
        <v>461</v>
      </c>
      <c r="F253" s="475" t="s">
        <v>462</v>
      </c>
      <c r="G253" s="474" t="s">
        <v>959</v>
      </c>
      <c r="H253" s="474" t="s">
        <v>960</v>
      </c>
      <c r="I253" s="477">
        <v>11.659999847412109</v>
      </c>
      <c r="J253" s="477">
        <v>330</v>
      </c>
      <c r="K253" s="478">
        <v>3849.2498474121094</v>
      </c>
    </row>
    <row r="254" spans="1:11" ht="14.4" customHeight="1" x14ac:dyDescent="0.3">
      <c r="A254" s="472" t="s">
        <v>407</v>
      </c>
      <c r="B254" s="473" t="s">
        <v>408</v>
      </c>
      <c r="C254" s="474" t="s">
        <v>416</v>
      </c>
      <c r="D254" s="475" t="s">
        <v>417</v>
      </c>
      <c r="E254" s="474" t="s">
        <v>461</v>
      </c>
      <c r="F254" s="475" t="s">
        <v>462</v>
      </c>
      <c r="G254" s="474" t="s">
        <v>961</v>
      </c>
      <c r="H254" s="474" t="s">
        <v>962</v>
      </c>
      <c r="I254" s="477">
        <v>18.138719940185545</v>
      </c>
      <c r="J254" s="477">
        <v>600</v>
      </c>
      <c r="K254" s="478">
        <v>10882.740234375</v>
      </c>
    </row>
    <row r="255" spans="1:11" ht="14.4" customHeight="1" x14ac:dyDescent="0.3">
      <c r="A255" s="472" t="s">
        <v>407</v>
      </c>
      <c r="B255" s="473" t="s">
        <v>408</v>
      </c>
      <c r="C255" s="474" t="s">
        <v>416</v>
      </c>
      <c r="D255" s="475" t="s">
        <v>417</v>
      </c>
      <c r="E255" s="474" t="s">
        <v>461</v>
      </c>
      <c r="F255" s="475" t="s">
        <v>462</v>
      </c>
      <c r="G255" s="474" t="s">
        <v>963</v>
      </c>
      <c r="H255" s="474" t="s">
        <v>964</v>
      </c>
      <c r="I255" s="477">
        <v>166.68678556169783</v>
      </c>
      <c r="J255" s="477">
        <v>2522</v>
      </c>
      <c r="K255" s="478">
        <v>48424.367919921875</v>
      </c>
    </row>
    <row r="256" spans="1:11" ht="14.4" customHeight="1" x14ac:dyDescent="0.3">
      <c r="A256" s="472" t="s">
        <v>407</v>
      </c>
      <c r="B256" s="473" t="s">
        <v>408</v>
      </c>
      <c r="C256" s="474" t="s">
        <v>416</v>
      </c>
      <c r="D256" s="475" t="s">
        <v>417</v>
      </c>
      <c r="E256" s="474" t="s">
        <v>461</v>
      </c>
      <c r="F256" s="475" t="s">
        <v>462</v>
      </c>
      <c r="G256" s="474" t="s">
        <v>965</v>
      </c>
      <c r="H256" s="474" t="s">
        <v>966</v>
      </c>
      <c r="I256" s="477">
        <v>11.363833427429199</v>
      </c>
      <c r="J256" s="477">
        <v>60</v>
      </c>
      <c r="K256" s="478">
        <v>681.82998657226562</v>
      </c>
    </row>
    <row r="257" spans="1:11" ht="14.4" customHeight="1" x14ac:dyDescent="0.3">
      <c r="A257" s="472" t="s">
        <v>407</v>
      </c>
      <c r="B257" s="473" t="s">
        <v>408</v>
      </c>
      <c r="C257" s="474" t="s">
        <v>416</v>
      </c>
      <c r="D257" s="475" t="s">
        <v>417</v>
      </c>
      <c r="E257" s="474" t="s">
        <v>461</v>
      </c>
      <c r="F257" s="475" t="s">
        <v>462</v>
      </c>
      <c r="G257" s="474" t="s">
        <v>967</v>
      </c>
      <c r="H257" s="474" t="s">
        <v>968</v>
      </c>
      <c r="I257" s="477">
        <v>16.451149940490723</v>
      </c>
      <c r="J257" s="477">
        <v>50</v>
      </c>
      <c r="K257" s="478">
        <v>822.57000732421875</v>
      </c>
    </row>
    <row r="258" spans="1:11" ht="14.4" customHeight="1" x14ac:dyDescent="0.3">
      <c r="A258" s="472" t="s">
        <v>407</v>
      </c>
      <c r="B258" s="473" t="s">
        <v>408</v>
      </c>
      <c r="C258" s="474" t="s">
        <v>416</v>
      </c>
      <c r="D258" s="475" t="s">
        <v>417</v>
      </c>
      <c r="E258" s="474" t="s">
        <v>461</v>
      </c>
      <c r="F258" s="475" t="s">
        <v>462</v>
      </c>
      <c r="G258" s="474" t="s">
        <v>969</v>
      </c>
      <c r="H258" s="474" t="s">
        <v>970</v>
      </c>
      <c r="I258" s="477">
        <v>5203.0450195312496</v>
      </c>
      <c r="J258" s="477">
        <v>8</v>
      </c>
      <c r="K258" s="478">
        <v>41624.330078125</v>
      </c>
    </row>
    <row r="259" spans="1:11" ht="14.4" customHeight="1" x14ac:dyDescent="0.3">
      <c r="A259" s="472" t="s">
        <v>407</v>
      </c>
      <c r="B259" s="473" t="s">
        <v>408</v>
      </c>
      <c r="C259" s="474" t="s">
        <v>416</v>
      </c>
      <c r="D259" s="475" t="s">
        <v>417</v>
      </c>
      <c r="E259" s="474" t="s">
        <v>461</v>
      </c>
      <c r="F259" s="475" t="s">
        <v>462</v>
      </c>
      <c r="G259" s="474" t="s">
        <v>971</v>
      </c>
      <c r="H259" s="474" t="s">
        <v>972</v>
      </c>
      <c r="I259" s="477">
        <v>5941.169921875</v>
      </c>
      <c r="J259" s="477">
        <v>2</v>
      </c>
      <c r="K259" s="478">
        <v>11882.33984375</v>
      </c>
    </row>
    <row r="260" spans="1:11" ht="14.4" customHeight="1" x14ac:dyDescent="0.3">
      <c r="A260" s="472" t="s">
        <v>407</v>
      </c>
      <c r="B260" s="473" t="s">
        <v>408</v>
      </c>
      <c r="C260" s="474" t="s">
        <v>416</v>
      </c>
      <c r="D260" s="475" t="s">
        <v>417</v>
      </c>
      <c r="E260" s="474" t="s">
        <v>461</v>
      </c>
      <c r="F260" s="475" t="s">
        <v>462</v>
      </c>
      <c r="G260" s="474" t="s">
        <v>973</v>
      </c>
      <c r="H260" s="474" t="s">
        <v>974</v>
      </c>
      <c r="I260" s="477">
        <v>2880.260009765625</v>
      </c>
      <c r="J260" s="477">
        <v>2</v>
      </c>
      <c r="K260" s="478">
        <v>5760.52001953125</v>
      </c>
    </row>
    <row r="261" spans="1:11" ht="14.4" customHeight="1" x14ac:dyDescent="0.3">
      <c r="A261" s="472" t="s">
        <v>407</v>
      </c>
      <c r="B261" s="473" t="s">
        <v>408</v>
      </c>
      <c r="C261" s="474" t="s">
        <v>416</v>
      </c>
      <c r="D261" s="475" t="s">
        <v>417</v>
      </c>
      <c r="E261" s="474" t="s">
        <v>461</v>
      </c>
      <c r="F261" s="475" t="s">
        <v>462</v>
      </c>
      <c r="G261" s="474" t="s">
        <v>975</v>
      </c>
      <c r="H261" s="474" t="s">
        <v>976</v>
      </c>
      <c r="I261" s="477">
        <v>5614.468424479167</v>
      </c>
      <c r="J261" s="477">
        <v>4</v>
      </c>
      <c r="K261" s="478">
        <v>22457.88037109375</v>
      </c>
    </row>
    <row r="262" spans="1:11" ht="14.4" customHeight="1" x14ac:dyDescent="0.3">
      <c r="A262" s="472" t="s">
        <v>407</v>
      </c>
      <c r="B262" s="473" t="s">
        <v>408</v>
      </c>
      <c r="C262" s="474" t="s">
        <v>416</v>
      </c>
      <c r="D262" s="475" t="s">
        <v>417</v>
      </c>
      <c r="E262" s="474" t="s">
        <v>461</v>
      </c>
      <c r="F262" s="475" t="s">
        <v>462</v>
      </c>
      <c r="G262" s="474" t="s">
        <v>977</v>
      </c>
      <c r="H262" s="474" t="s">
        <v>978</v>
      </c>
      <c r="I262" s="477">
        <v>903.8699951171875</v>
      </c>
      <c r="J262" s="477">
        <v>1</v>
      </c>
      <c r="K262" s="478">
        <v>903.8699951171875</v>
      </c>
    </row>
    <row r="263" spans="1:11" ht="14.4" customHeight="1" x14ac:dyDescent="0.3">
      <c r="A263" s="472" t="s">
        <v>407</v>
      </c>
      <c r="B263" s="473" t="s">
        <v>408</v>
      </c>
      <c r="C263" s="474" t="s">
        <v>416</v>
      </c>
      <c r="D263" s="475" t="s">
        <v>417</v>
      </c>
      <c r="E263" s="474" t="s">
        <v>461</v>
      </c>
      <c r="F263" s="475" t="s">
        <v>462</v>
      </c>
      <c r="G263" s="474" t="s">
        <v>979</v>
      </c>
      <c r="H263" s="474" t="s">
        <v>980</v>
      </c>
      <c r="I263" s="477">
        <v>492.47000122070312</v>
      </c>
      <c r="J263" s="477">
        <v>4</v>
      </c>
      <c r="K263" s="478">
        <v>1969.8800048828125</v>
      </c>
    </row>
    <row r="264" spans="1:11" ht="14.4" customHeight="1" x14ac:dyDescent="0.3">
      <c r="A264" s="472" t="s">
        <v>407</v>
      </c>
      <c r="B264" s="473" t="s">
        <v>408</v>
      </c>
      <c r="C264" s="474" t="s">
        <v>416</v>
      </c>
      <c r="D264" s="475" t="s">
        <v>417</v>
      </c>
      <c r="E264" s="474" t="s">
        <v>461</v>
      </c>
      <c r="F264" s="475" t="s">
        <v>462</v>
      </c>
      <c r="G264" s="474" t="s">
        <v>981</v>
      </c>
      <c r="H264" s="474" t="s">
        <v>982</v>
      </c>
      <c r="I264" s="477">
        <v>3878.050048828125</v>
      </c>
      <c r="J264" s="477">
        <v>1</v>
      </c>
      <c r="K264" s="478">
        <v>3878.050048828125</v>
      </c>
    </row>
    <row r="265" spans="1:11" ht="14.4" customHeight="1" x14ac:dyDescent="0.3">
      <c r="A265" s="472" t="s">
        <v>407</v>
      </c>
      <c r="B265" s="473" t="s">
        <v>408</v>
      </c>
      <c r="C265" s="474" t="s">
        <v>416</v>
      </c>
      <c r="D265" s="475" t="s">
        <v>417</v>
      </c>
      <c r="E265" s="474" t="s">
        <v>461</v>
      </c>
      <c r="F265" s="475" t="s">
        <v>462</v>
      </c>
      <c r="G265" s="474" t="s">
        <v>983</v>
      </c>
      <c r="H265" s="474" t="s">
        <v>984</v>
      </c>
      <c r="I265" s="477">
        <v>984.94000244140625</v>
      </c>
      <c r="J265" s="477">
        <v>1</v>
      </c>
      <c r="K265" s="478">
        <v>984.94000244140625</v>
      </c>
    </row>
    <row r="266" spans="1:11" ht="14.4" customHeight="1" x14ac:dyDescent="0.3">
      <c r="A266" s="472" t="s">
        <v>407</v>
      </c>
      <c r="B266" s="473" t="s">
        <v>408</v>
      </c>
      <c r="C266" s="474" t="s">
        <v>416</v>
      </c>
      <c r="D266" s="475" t="s">
        <v>417</v>
      </c>
      <c r="E266" s="474" t="s">
        <v>461</v>
      </c>
      <c r="F266" s="475" t="s">
        <v>462</v>
      </c>
      <c r="G266" s="474" t="s">
        <v>985</v>
      </c>
      <c r="H266" s="474" t="s">
        <v>986</v>
      </c>
      <c r="I266" s="477">
        <v>1608.0899658203125</v>
      </c>
      <c r="J266" s="477">
        <v>1</v>
      </c>
      <c r="K266" s="478">
        <v>1608.0899658203125</v>
      </c>
    </row>
    <row r="267" spans="1:11" ht="14.4" customHeight="1" x14ac:dyDescent="0.3">
      <c r="A267" s="472" t="s">
        <v>407</v>
      </c>
      <c r="B267" s="473" t="s">
        <v>408</v>
      </c>
      <c r="C267" s="474" t="s">
        <v>416</v>
      </c>
      <c r="D267" s="475" t="s">
        <v>417</v>
      </c>
      <c r="E267" s="474" t="s">
        <v>461</v>
      </c>
      <c r="F267" s="475" t="s">
        <v>462</v>
      </c>
      <c r="G267" s="474" t="s">
        <v>987</v>
      </c>
      <c r="H267" s="474" t="s">
        <v>988</v>
      </c>
      <c r="I267" s="477">
        <v>1408.43994140625</v>
      </c>
      <c r="J267" s="477">
        <v>1</v>
      </c>
      <c r="K267" s="478">
        <v>1408.43994140625</v>
      </c>
    </row>
    <row r="268" spans="1:11" ht="14.4" customHeight="1" x14ac:dyDescent="0.3">
      <c r="A268" s="472" t="s">
        <v>407</v>
      </c>
      <c r="B268" s="473" t="s">
        <v>408</v>
      </c>
      <c r="C268" s="474" t="s">
        <v>416</v>
      </c>
      <c r="D268" s="475" t="s">
        <v>417</v>
      </c>
      <c r="E268" s="474" t="s">
        <v>461</v>
      </c>
      <c r="F268" s="475" t="s">
        <v>462</v>
      </c>
      <c r="G268" s="474" t="s">
        <v>989</v>
      </c>
      <c r="H268" s="474" t="s">
        <v>990</v>
      </c>
      <c r="I268" s="477">
        <v>10.369999885559082</v>
      </c>
      <c r="J268" s="477">
        <v>30</v>
      </c>
      <c r="K268" s="478">
        <v>311.08999633789062</v>
      </c>
    </row>
    <row r="269" spans="1:11" ht="14.4" customHeight="1" x14ac:dyDescent="0.3">
      <c r="A269" s="472" t="s">
        <v>407</v>
      </c>
      <c r="B269" s="473" t="s">
        <v>408</v>
      </c>
      <c r="C269" s="474" t="s">
        <v>416</v>
      </c>
      <c r="D269" s="475" t="s">
        <v>417</v>
      </c>
      <c r="E269" s="474" t="s">
        <v>461</v>
      </c>
      <c r="F269" s="475" t="s">
        <v>462</v>
      </c>
      <c r="G269" s="474" t="s">
        <v>991</v>
      </c>
      <c r="H269" s="474" t="s">
        <v>992</v>
      </c>
      <c r="I269" s="477">
        <v>9.6800074577331543</v>
      </c>
      <c r="J269" s="477">
        <v>1250</v>
      </c>
      <c r="K269" s="478">
        <v>12100.010009765625</v>
      </c>
    </row>
    <row r="270" spans="1:11" ht="14.4" customHeight="1" x14ac:dyDescent="0.3">
      <c r="A270" s="472" t="s">
        <v>407</v>
      </c>
      <c r="B270" s="473" t="s">
        <v>408</v>
      </c>
      <c r="C270" s="474" t="s">
        <v>416</v>
      </c>
      <c r="D270" s="475" t="s">
        <v>417</v>
      </c>
      <c r="E270" s="474" t="s">
        <v>461</v>
      </c>
      <c r="F270" s="475" t="s">
        <v>462</v>
      </c>
      <c r="G270" s="474" t="s">
        <v>993</v>
      </c>
      <c r="H270" s="474" t="s">
        <v>994</v>
      </c>
      <c r="I270" s="477">
        <v>3223.8333333333335</v>
      </c>
      <c r="J270" s="477">
        <v>4</v>
      </c>
      <c r="K270" s="478">
        <v>12895</v>
      </c>
    </row>
    <row r="271" spans="1:11" ht="14.4" customHeight="1" x14ac:dyDescent="0.3">
      <c r="A271" s="472" t="s">
        <v>407</v>
      </c>
      <c r="B271" s="473" t="s">
        <v>408</v>
      </c>
      <c r="C271" s="474" t="s">
        <v>416</v>
      </c>
      <c r="D271" s="475" t="s">
        <v>417</v>
      </c>
      <c r="E271" s="474" t="s">
        <v>461</v>
      </c>
      <c r="F271" s="475" t="s">
        <v>462</v>
      </c>
      <c r="G271" s="474" t="s">
        <v>995</v>
      </c>
      <c r="H271" s="474" t="s">
        <v>996</v>
      </c>
      <c r="I271" s="477">
        <v>51.419998168945313</v>
      </c>
      <c r="J271" s="477">
        <v>510</v>
      </c>
      <c r="K271" s="478">
        <v>26224.199584960938</v>
      </c>
    </row>
    <row r="272" spans="1:11" ht="14.4" customHeight="1" x14ac:dyDescent="0.3">
      <c r="A272" s="472" t="s">
        <v>407</v>
      </c>
      <c r="B272" s="473" t="s">
        <v>408</v>
      </c>
      <c r="C272" s="474" t="s">
        <v>416</v>
      </c>
      <c r="D272" s="475" t="s">
        <v>417</v>
      </c>
      <c r="E272" s="474" t="s">
        <v>461</v>
      </c>
      <c r="F272" s="475" t="s">
        <v>462</v>
      </c>
      <c r="G272" s="474" t="s">
        <v>997</v>
      </c>
      <c r="H272" s="474" t="s">
        <v>998</v>
      </c>
      <c r="I272" s="477">
        <v>51.419998168945313</v>
      </c>
      <c r="J272" s="477">
        <v>510</v>
      </c>
      <c r="K272" s="478">
        <v>26224.199584960938</v>
      </c>
    </row>
    <row r="273" spans="1:11" ht="14.4" customHeight="1" x14ac:dyDescent="0.3">
      <c r="A273" s="472" t="s">
        <v>407</v>
      </c>
      <c r="B273" s="473" t="s">
        <v>408</v>
      </c>
      <c r="C273" s="474" t="s">
        <v>416</v>
      </c>
      <c r="D273" s="475" t="s">
        <v>417</v>
      </c>
      <c r="E273" s="474" t="s">
        <v>461</v>
      </c>
      <c r="F273" s="475" t="s">
        <v>462</v>
      </c>
      <c r="G273" s="474" t="s">
        <v>999</v>
      </c>
      <c r="H273" s="474" t="s">
        <v>1000</v>
      </c>
      <c r="I273" s="477">
        <v>51.419998168945313</v>
      </c>
      <c r="J273" s="477">
        <v>170</v>
      </c>
      <c r="K273" s="478">
        <v>8741.4002075195312</v>
      </c>
    </row>
    <row r="274" spans="1:11" ht="14.4" customHeight="1" x14ac:dyDescent="0.3">
      <c r="A274" s="472" t="s">
        <v>407</v>
      </c>
      <c r="B274" s="473" t="s">
        <v>408</v>
      </c>
      <c r="C274" s="474" t="s">
        <v>416</v>
      </c>
      <c r="D274" s="475" t="s">
        <v>417</v>
      </c>
      <c r="E274" s="474" t="s">
        <v>461</v>
      </c>
      <c r="F274" s="475" t="s">
        <v>462</v>
      </c>
      <c r="G274" s="474" t="s">
        <v>1001</v>
      </c>
      <c r="H274" s="474" t="s">
        <v>1002</v>
      </c>
      <c r="I274" s="477">
        <v>51.419998168945313</v>
      </c>
      <c r="J274" s="477">
        <v>170</v>
      </c>
      <c r="K274" s="478">
        <v>8741.4002075195312</v>
      </c>
    </row>
    <row r="275" spans="1:11" ht="14.4" customHeight="1" x14ac:dyDescent="0.3">
      <c r="A275" s="472" t="s">
        <v>407</v>
      </c>
      <c r="B275" s="473" t="s">
        <v>408</v>
      </c>
      <c r="C275" s="474" t="s">
        <v>416</v>
      </c>
      <c r="D275" s="475" t="s">
        <v>417</v>
      </c>
      <c r="E275" s="474" t="s">
        <v>461</v>
      </c>
      <c r="F275" s="475" t="s">
        <v>462</v>
      </c>
      <c r="G275" s="474" t="s">
        <v>1003</v>
      </c>
      <c r="H275" s="474" t="s">
        <v>1004</v>
      </c>
      <c r="I275" s="477">
        <v>51.419998168945313</v>
      </c>
      <c r="J275" s="477">
        <v>170</v>
      </c>
      <c r="K275" s="478">
        <v>8741.4002075195312</v>
      </c>
    </row>
    <row r="276" spans="1:11" ht="14.4" customHeight="1" x14ac:dyDescent="0.3">
      <c r="A276" s="472" t="s">
        <v>407</v>
      </c>
      <c r="B276" s="473" t="s">
        <v>408</v>
      </c>
      <c r="C276" s="474" t="s">
        <v>416</v>
      </c>
      <c r="D276" s="475" t="s">
        <v>417</v>
      </c>
      <c r="E276" s="474" t="s">
        <v>461</v>
      </c>
      <c r="F276" s="475" t="s">
        <v>462</v>
      </c>
      <c r="G276" s="474" t="s">
        <v>1005</v>
      </c>
      <c r="H276" s="474" t="s">
        <v>1006</v>
      </c>
      <c r="I276" s="477">
        <v>51.419998168945313</v>
      </c>
      <c r="J276" s="477">
        <v>170</v>
      </c>
      <c r="K276" s="478">
        <v>8741.4002075195312</v>
      </c>
    </row>
    <row r="277" spans="1:11" ht="14.4" customHeight="1" x14ac:dyDescent="0.3">
      <c r="A277" s="472" t="s">
        <v>407</v>
      </c>
      <c r="B277" s="473" t="s">
        <v>408</v>
      </c>
      <c r="C277" s="474" t="s">
        <v>416</v>
      </c>
      <c r="D277" s="475" t="s">
        <v>417</v>
      </c>
      <c r="E277" s="474" t="s">
        <v>461</v>
      </c>
      <c r="F277" s="475" t="s">
        <v>462</v>
      </c>
      <c r="G277" s="474" t="s">
        <v>1007</v>
      </c>
      <c r="H277" s="474" t="s">
        <v>1008</v>
      </c>
      <c r="I277" s="477">
        <v>9.7200002670288086</v>
      </c>
      <c r="J277" s="477">
        <v>60</v>
      </c>
      <c r="K277" s="478">
        <v>582.99000549316406</v>
      </c>
    </row>
    <row r="278" spans="1:11" ht="14.4" customHeight="1" x14ac:dyDescent="0.3">
      <c r="A278" s="472" t="s">
        <v>407</v>
      </c>
      <c r="B278" s="473" t="s">
        <v>408</v>
      </c>
      <c r="C278" s="474" t="s">
        <v>416</v>
      </c>
      <c r="D278" s="475" t="s">
        <v>417</v>
      </c>
      <c r="E278" s="474" t="s">
        <v>461</v>
      </c>
      <c r="F278" s="475" t="s">
        <v>462</v>
      </c>
      <c r="G278" s="474" t="s">
        <v>1009</v>
      </c>
      <c r="H278" s="474" t="s">
        <v>1010</v>
      </c>
      <c r="I278" s="477">
        <v>3985.8499755859375</v>
      </c>
      <c r="J278" s="477">
        <v>2</v>
      </c>
      <c r="K278" s="478">
        <v>7971.699951171875</v>
      </c>
    </row>
    <row r="279" spans="1:11" ht="14.4" customHeight="1" x14ac:dyDescent="0.3">
      <c r="A279" s="472" t="s">
        <v>407</v>
      </c>
      <c r="B279" s="473" t="s">
        <v>408</v>
      </c>
      <c r="C279" s="474" t="s">
        <v>416</v>
      </c>
      <c r="D279" s="475" t="s">
        <v>417</v>
      </c>
      <c r="E279" s="474" t="s">
        <v>461</v>
      </c>
      <c r="F279" s="475" t="s">
        <v>462</v>
      </c>
      <c r="G279" s="474" t="s">
        <v>1011</v>
      </c>
      <c r="H279" s="474" t="s">
        <v>1012</v>
      </c>
      <c r="I279" s="477">
        <v>2704.429931640625</v>
      </c>
      <c r="J279" s="477">
        <v>1</v>
      </c>
      <c r="K279" s="478">
        <v>2704.429931640625</v>
      </c>
    </row>
    <row r="280" spans="1:11" ht="14.4" customHeight="1" x14ac:dyDescent="0.3">
      <c r="A280" s="472" t="s">
        <v>407</v>
      </c>
      <c r="B280" s="473" t="s">
        <v>408</v>
      </c>
      <c r="C280" s="474" t="s">
        <v>416</v>
      </c>
      <c r="D280" s="475" t="s">
        <v>417</v>
      </c>
      <c r="E280" s="474" t="s">
        <v>461</v>
      </c>
      <c r="F280" s="475" t="s">
        <v>462</v>
      </c>
      <c r="G280" s="474" t="s">
        <v>1013</v>
      </c>
      <c r="H280" s="474" t="s">
        <v>1014</v>
      </c>
      <c r="I280" s="477">
        <v>274.67001342773437</v>
      </c>
      <c r="J280" s="477">
        <v>7</v>
      </c>
      <c r="K280" s="478">
        <v>1922.6900024414062</v>
      </c>
    </row>
    <row r="281" spans="1:11" ht="14.4" customHeight="1" x14ac:dyDescent="0.3">
      <c r="A281" s="472" t="s">
        <v>407</v>
      </c>
      <c r="B281" s="473" t="s">
        <v>408</v>
      </c>
      <c r="C281" s="474" t="s">
        <v>416</v>
      </c>
      <c r="D281" s="475" t="s">
        <v>417</v>
      </c>
      <c r="E281" s="474" t="s">
        <v>461</v>
      </c>
      <c r="F281" s="475" t="s">
        <v>462</v>
      </c>
      <c r="G281" s="474" t="s">
        <v>1015</v>
      </c>
      <c r="H281" s="474" t="s">
        <v>1016</v>
      </c>
      <c r="I281" s="477">
        <v>2704.429931640625</v>
      </c>
      <c r="J281" s="477">
        <v>1</v>
      </c>
      <c r="K281" s="478">
        <v>2704.429931640625</v>
      </c>
    </row>
    <row r="282" spans="1:11" ht="14.4" customHeight="1" x14ac:dyDescent="0.3">
      <c r="A282" s="472" t="s">
        <v>407</v>
      </c>
      <c r="B282" s="473" t="s">
        <v>408</v>
      </c>
      <c r="C282" s="474" t="s">
        <v>416</v>
      </c>
      <c r="D282" s="475" t="s">
        <v>417</v>
      </c>
      <c r="E282" s="474" t="s">
        <v>461</v>
      </c>
      <c r="F282" s="475" t="s">
        <v>462</v>
      </c>
      <c r="G282" s="474" t="s">
        <v>1017</v>
      </c>
      <c r="H282" s="474" t="s">
        <v>1018</v>
      </c>
      <c r="I282" s="477">
        <v>1718.1849975585937</v>
      </c>
      <c r="J282" s="477">
        <v>2</v>
      </c>
      <c r="K282" s="478">
        <v>3436.3699951171875</v>
      </c>
    </row>
    <row r="283" spans="1:11" ht="14.4" customHeight="1" x14ac:dyDescent="0.3">
      <c r="A283" s="472" t="s">
        <v>407</v>
      </c>
      <c r="B283" s="473" t="s">
        <v>408</v>
      </c>
      <c r="C283" s="474" t="s">
        <v>416</v>
      </c>
      <c r="D283" s="475" t="s">
        <v>417</v>
      </c>
      <c r="E283" s="474" t="s">
        <v>461</v>
      </c>
      <c r="F283" s="475" t="s">
        <v>462</v>
      </c>
      <c r="G283" s="474" t="s">
        <v>1019</v>
      </c>
      <c r="H283" s="474" t="s">
        <v>1020</v>
      </c>
      <c r="I283" s="477">
        <v>11.661036231301047</v>
      </c>
      <c r="J283" s="477">
        <v>700</v>
      </c>
      <c r="K283" s="478">
        <v>8165.5700073242187</v>
      </c>
    </row>
    <row r="284" spans="1:11" ht="14.4" customHeight="1" x14ac:dyDescent="0.3">
      <c r="A284" s="472" t="s">
        <v>407</v>
      </c>
      <c r="B284" s="473" t="s">
        <v>408</v>
      </c>
      <c r="C284" s="474" t="s">
        <v>416</v>
      </c>
      <c r="D284" s="475" t="s">
        <v>417</v>
      </c>
      <c r="E284" s="474" t="s">
        <v>461</v>
      </c>
      <c r="F284" s="475" t="s">
        <v>462</v>
      </c>
      <c r="G284" s="474" t="s">
        <v>1021</v>
      </c>
      <c r="H284" s="474" t="s">
        <v>1022</v>
      </c>
      <c r="I284" s="477">
        <v>274.67001342773437</v>
      </c>
      <c r="J284" s="477">
        <v>1</v>
      </c>
      <c r="K284" s="478">
        <v>274.67001342773437</v>
      </c>
    </row>
    <row r="285" spans="1:11" ht="14.4" customHeight="1" x14ac:dyDescent="0.3">
      <c r="A285" s="472" t="s">
        <v>407</v>
      </c>
      <c r="B285" s="473" t="s">
        <v>408</v>
      </c>
      <c r="C285" s="474" t="s">
        <v>416</v>
      </c>
      <c r="D285" s="475" t="s">
        <v>417</v>
      </c>
      <c r="E285" s="474" t="s">
        <v>461</v>
      </c>
      <c r="F285" s="475" t="s">
        <v>462</v>
      </c>
      <c r="G285" s="474" t="s">
        <v>1023</v>
      </c>
      <c r="H285" s="474" t="s">
        <v>1024</v>
      </c>
      <c r="I285" s="477">
        <v>215.80999755859375</v>
      </c>
      <c r="J285" s="477">
        <v>1</v>
      </c>
      <c r="K285" s="478">
        <v>215.80999755859375</v>
      </c>
    </row>
    <row r="286" spans="1:11" ht="14.4" customHeight="1" x14ac:dyDescent="0.3">
      <c r="A286" s="472" t="s">
        <v>407</v>
      </c>
      <c r="B286" s="473" t="s">
        <v>408</v>
      </c>
      <c r="C286" s="474" t="s">
        <v>416</v>
      </c>
      <c r="D286" s="475" t="s">
        <v>417</v>
      </c>
      <c r="E286" s="474" t="s">
        <v>461</v>
      </c>
      <c r="F286" s="475" t="s">
        <v>462</v>
      </c>
      <c r="G286" s="474" t="s">
        <v>1025</v>
      </c>
      <c r="H286" s="474" t="s">
        <v>1026</v>
      </c>
      <c r="I286" s="477">
        <v>274.67001342773437</v>
      </c>
      <c r="J286" s="477">
        <v>10</v>
      </c>
      <c r="K286" s="478">
        <v>2746.7000122070313</v>
      </c>
    </row>
    <row r="287" spans="1:11" ht="14.4" customHeight="1" x14ac:dyDescent="0.3">
      <c r="A287" s="472" t="s">
        <v>407</v>
      </c>
      <c r="B287" s="473" t="s">
        <v>408</v>
      </c>
      <c r="C287" s="474" t="s">
        <v>416</v>
      </c>
      <c r="D287" s="475" t="s">
        <v>417</v>
      </c>
      <c r="E287" s="474" t="s">
        <v>461</v>
      </c>
      <c r="F287" s="475" t="s">
        <v>462</v>
      </c>
      <c r="G287" s="474" t="s">
        <v>1027</v>
      </c>
      <c r="H287" s="474" t="s">
        <v>1028</v>
      </c>
      <c r="I287" s="477">
        <v>12.959826660156249</v>
      </c>
      <c r="J287" s="477">
        <v>1150</v>
      </c>
      <c r="K287" s="478">
        <v>14902.990112304688</v>
      </c>
    </row>
    <row r="288" spans="1:11" ht="14.4" customHeight="1" x14ac:dyDescent="0.3">
      <c r="A288" s="472" t="s">
        <v>407</v>
      </c>
      <c r="B288" s="473" t="s">
        <v>408</v>
      </c>
      <c r="C288" s="474" t="s">
        <v>416</v>
      </c>
      <c r="D288" s="475" t="s">
        <v>417</v>
      </c>
      <c r="E288" s="474" t="s">
        <v>461</v>
      </c>
      <c r="F288" s="475" t="s">
        <v>462</v>
      </c>
      <c r="G288" s="474" t="s">
        <v>1029</v>
      </c>
      <c r="H288" s="474" t="s">
        <v>1030</v>
      </c>
      <c r="I288" s="477">
        <v>12.959826660156249</v>
      </c>
      <c r="J288" s="477">
        <v>1150</v>
      </c>
      <c r="K288" s="478">
        <v>14902.990112304688</v>
      </c>
    </row>
    <row r="289" spans="1:11" ht="14.4" customHeight="1" x14ac:dyDescent="0.3">
      <c r="A289" s="472" t="s">
        <v>407</v>
      </c>
      <c r="B289" s="473" t="s">
        <v>408</v>
      </c>
      <c r="C289" s="474" t="s">
        <v>416</v>
      </c>
      <c r="D289" s="475" t="s">
        <v>417</v>
      </c>
      <c r="E289" s="474" t="s">
        <v>461</v>
      </c>
      <c r="F289" s="475" t="s">
        <v>462</v>
      </c>
      <c r="G289" s="474" t="s">
        <v>1031</v>
      </c>
      <c r="H289" s="474" t="s">
        <v>1032</v>
      </c>
      <c r="I289" s="477">
        <v>2885.93994140625</v>
      </c>
      <c r="J289" s="477">
        <v>2</v>
      </c>
      <c r="K289" s="478">
        <v>5771.8701171875</v>
      </c>
    </row>
    <row r="290" spans="1:11" ht="14.4" customHeight="1" x14ac:dyDescent="0.3">
      <c r="A290" s="472" t="s">
        <v>407</v>
      </c>
      <c r="B290" s="473" t="s">
        <v>408</v>
      </c>
      <c r="C290" s="474" t="s">
        <v>416</v>
      </c>
      <c r="D290" s="475" t="s">
        <v>417</v>
      </c>
      <c r="E290" s="474" t="s">
        <v>461</v>
      </c>
      <c r="F290" s="475" t="s">
        <v>462</v>
      </c>
      <c r="G290" s="474" t="s">
        <v>1033</v>
      </c>
      <c r="H290" s="474" t="s">
        <v>1034</v>
      </c>
      <c r="I290" s="477">
        <v>274.67001342773437</v>
      </c>
      <c r="J290" s="477">
        <v>3</v>
      </c>
      <c r="K290" s="478">
        <v>824.010009765625</v>
      </c>
    </row>
    <row r="291" spans="1:11" ht="14.4" customHeight="1" x14ac:dyDescent="0.3">
      <c r="A291" s="472" t="s">
        <v>407</v>
      </c>
      <c r="B291" s="473" t="s">
        <v>408</v>
      </c>
      <c r="C291" s="474" t="s">
        <v>416</v>
      </c>
      <c r="D291" s="475" t="s">
        <v>417</v>
      </c>
      <c r="E291" s="474" t="s">
        <v>461</v>
      </c>
      <c r="F291" s="475" t="s">
        <v>462</v>
      </c>
      <c r="G291" s="474" t="s">
        <v>1035</v>
      </c>
      <c r="H291" s="474" t="s">
        <v>1036</v>
      </c>
      <c r="I291" s="477">
        <v>4594.469970703125</v>
      </c>
      <c r="J291" s="477">
        <v>4</v>
      </c>
      <c r="K291" s="478">
        <v>18377.8798828125</v>
      </c>
    </row>
    <row r="292" spans="1:11" ht="14.4" customHeight="1" x14ac:dyDescent="0.3">
      <c r="A292" s="472" t="s">
        <v>407</v>
      </c>
      <c r="B292" s="473" t="s">
        <v>408</v>
      </c>
      <c r="C292" s="474" t="s">
        <v>416</v>
      </c>
      <c r="D292" s="475" t="s">
        <v>417</v>
      </c>
      <c r="E292" s="474" t="s">
        <v>461</v>
      </c>
      <c r="F292" s="475" t="s">
        <v>462</v>
      </c>
      <c r="G292" s="474" t="s">
        <v>1037</v>
      </c>
      <c r="H292" s="474" t="s">
        <v>1038</v>
      </c>
      <c r="I292" s="477">
        <v>15.550000190734863</v>
      </c>
      <c r="J292" s="477">
        <v>60</v>
      </c>
      <c r="K292" s="478">
        <v>932.94003295898437</v>
      </c>
    </row>
    <row r="293" spans="1:11" ht="14.4" customHeight="1" x14ac:dyDescent="0.3">
      <c r="A293" s="472" t="s">
        <v>407</v>
      </c>
      <c r="B293" s="473" t="s">
        <v>408</v>
      </c>
      <c r="C293" s="474" t="s">
        <v>416</v>
      </c>
      <c r="D293" s="475" t="s">
        <v>417</v>
      </c>
      <c r="E293" s="474" t="s">
        <v>461</v>
      </c>
      <c r="F293" s="475" t="s">
        <v>462</v>
      </c>
      <c r="G293" s="474" t="s">
        <v>1039</v>
      </c>
      <c r="H293" s="474" t="s">
        <v>1040</v>
      </c>
      <c r="I293" s="477">
        <v>4250.85009765625</v>
      </c>
      <c r="J293" s="477">
        <v>1</v>
      </c>
      <c r="K293" s="478">
        <v>4250.85009765625</v>
      </c>
    </row>
    <row r="294" spans="1:11" ht="14.4" customHeight="1" x14ac:dyDescent="0.3">
      <c r="A294" s="472" t="s">
        <v>407</v>
      </c>
      <c r="B294" s="473" t="s">
        <v>408</v>
      </c>
      <c r="C294" s="474" t="s">
        <v>416</v>
      </c>
      <c r="D294" s="475" t="s">
        <v>417</v>
      </c>
      <c r="E294" s="474" t="s">
        <v>461</v>
      </c>
      <c r="F294" s="475" t="s">
        <v>462</v>
      </c>
      <c r="G294" s="474" t="s">
        <v>1041</v>
      </c>
      <c r="H294" s="474" t="s">
        <v>1042</v>
      </c>
      <c r="I294" s="477">
        <v>1833.1600341796875</v>
      </c>
      <c r="J294" s="477">
        <v>1</v>
      </c>
      <c r="K294" s="478">
        <v>1833.1600341796875</v>
      </c>
    </row>
    <row r="295" spans="1:11" ht="14.4" customHeight="1" x14ac:dyDescent="0.3">
      <c r="A295" s="472" t="s">
        <v>407</v>
      </c>
      <c r="B295" s="473" t="s">
        <v>408</v>
      </c>
      <c r="C295" s="474" t="s">
        <v>416</v>
      </c>
      <c r="D295" s="475" t="s">
        <v>417</v>
      </c>
      <c r="E295" s="474" t="s">
        <v>461</v>
      </c>
      <c r="F295" s="475" t="s">
        <v>462</v>
      </c>
      <c r="G295" s="474" t="s">
        <v>1043</v>
      </c>
      <c r="H295" s="474" t="s">
        <v>1044</v>
      </c>
      <c r="I295" s="477">
        <v>158.14333089192709</v>
      </c>
      <c r="J295" s="477">
        <v>5</v>
      </c>
      <c r="K295" s="478">
        <v>790.72998046875</v>
      </c>
    </row>
    <row r="296" spans="1:11" ht="14.4" customHeight="1" x14ac:dyDescent="0.3">
      <c r="A296" s="472" t="s">
        <v>407</v>
      </c>
      <c r="B296" s="473" t="s">
        <v>408</v>
      </c>
      <c r="C296" s="474" t="s">
        <v>416</v>
      </c>
      <c r="D296" s="475" t="s">
        <v>417</v>
      </c>
      <c r="E296" s="474" t="s">
        <v>461</v>
      </c>
      <c r="F296" s="475" t="s">
        <v>462</v>
      </c>
      <c r="G296" s="474" t="s">
        <v>1045</v>
      </c>
      <c r="H296" s="474" t="s">
        <v>1046</v>
      </c>
      <c r="I296" s="477">
        <v>1419</v>
      </c>
      <c r="J296" s="477">
        <v>1</v>
      </c>
      <c r="K296" s="478">
        <v>1419</v>
      </c>
    </row>
    <row r="297" spans="1:11" ht="14.4" customHeight="1" x14ac:dyDescent="0.3">
      <c r="A297" s="472" t="s">
        <v>407</v>
      </c>
      <c r="B297" s="473" t="s">
        <v>408</v>
      </c>
      <c r="C297" s="474" t="s">
        <v>416</v>
      </c>
      <c r="D297" s="475" t="s">
        <v>417</v>
      </c>
      <c r="E297" s="474" t="s">
        <v>461</v>
      </c>
      <c r="F297" s="475" t="s">
        <v>462</v>
      </c>
      <c r="G297" s="474" t="s">
        <v>1047</v>
      </c>
      <c r="H297" s="474" t="s">
        <v>1048</v>
      </c>
      <c r="I297" s="477">
        <v>20.746999740600586</v>
      </c>
      <c r="J297" s="477">
        <v>300</v>
      </c>
      <c r="K297" s="478">
        <v>6224.1000366210937</v>
      </c>
    </row>
    <row r="298" spans="1:11" ht="14.4" customHeight="1" x14ac:dyDescent="0.3">
      <c r="A298" s="472" t="s">
        <v>407</v>
      </c>
      <c r="B298" s="473" t="s">
        <v>408</v>
      </c>
      <c r="C298" s="474" t="s">
        <v>416</v>
      </c>
      <c r="D298" s="475" t="s">
        <v>417</v>
      </c>
      <c r="E298" s="474" t="s">
        <v>461</v>
      </c>
      <c r="F298" s="475" t="s">
        <v>462</v>
      </c>
      <c r="G298" s="474" t="s">
        <v>1049</v>
      </c>
      <c r="H298" s="474" t="s">
        <v>1050</v>
      </c>
      <c r="I298" s="477">
        <v>2178</v>
      </c>
      <c r="J298" s="477">
        <v>2</v>
      </c>
      <c r="K298" s="478">
        <v>4356</v>
      </c>
    </row>
    <row r="299" spans="1:11" ht="14.4" customHeight="1" x14ac:dyDescent="0.3">
      <c r="A299" s="472" t="s">
        <v>407</v>
      </c>
      <c r="B299" s="473" t="s">
        <v>408</v>
      </c>
      <c r="C299" s="474" t="s">
        <v>416</v>
      </c>
      <c r="D299" s="475" t="s">
        <v>417</v>
      </c>
      <c r="E299" s="474" t="s">
        <v>461</v>
      </c>
      <c r="F299" s="475" t="s">
        <v>462</v>
      </c>
      <c r="G299" s="474" t="s">
        <v>1051</v>
      </c>
      <c r="H299" s="474" t="s">
        <v>1052</v>
      </c>
      <c r="I299" s="477">
        <v>1694</v>
      </c>
      <c r="J299" s="477">
        <v>1</v>
      </c>
      <c r="K299" s="478">
        <v>1694</v>
      </c>
    </row>
    <row r="300" spans="1:11" ht="14.4" customHeight="1" x14ac:dyDescent="0.3">
      <c r="A300" s="472" t="s">
        <v>407</v>
      </c>
      <c r="B300" s="473" t="s">
        <v>408</v>
      </c>
      <c r="C300" s="474" t="s">
        <v>416</v>
      </c>
      <c r="D300" s="475" t="s">
        <v>417</v>
      </c>
      <c r="E300" s="474" t="s">
        <v>1053</v>
      </c>
      <c r="F300" s="475" t="s">
        <v>1054</v>
      </c>
      <c r="G300" s="474" t="s">
        <v>1055</v>
      </c>
      <c r="H300" s="474" t="s">
        <v>1056</v>
      </c>
      <c r="I300" s="477">
        <v>1.9900000095367432</v>
      </c>
      <c r="J300" s="477">
        <v>4096</v>
      </c>
      <c r="K300" s="478">
        <v>8169.919921875</v>
      </c>
    </row>
    <row r="301" spans="1:11" ht="14.4" customHeight="1" x14ac:dyDescent="0.3">
      <c r="A301" s="472" t="s">
        <v>407</v>
      </c>
      <c r="B301" s="473" t="s">
        <v>408</v>
      </c>
      <c r="C301" s="474" t="s">
        <v>416</v>
      </c>
      <c r="D301" s="475" t="s">
        <v>417</v>
      </c>
      <c r="E301" s="474" t="s">
        <v>1053</v>
      </c>
      <c r="F301" s="475" t="s">
        <v>1054</v>
      </c>
      <c r="G301" s="474" t="s">
        <v>1057</v>
      </c>
      <c r="H301" s="474" t="s">
        <v>1058</v>
      </c>
      <c r="I301" s="477">
        <v>2.0299999713897705</v>
      </c>
      <c r="J301" s="477">
        <v>6144</v>
      </c>
      <c r="K301" s="478">
        <v>12487.19970703125</v>
      </c>
    </row>
    <row r="302" spans="1:11" ht="14.4" customHeight="1" x14ac:dyDescent="0.3">
      <c r="A302" s="472" t="s">
        <v>407</v>
      </c>
      <c r="B302" s="473" t="s">
        <v>408</v>
      </c>
      <c r="C302" s="474" t="s">
        <v>416</v>
      </c>
      <c r="D302" s="475" t="s">
        <v>417</v>
      </c>
      <c r="E302" s="474" t="s">
        <v>1053</v>
      </c>
      <c r="F302" s="475" t="s">
        <v>1054</v>
      </c>
      <c r="G302" s="474" t="s">
        <v>1059</v>
      </c>
      <c r="H302" s="474" t="s">
        <v>1060</v>
      </c>
      <c r="I302" s="477">
        <v>9.6800003051757812</v>
      </c>
      <c r="J302" s="477">
        <v>50</v>
      </c>
      <c r="K302" s="478">
        <v>484</v>
      </c>
    </row>
    <row r="303" spans="1:11" ht="14.4" customHeight="1" x14ac:dyDescent="0.3">
      <c r="A303" s="472" t="s">
        <v>407</v>
      </c>
      <c r="B303" s="473" t="s">
        <v>408</v>
      </c>
      <c r="C303" s="474" t="s">
        <v>416</v>
      </c>
      <c r="D303" s="475" t="s">
        <v>417</v>
      </c>
      <c r="E303" s="474" t="s">
        <v>1053</v>
      </c>
      <c r="F303" s="475" t="s">
        <v>1054</v>
      </c>
      <c r="G303" s="474" t="s">
        <v>1061</v>
      </c>
      <c r="H303" s="474" t="s">
        <v>1062</v>
      </c>
      <c r="I303" s="477">
        <v>9.9200000762939453</v>
      </c>
      <c r="J303" s="477">
        <v>200</v>
      </c>
      <c r="K303" s="478">
        <v>1984</v>
      </c>
    </row>
    <row r="304" spans="1:11" ht="14.4" customHeight="1" x14ac:dyDescent="0.3">
      <c r="A304" s="472" t="s">
        <v>407</v>
      </c>
      <c r="B304" s="473" t="s">
        <v>408</v>
      </c>
      <c r="C304" s="474" t="s">
        <v>416</v>
      </c>
      <c r="D304" s="475" t="s">
        <v>417</v>
      </c>
      <c r="E304" s="474" t="s">
        <v>1053</v>
      </c>
      <c r="F304" s="475" t="s">
        <v>1054</v>
      </c>
      <c r="G304" s="474" t="s">
        <v>1063</v>
      </c>
      <c r="H304" s="474" t="s">
        <v>1064</v>
      </c>
      <c r="I304" s="477">
        <v>0.25</v>
      </c>
      <c r="J304" s="477">
        <v>8000</v>
      </c>
      <c r="K304" s="478">
        <v>1986.3399658203125</v>
      </c>
    </row>
    <row r="305" spans="1:11" ht="14.4" customHeight="1" x14ac:dyDescent="0.3">
      <c r="A305" s="472" t="s">
        <v>407</v>
      </c>
      <c r="B305" s="473" t="s">
        <v>408</v>
      </c>
      <c r="C305" s="474" t="s">
        <v>416</v>
      </c>
      <c r="D305" s="475" t="s">
        <v>417</v>
      </c>
      <c r="E305" s="474" t="s">
        <v>1053</v>
      </c>
      <c r="F305" s="475" t="s">
        <v>1054</v>
      </c>
      <c r="G305" s="474" t="s">
        <v>1065</v>
      </c>
      <c r="H305" s="474" t="s">
        <v>1066</v>
      </c>
      <c r="I305" s="477">
        <v>1.1399999856948853</v>
      </c>
      <c r="J305" s="477">
        <v>1000</v>
      </c>
      <c r="K305" s="478">
        <v>1137</v>
      </c>
    </row>
    <row r="306" spans="1:11" ht="14.4" customHeight="1" x14ac:dyDescent="0.3">
      <c r="A306" s="472" t="s">
        <v>407</v>
      </c>
      <c r="B306" s="473" t="s">
        <v>408</v>
      </c>
      <c r="C306" s="474" t="s">
        <v>416</v>
      </c>
      <c r="D306" s="475" t="s">
        <v>417</v>
      </c>
      <c r="E306" s="474" t="s">
        <v>1053</v>
      </c>
      <c r="F306" s="475" t="s">
        <v>1054</v>
      </c>
      <c r="G306" s="474" t="s">
        <v>1067</v>
      </c>
      <c r="H306" s="474" t="s">
        <v>1068</v>
      </c>
      <c r="I306" s="477">
        <v>1.5299999713897705</v>
      </c>
      <c r="J306" s="477">
        <v>750</v>
      </c>
      <c r="K306" s="478">
        <v>1149.5</v>
      </c>
    </row>
    <row r="307" spans="1:11" ht="14.4" customHeight="1" x14ac:dyDescent="0.3">
      <c r="A307" s="472" t="s">
        <v>407</v>
      </c>
      <c r="B307" s="473" t="s">
        <v>408</v>
      </c>
      <c r="C307" s="474" t="s">
        <v>416</v>
      </c>
      <c r="D307" s="475" t="s">
        <v>417</v>
      </c>
      <c r="E307" s="474" t="s">
        <v>1053</v>
      </c>
      <c r="F307" s="475" t="s">
        <v>1054</v>
      </c>
      <c r="G307" s="474" t="s">
        <v>1069</v>
      </c>
      <c r="H307" s="474" t="s">
        <v>1070</v>
      </c>
      <c r="I307" s="477">
        <v>21.399999618530273</v>
      </c>
      <c r="J307" s="477">
        <v>720</v>
      </c>
      <c r="K307" s="478">
        <v>15405.720703125</v>
      </c>
    </row>
    <row r="308" spans="1:11" ht="14.4" customHeight="1" x14ac:dyDescent="0.3">
      <c r="A308" s="472" t="s">
        <v>407</v>
      </c>
      <c r="B308" s="473" t="s">
        <v>408</v>
      </c>
      <c r="C308" s="474" t="s">
        <v>416</v>
      </c>
      <c r="D308" s="475" t="s">
        <v>417</v>
      </c>
      <c r="E308" s="474" t="s">
        <v>1053</v>
      </c>
      <c r="F308" s="475" t="s">
        <v>1054</v>
      </c>
      <c r="G308" s="474" t="s">
        <v>1071</v>
      </c>
      <c r="H308" s="474" t="s">
        <v>1072</v>
      </c>
      <c r="I308" s="477">
        <v>22.25</v>
      </c>
      <c r="J308" s="477">
        <v>240</v>
      </c>
      <c r="K308" s="478">
        <v>5340.93994140625</v>
      </c>
    </row>
    <row r="309" spans="1:11" ht="14.4" customHeight="1" x14ac:dyDescent="0.3">
      <c r="A309" s="472" t="s">
        <v>407</v>
      </c>
      <c r="B309" s="473" t="s">
        <v>408</v>
      </c>
      <c r="C309" s="474" t="s">
        <v>416</v>
      </c>
      <c r="D309" s="475" t="s">
        <v>417</v>
      </c>
      <c r="E309" s="474" t="s">
        <v>1053</v>
      </c>
      <c r="F309" s="475" t="s">
        <v>1054</v>
      </c>
      <c r="G309" s="474" t="s">
        <v>1073</v>
      </c>
      <c r="H309" s="474" t="s">
        <v>1074</v>
      </c>
      <c r="I309" s="477">
        <v>10.930000305175781</v>
      </c>
      <c r="J309" s="477">
        <v>720</v>
      </c>
      <c r="K309" s="478">
        <v>7869.8399658203125</v>
      </c>
    </row>
    <row r="310" spans="1:11" ht="14.4" customHeight="1" x14ac:dyDescent="0.3">
      <c r="A310" s="472" t="s">
        <v>407</v>
      </c>
      <c r="B310" s="473" t="s">
        <v>408</v>
      </c>
      <c r="C310" s="474" t="s">
        <v>416</v>
      </c>
      <c r="D310" s="475" t="s">
        <v>417</v>
      </c>
      <c r="E310" s="474" t="s">
        <v>1053</v>
      </c>
      <c r="F310" s="475" t="s">
        <v>1054</v>
      </c>
      <c r="G310" s="474" t="s">
        <v>1075</v>
      </c>
      <c r="H310" s="474" t="s">
        <v>1076</v>
      </c>
      <c r="I310" s="477">
        <v>4.1599998474121094</v>
      </c>
      <c r="J310" s="477">
        <v>2880</v>
      </c>
      <c r="K310" s="478">
        <v>11976.280029296875</v>
      </c>
    </row>
    <row r="311" spans="1:11" ht="14.4" customHeight="1" x14ac:dyDescent="0.3">
      <c r="A311" s="472" t="s">
        <v>407</v>
      </c>
      <c r="B311" s="473" t="s">
        <v>408</v>
      </c>
      <c r="C311" s="474" t="s">
        <v>416</v>
      </c>
      <c r="D311" s="475" t="s">
        <v>417</v>
      </c>
      <c r="E311" s="474" t="s">
        <v>1053</v>
      </c>
      <c r="F311" s="475" t="s">
        <v>1054</v>
      </c>
      <c r="G311" s="474" t="s">
        <v>1077</v>
      </c>
      <c r="H311" s="474" t="s">
        <v>1078</v>
      </c>
      <c r="I311" s="477">
        <v>0.4674999937415123</v>
      </c>
      <c r="J311" s="477">
        <v>17000</v>
      </c>
      <c r="K311" s="478">
        <v>7975.0999755859375</v>
      </c>
    </row>
    <row r="312" spans="1:11" ht="14.4" customHeight="1" x14ac:dyDescent="0.3">
      <c r="A312" s="472" t="s">
        <v>407</v>
      </c>
      <c r="B312" s="473" t="s">
        <v>408</v>
      </c>
      <c r="C312" s="474" t="s">
        <v>416</v>
      </c>
      <c r="D312" s="475" t="s">
        <v>417</v>
      </c>
      <c r="E312" s="474" t="s">
        <v>1053</v>
      </c>
      <c r="F312" s="475" t="s">
        <v>1054</v>
      </c>
      <c r="G312" s="474" t="s">
        <v>1079</v>
      </c>
      <c r="H312" s="474" t="s">
        <v>1080</v>
      </c>
      <c r="I312" s="477">
        <v>2.3599998950958252</v>
      </c>
      <c r="J312" s="477">
        <v>2304</v>
      </c>
      <c r="K312" s="478">
        <v>5430.47998046875</v>
      </c>
    </row>
    <row r="313" spans="1:11" ht="14.4" customHeight="1" x14ac:dyDescent="0.3">
      <c r="A313" s="472" t="s">
        <v>407</v>
      </c>
      <c r="B313" s="473" t="s">
        <v>408</v>
      </c>
      <c r="C313" s="474" t="s">
        <v>416</v>
      </c>
      <c r="D313" s="475" t="s">
        <v>417</v>
      </c>
      <c r="E313" s="474" t="s">
        <v>1053</v>
      </c>
      <c r="F313" s="475" t="s">
        <v>1054</v>
      </c>
      <c r="G313" s="474" t="s">
        <v>1081</v>
      </c>
      <c r="H313" s="474" t="s">
        <v>1082</v>
      </c>
      <c r="I313" s="477">
        <v>1.5499999523162842</v>
      </c>
      <c r="J313" s="477">
        <v>3840</v>
      </c>
      <c r="K313" s="478">
        <v>5967.72021484375</v>
      </c>
    </row>
    <row r="314" spans="1:11" ht="14.4" customHeight="1" x14ac:dyDescent="0.3">
      <c r="A314" s="472" t="s">
        <v>407</v>
      </c>
      <c r="B314" s="473" t="s">
        <v>408</v>
      </c>
      <c r="C314" s="474" t="s">
        <v>416</v>
      </c>
      <c r="D314" s="475" t="s">
        <v>417</v>
      </c>
      <c r="E314" s="474" t="s">
        <v>1053</v>
      </c>
      <c r="F314" s="475" t="s">
        <v>1054</v>
      </c>
      <c r="G314" s="474" t="s">
        <v>1083</v>
      </c>
      <c r="H314" s="474" t="s">
        <v>1084</v>
      </c>
      <c r="I314" s="477">
        <v>0.1574999988079071</v>
      </c>
      <c r="J314" s="477">
        <v>35000</v>
      </c>
      <c r="K314" s="478">
        <v>5455.3300170898437</v>
      </c>
    </row>
    <row r="315" spans="1:11" ht="14.4" customHeight="1" x14ac:dyDescent="0.3">
      <c r="A315" s="472" t="s">
        <v>407</v>
      </c>
      <c r="B315" s="473" t="s">
        <v>408</v>
      </c>
      <c r="C315" s="474" t="s">
        <v>416</v>
      </c>
      <c r="D315" s="475" t="s">
        <v>417</v>
      </c>
      <c r="E315" s="474" t="s">
        <v>1053</v>
      </c>
      <c r="F315" s="475" t="s">
        <v>1054</v>
      </c>
      <c r="G315" s="474" t="s">
        <v>1085</v>
      </c>
      <c r="H315" s="474" t="s">
        <v>1086</v>
      </c>
      <c r="I315" s="477">
        <v>2.5600000023841858</v>
      </c>
      <c r="J315" s="477">
        <v>7680</v>
      </c>
      <c r="K315" s="478">
        <v>19602</v>
      </c>
    </row>
    <row r="316" spans="1:11" ht="14.4" customHeight="1" x14ac:dyDescent="0.3">
      <c r="A316" s="472" t="s">
        <v>407</v>
      </c>
      <c r="B316" s="473" t="s">
        <v>408</v>
      </c>
      <c r="C316" s="474" t="s">
        <v>416</v>
      </c>
      <c r="D316" s="475" t="s">
        <v>417</v>
      </c>
      <c r="E316" s="474" t="s">
        <v>1053</v>
      </c>
      <c r="F316" s="475" t="s">
        <v>1054</v>
      </c>
      <c r="G316" s="474" t="s">
        <v>1087</v>
      </c>
      <c r="H316" s="474" t="s">
        <v>1088</v>
      </c>
      <c r="I316" s="477">
        <v>3.0899999141693115</v>
      </c>
      <c r="J316" s="477">
        <v>5000</v>
      </c>
      <c r="K316" s="478">
        <v>15427.5</v>
      </c>
    </row>
    <row r="317" spans="1:11" ht="14.4" customHeight="1" x14ac:dyDescent="0.3">
      <c r="A317" s="472" t="s">
        <v>407</v>
      </c>
      <c r="B317" s="473" t="s">
        <v>408</v>
      </c>
      <c r="C317" s="474" t="s">
        <v>416</v>
      </c>
      <c r="D317" s="475" t="s">
        <v>417</v>
      </c>
      <c r="E317" s="474" t="s">
        <v>1053</v>
      </c>
      <c r="F317" s="475" t="s">
        <v>1054</v>
      </c>
      <c r="G317" s="474" t="s">
        <v>1089</v>
      </c>
      <c r="H317" s="474" t="s">
        <v>1090</v>
      </c>
      <c r="I317" s="477">
        <v>1.309999942779541</v>
      </c>
      <c r="J317" s="477">
        <v>3000</v>
      </c>
      <c r="K317" s="478">
        <v>3920.400146484375</v>
      </c>
    </row>
    <row r="318" spans="1:11" ht="14.4" customHeight="1" x14ac:dyDescent="0.3">
      <c r="A318" s="472" t="s">
        <v>407</v>
      </c>
      <c r="B318" s="473" t="s">
        <v>408</v>
      </c>
      <c r="C318" s="474" t="s">
        <v>416</v>
      </c>
      <c r="D318" s="475" t="s">
        <v>417</v>
      </c>
      <c r="E318" s="474" t="s">
        <v>1091</v>
      </c>
      <c r="F318" s="475" t="s">
        <v>1092</v>
      </c>
      <c r="G318" s="474" t="s">
        <v>1093</v>
      </c>
      <c r="H318" s="474" t="s">
        <v>1094</v>
      </c>
      <c r="I318" s="477">
        <v>0.30000001192092896</v>
      </c>
      <c r="J318" s="477">
        <v>100</v>
      </c>
      <c r="K318" s="478">
        <v>30</v>
      </c>
    </row>
    <row r="319" spans="1:11" ht="14.4" customHeight="1" x14ac:dyDescent="0.3">
      <c r="A319" s="472" t="s">
        <v>407</v>
      </c>
      <c r="B319" s="473" t="s">
        <v>408</v>
      </c>
      <c r="C319" s="474" t="s">
        <v>416</v>
      </c>
      <c r="D319" s="475" t="s">
        <v>417</v>
      </c>
      <c r="E319" s="474" t="s">
        <v>1091</v>
      </c>
      <c r="F319" s="475" t="s">
        <v>1092</v>
      </c>
      <c r="G319" s="474" t="s">
        <v>1095</v>
      </c>
      <c r="H319" s="474" t="s">
        <v>1096</v>
      </c>
      <c r="I319" s="477">
        <v>13.020000457763672</v>
      </c>
      <c r="J319" s="477">
        <v>1</v>
      </c>
      <c r="K319" s="478">
        <v>13.020000457763672</v>
      </c>
    </row>
    <row r="320" spans="1:11" ht="14.4" customHeight="1" x14ac:dyDescent="0.3">
      <c r="A320" s="472" t="s">
        <v>407</v>
      </c>
      <c r="B320" s="473" t="s">
        <v>408</v>
      </c>
      <c r="C320" s="474" t="s">
        <v>416</v>
      </c>
      <c r="D320" s="475" t="s">
        <v>417</v>
      </c>
      <c r="E320" s="474" t="s">
        <v>1091</v>
      </c>
      <c r="F320" s="475" t="s">
        <v>1092</v>
      </c>
      <c r="G320" s="474" t="s">
        <v>1097</v>
      </c>
      <c r="H320" s="474" t="s">
        <v>1098</v>
      </c>
      <c r="I320" s="477">
        <v>0.37999999523162842</v>
      </c>
      <c r="J320" s="477">
        <v>25</v>
      </c>
      <c r="K320" s="478">
        <v>9.5</v>
      </c>
    </row>
    <row r="321" spans="1:11" ht="14.4" customHeight="1" x14ac:dyDescent="0.3">
      <c r="A321" s="472" t="s">
        <v>407</v>
      </c>
      <c r="B321" s="473" t="s">
        <v>408</v>
      </c>
      <c r="C321" s="474" t="s">
        <v>416</v>
      </c>
      <c r="D321" s="475" t="s">
        <v>417</v>
      </c>
      <c r="E321" s="474" t="s">
        <v>1091</v>
      </c>
      <c r="F321" s="475" t="s">
        <v>1092</v>
      </c>
      <c r="G321" s="474" t="s">
        <v>1099</v>
      </c>
      <c r="H321" s="474" t="s">
        <v>1100</v>
      </c>
      <c r="I321" s="477">
        <v>2.7400000095367432</v>
      </c>
      <c r="J321" s="477">
        <v>15</v>
      </c>
      <c r="K321" s="478">
        <v>41.099998474121094</v>
      </c>
    </row>
    <row r="322" spans="1:11" ht="14.4" customHeight="1" x14ac:dyDescent="0.3">
      <c r="A322" s="472" t="s">
        <v>407</v>
      </c>
      <c r="B322" s="473" t="s">
        <v>408</v>
      </c>
      <c r="C322" s="474" t="s">
        <v>416</v>
      </c>
      <c r="D322" s="475" t="s">
        <v>417</v>
      </c>
      <c r="E322" s="474" t="s">
        <v>1091</v>
      </c>
      <c r="F322" s="475" t="s">
        <v>1092</v>
      </c>
      <c r="G322" s="474" t="s">
        <v>1101</v>
      </c>
      <c r="H322" s="474" t="s">
        <v>1102</v>
      </c>
      <c r="I322" s="477">
        <v>27.870000839233398</v>
      </c>
      <c r="J322" s="477">
        <v>12</v>
      </c>
      <c r="K322" s="478">
        <v>334.44000244140625</v>
      </c>
    </row>
    <row r="323" spans="1:11" ht="14.4" customHeight="1" x14ac:dyDescent="0.3">
      <c r="A323" s="472" t="s">
        <v>407</v>
      </c>
      <c r="B323" s="473" t="s">
        <v>408</v>
      </c>
      <c r="C323" s="474" t="s">
        <v>416</v>
      </c>
      <c r="D323" s="475" t="s">
        <v>417</v>
      </c>
      <c r="E323" s="474" t="s">
        <v>1091</v>
      </c>
      <c r="F323" s="475" t="s">
        <v>1092</v>
      </c>
      <c r="G323" s="474" t="s">
        <v>1103</v>
      </c>
      <c r="H323" s="474" t="s">
        <v>1104</v>
      </c>
      <c r="I323" s="477">
        <v>28.734999656677246</v>
      </c>
      <c r="J323" s="477">
        <v>134</v>
      </c>
      <c r="K323" s="478">
        <v>3850.3599243164062</v>
      </c>
    </row>
    <row r="324" spans="1:11" ht="14.4" customHeight="1" x14ac:dyDescent="0.3">
      <c r="A324" s="472" t="s">
        <v>407</v>
      </c>
      <c r="B324" s="473" t="s">
        <v>408</v>
      </c>
      <c r="C324" s="474" t="s">
        <v>416</v>
      </c>
      <c r="D324" s="475" t="s">
        <v>417</v>
      </c>
      <c r="E324" s="474" t="s">
        <v>1105</v>
      </c>
      <c r="F324" s="475" t="s">
        <v>1106</v>
      </c>
      <c r="G324" s="474" t="s">
        <v>1107</v>
      </c>
      <c r="H324" s="474" t="s">
        <v>1108</v>
      </c>
      <c r="I324" s="477">
        <v>1.0199999809265137</v>
      </c>
      <c r="J324" s="477">
        <v>6000</v>
      </c>
      <c r="K324" s="478">
        <v>6098.400146484375</v>
      </c>
    </row>
    <row r="325" spans="1:11" ht="14.4" customHeight="1" x14ac:dyDescent="0.3">
      <c r="A325" s="472" t="s">
        <v>407</v>
      </c>
      <c r="B325" s="473" t="s">
        <v>408</v>
      </c>
      <c r="C325" s="474" t="s">
        <v>416</v>
      </c>
      <c r="D325" s="475" t="s">
        <v>417</v>
      </c>
      <c r="E325" s="474" t="s">
        <v>1105</v>
      </c>
      <c r="F325" s="475" t="s">
        <v>1106</v>
      </c>
      <c r="G325" s="474" t="s">
        <v>1109</v>
      </c>
      <c r="H325" s="474" t="s">
        <v>1110</v>
      </c>
      <c r="I325" s="477">
        <v>1.7400000095367432</v>
      </c>
      <c r="J325" s="477">
        <v>200</v>
      </c>
      <c r="K325" s="478">
        <v>347.55999755859375</v>
      </c>
    </row>
    <row r="326" spans="1:11" ht="14.4" customHeight="1" x14ac:dyDescent="0.3">
      <c r="A326" s="472" t="s">
        <v>407</v>
      </c>
      <c r="B326" s="473" t="s">
        <v>408</v>
      </c>
      <c r="C326" s="474" t="s">
        <v>416</v>
      </c>
      <c r="D326" s="475" t="s">
        <v>417</v>
      </c>
      <c r="E326" s="474" t="s">
        <v>1105</v>
      </c>
      <c r="F326" s="475" t="s">
        <v>1106</v>
      </c>
      <c r="G326" s="474" t="s">
        <v>1111</v>
      </c>
      <c r="H326" s="474" t="s">
        <v>1112</v>
      </c>
      <c r="I326" s="477">
        <v>11.729999542236328</v>
      </c>
      <c r="J326" s="477">
        <v>7</v>
      </c>
      <c r="K326" s="478">
        <v>82.110000610351563</v>
      </c>
    </row>
    <row r="327" spans="1:11" ht="14.4" customHeight="1" x14ac:dyDescent="0.3">
      <c r="A327" s="472" t="s">
        <v>407</v>
      </c>
      <c r="B327" s="473" t="s">
        <v>408</v>
      </c>
      <c r="C327" s="474" t="s">
        <v>416</v>
      </c>
      <c r="D327" s="475" t="s">
        <v>417</v>
      </c>
      <c r="E327" s="474" t="s">
        <v>1105</v>
      </c>
      <c r="F327" s="475" t="s">
        <v>1106</v>
      </c>
      <c r="G327" s="474" t="s">
        <v>1113</v>
      </c>
      <c r="H327" s="474" t="s">
        <v>1114</v>
      </c>
      <c r="I327" s="477">
        <v>13.310000419616699</v>
      </c>
      <c r="J327" s="477">
        <v>19</v>
      </c>
      <c r="K327" s="478">
        <v>252.89001083374023</v>
      </c>
    </row>
    <row r="328" spans="1:11" ht="14.4" customHeight="1" x14ac:dyDescent="0.3">
      <c r="A328" s="472" t="s">
        <v>407</v>
      </c>
      <c r="B328" s="473" t="s">
        <v>408</v>
      </c>
      <c r="C328" s="474" t="s">
        <v>416</v>
      </c>
      <c r="D328" s="475" t="s">
        <v>417</v>
      </c>
      <c r="E328" s="474" t="s">
        <v>1105</v>
      </c>
      <c r="F328" s="475" t="s">
        <v>1106</v>
      </c>
      <c r="G328" s="474" t="s">
        <v>1115</v>
      </c>
      <c r="H328" s="474" t="s">
        <v>1116</v>
      </c>
      <c r="I328" s="477">
        <v>758.19000244140625</v>
      </c>
      <c r="J328" s="477">
        <v>1</v>
      </c>
      <c r="K328" s="478">
        <v>758.19000244140625</v>
      </c>
    </row>
    <row r="329" spans="1:11" ht="14.4" customHeight="1" x14ac:dyDescent="0.3">
      <c r="A329" s="472" t="s">
        <v>407</v>
      </c>
      <c r="B329" s="473" t="s">
        <v>408</v>
      </c>
      <c r="C329" s="474" t="s">
        <v>416</v>
      </c>
      <c r="D329" s="475" t="s">
        <v>417</v>
      </c>
      <c r="E329" s="474" t="s">
        <v>1105</v>
      </c>
      <c r="F329" s="475" t="s">
        <v>1106</v>
      </c>
      <c r="G329" s="474" t="s">
        <v>1117</v>
      </c>
      <c r="H329" s="474" t="s">
        <v>1118</v>
      </c>
      <c r="I329" s="477">
        <v>0.5899999737739563</v>
      </c>
      <c r="J329" s="477">
        <v>8000</v>
      </c>
      <c r="K329" s="478">
        <v>4743.2001953125</v>
      </c>
    </row>
    <row r="330" spans="1:11" ht="14.4" customHeight="1" x14ac:dyDescent="0.3">
      <c r="A330" s="472" t="s">
        <v>407</v>
      </c>
      <c r="B330" s="473" t="s">
        <v>408</v>
      </c>
      <c r="C330" s="474" t="s">
        <v>416</v>
      </c>
      <c r="D330" s="475" t="s">
        <v>417</v>
      </c>
      <c r="E330" s="474" t="s">
        <v>1105</v>
      </c>
      <c r="F330" s="475" t="s">
        <v>1106</v>
      </c>
      <c r="G330" s="474" t="s">
        <v>1119</v>
      </c>
      <c r="H330" s="474" t="s">
        <v>1120</v>
      </c>
      <c r="I330" s="477">
        <v>1.2100000381469727</v>
      </c>
      <c r="J330" s="477">
        <v>2000</v>
      </c>
      <c r="K330" s="478">
        <v>2420</v>
      </c>
    </row>
    <row r="331" spans="1:11" ht="14.4" customHeight="1" x14ac:dyDescent="0.3">
      <c r="A331" s="472" t="s">
        <v>407</v>
      </c>
      <c r="B331" s="473" t="s">
        <v>408</v>
      </c>
      <c r="C331" s="474" t="s">
        <v>416</v>
      </c>
      <c r="D331" s="475" t="s">
        <v>417</v>
      </c>
      <c r="E331" s="474" t="s">
        <v>1105</v>
      </c>
      <c r="F331" s="475" t="s">
        <v>1106</v>
      </c>
      <c r="G331" s="474" t="s">
        <v>1121</v>
      </c>
      <c r="H331" s="474" t="s">
        <v>1122</v>
      </c>
      <c r="I331" s="477">
        <v>3.869999885559082</v>
      </c>
      <c r="J331" s="477">
        <v>1680</v>
      </c>
      <c r="K331" s="478">
        <v>6504.960205078125</v>
      </c>
    </row>
    <row r="332" spans="1:11" ht="14.4" customHeight="1" x14ac:dyDescent="0.3">
      <c r="A332" s="472" t="s">
        <v>407</v>
      </c>
      <c r="B332" s="473" t="s">
        <v>408</v>
      </c>
      <c r="C332" s="474" t="s">
        <v>416</v>
      </c>
      <c r="D332" s="475" t="s">
        <v>417</v>
      </c>
      <c r="E332" s="474" t="s">
        <v>1105</v>
      </c>
      <c r="F332" s="475" t="s">
        <v>1106</v>
      </c>
      <c r="G332" s="474" t="s">
        <v>1123</v>
      </c>
      <c r="H332" s="474" t="s">
        <v>1124</v>
      </c>
      <c r="I332" s="477">
        <v>151.25</v>
      </c>
      <c r="J332" s="477">
        <v>9</v>
      </c>
      <c r="K332" s="478">
        <v>1361.25</v>
      </c>
    </row>
    <row r="333" spans="1:11" ht="14.4" customHeight="1" x14ac:dyDescent="0.3">
      <c r="A333" s="472" t="s">
        <v>407</v>
      </c>
      <c r="B333" s="473" t="s">
        <v>408</v>
      </c>
      <c r="C333" s="474" t="s">
        <v>416</v>
      </c>
      <c r="D333" s="475" t="s">
        <v>417</v>
      </c>
      <c r="E333" s="474" t="s">
        <v>1105</v>
      </c>
      <c r="F333" s="475" t="s">
        <v>1106</v>
      </c>
      <c r="G333" s="474" t="s">
        <v>1125</v>
      </c>
      <c r="H333" s="474" t="s">
        <v>1126</v>
      </c>
      <c r="I333" s="477">
        <v>1.0800000429153442</v>
      </c>
      <c r="J333" s="477">
        <v>100</v>
      </c>
      <c r="K333" s="478">
        <v>108</v>
      </c>
    </row>
    <row r="334" spans="1:11" ht="14.4" customHeight="1" x14ac:dyDescent="0.3">
      <c r="A334" s="472" t="s">
        <v>407</v>
      </c>
      <c r="B334" s="473" t="s">
        <v>408</v>
      </c>
      <c r="C334" s="474" t="s">
        <v>416</v>
      </c>
      <c r="D334" s="475" t="s">
        <v>417</v>
      </c>
      <c r="E334" s="474" t="s">
        <v>1105</v>
      </c>
      <c r="F334" s="475" t="s">
        <v>1106</v>
      </c>
      <c r="G334" s="474" t="s">
        <v>1127</v>
      </c>
      <c r="H334" s="474" t="s">
        <v>1128</v>
      </c>
      <c r="I334" s="477">
        <v>0.47749999165534973</v>
      </c>
      <c r="J334" s="477">
        <v>800</v>
      </c>
      <c r="K334" s="478">
        <v>382</v>
      </c>
    </row>
    <row r="335" spans="1:11" ht="14.4" customHeight="1" x14ac:dyDescent="0.3">
      <c r="A335" s="472" t="s">
        <v>407</v>
      </c>
      <c r="B335" s="473" t="s">
        <v>408</v>
      </c>
      <c r="C335" s="474" t="s">
        <v>416</v>
      </c>
      <c r="D335" s="475" t="s">
        <v>417</v>
      </c>
      <c r="E335" s="474" t="s">
        <v>1105</v>
      </c>
      <c r="F335" s="475" t="s">
        <v>1106</v>
      </c>
      <c r="G335" s="474" t="s">
        <v>1129</v>
      </c>
      <c r="H335" s="474" t="s">
        <v>1130</v>
      </c>
      <c r="I335" s="477">
        <v>0.67000001668930054</v>
      </c>
      <c r="J335" s="477">
        <v>300</v>
      </c>
      <c r="K335" s="478">
        <v>201</v>
      </c>
    </row>
    <row r="336" spans="1:11" ht="14.4" customHeight="1" x14ac:dyDescent="0.3">
      <c r="A336" s="472" t="s">
        <v>407</v>
      </c>
      <c r="B336" s="473" t="s">
        <v>408</v>
      </c>
      <c r="C336" s="474" t="s">
        <v>416</v>
      </c>
      <c r="D336" s="475" t="s">
        <v>417</v>
      </c>
      <c r="E336" s="474" t="s">
        <v>1131</v>
      </c>
      <c r="F336" s="475" t="s">
        <v>1132</v>
      </c>
      <c r="G336" s="474" t="s">
        <v>1133</v>
      </c>
      <c r="H336" s="474" t="s">
        <v>1134</v>
      </c>
      <c r="I336" s="477">
        <v>0.30000001192092896</v>
      </c>
      <c r="J336" s="477">
        <v>400</v>
      </c>
      <c r="K336" s="478">
        <v>120</v>
      </c>
    </row>
    <row r="337" spans="1:11" ht="14.4" customHeight="1" x14ac:dyDescent="0.3">
      <c r="A337" s="472" t="s">
        <v>407</v>
      </c>
      <c r="B337" s="473" t="s">
        <v>408</v>
      </c>
      <c r="C337" s="474" t="s">
        <v>416</v>
      </c>
      <c r="D337" s="475" t="s">
        <v>417</v>
      </c>
      <c r="E337" s="474" t="s">
        <v>1131</v>
      </c>
      <c r="F337" s="475" t="s">
        <v>1132</v>
      </c>
      <c r="G337" s="474" t="s">
        <v>1135</v>
      </c>
      <c r="H337" s="474" t="s">
        <v>1136</v>
      </c>
      <c r="I337" s="477">
        <v>0.62999999523162842</v>
      </c>
      <c r="J337" s="477">
        <v>100</v>
      </c>
      <c r="K337" s="478">
        <v>62.520000457763672</v>
      </c>
    </row>
    <row r="338" spans="1:11" ht="14.4" customHeight="1" x14ac:dyDescent="0.3">
      <c r="A338" s="472" t="s">
        <v>407</v>
      </c>
      <c r="B338" s="473" t="s">
        <v>408</v>
      </c>
      <c r="C338" s="474" t="s">
        <v>416</v>
      </c>
      <c r="D338" s="475" t="s">
        <v>417</v>
      </c>
      <c r="E338" s="474" t="s">
        <v>1131</v>
      </c>
      <c r="F338" s="475" t="s">
        <v>1132</v>
      </c>
      <c r="G338" s="474" t="s">
        <v>1137</v>
      </c>
      <c r="H338" s="474" t="s">
        <v>1138</v>
      </c>
      <c r="I338" s="477">
        <v>0.54500001668930054</v>
      </c>
      <c r="J338" s="477">
        <v>800</v>
      </c>
      <c r="K338" s="478">
        <v>436</v>
      </c>
    </row>
    <row r="339" spans="1:11" ht="14.4" customHeight="1" x14ac:dyDescent="0.3">
      <c r="A339" s="472" t="s">
        <v>407</v>
      </c>
      <c r="B339" s="473" t="s">
        <v>408</v>
      </c>
      <c r="C339" s="474" t="s">
        <v>416</v>
      </c>
      <c r="D339" s="475" t="s">
        <v>417</v>
      </c>
      <c r="E339" s="474" t="s">
        <v>1139</v>
      </c>
      <c r="F339" s="475" t="s">
        <v>1140</v>
      </c>
      <c r="G339" s="474" t="s">
        <v>1141</v>
      </c>
      <c r="H339" s="474" t="s">
        <v>1142</v>
      </c>
      <c r="I339" s="477">
        <v>0.62999999523162842</v>
      </c>
      <c r="J339" s="477">
        <v>200</v>
      </c>
      <c r="K339" s="478">
        <v>126</v>
      </c>
    </row>
    <row r="340" spans="1:11" ht="14.4" customHeight="1" x14ac:dyDescent="0.3">
      <c r="A340" s="472" t="s">
        <v>407</v>
      </c>
      <c r="B340" s="473" t="s">
        <v>408</v>
      </c>
      <c r="C340" s="474" t="s">
        <v>416</v>
      </c>
      <c r="D340" s="475" t="s">
        <v>417</v>
      </c>
      <c r="E340" s="474" t="s">
        <v>1139</v>
      </c>
      <c r="F340" s="475" t="s">
        <v>1140</v>
      </c>
      <c r="G340" s="474" t="s">
        <v>1143</v>
      </c>
      <c r="H340" s="474" t="s">
        <v>1144</v>
      </c>
      <c r="I340" s="477">
        <v>0.62999999523162842</v>
      </c>
      <c r="J340" s="477">
        <v>6800</v>
      </c>
      <c r="K340" s="478">
        <v>4284</v>
      </c>
    </row>
    <row r="341" spans="1:11" ht="14.4" customHeight="1" thickBot="1" x14ac:dyDescent="0.35">
      <c r="A341" s="479" t="s">
        <v>407</v>
      </c>
      <c r="B341" s="480" t="s">
        <v>408</v>
      </c>
      <c r="C341" s="481" t="s">
        <v>416</v>
      </c>
      <c r="D341" s="482" t="s">
        <v>417</v>
      </c>
      <c r="E341" s="481" t="s">
        <v>1139</v>
      </c>
      <c r="F341" s="482" t="s">
        <v>1140</v>
      </c>
      <c r="G341" s="481" t="s">
        <v>1145</v>
      </c>
      <c r="H341" s="481" t="s">
        <v>1146</v>
      </c>
      <c r="I341" s="484">
        <v>0.62999999523162842</v>
      </c>
      <c r="J341" s="484">
        <v>8000</v>
      </c>
      <c r="K341" s="485">
        <v>5040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247</v>
      </c>
      <c r="B2" s="213"/>
    </row>
    <row r="3" spans="1:19" x14ac:dyDescent="0.3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222</v>
      </c>
      <c r="Q3" s="384"/>
      <c r="R3" s="384"/>
      <c r="S3" s="385"/>
    </row>
    <row r="4" spans="1:19" ht="15" thickBot="1" x14ac:dyDescent="0.35">
      <c r="A4" s="397">
        <v>2018</v>
      </c>
      <c r="B4" s="398"/>
      <c r="C4" s="399" t="s">
        <v>221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220</v>
      </c>
      <c r="J4" s="395" t="s">
        <v>160</v>
      </c>
      <c r="K4" s="373" t="s">
        <v>219</v>
      </c>
      <c r="L4" s="374"/>
      <c r="M4" s="374"/>
      <c r="N4" s="375"/>
      <c r="O4" s="376" t="s">
        <v>218</v>
      </c>
      <c r="P4" s="365" t="s">
        <v>217</v>
      </c>
      <c r="Q4" s="365" t="s">
        <v>170</v>
      </c>
      <c r="R4" s="367" t="s">
        <v>61</v>
      </c>
      <c r="S4" s="369" t="s">
        <v>169</v>
      </c>
    </row>
    <row r="5" spans="1:19" s="291" customFormat="1" ht="19.2" customHeight="1" x14ac:dyDescent="0.3">
      <c r="A5" s="371" t="s">
        <v>216</v>
      </c>
      <c r="B5" s="372"/>
      <c r="C5" s="400"/>
      <c r="D5" s="402"/>
      <c r="E5" s="402"/>
      <c r="F5" s="377"/>
      <c r="G5" s="392"/>
      <c r="H5" s="394"/>
      <c r="I5" s="394"/>
      <c r="J5" s="396"/>
      <c r="K5" s="294" t="s">
        <v>161</v>
      </c>
      <c r="L5" s="293" t="s">
        <v>162</v>
      </c>
      <c r="M5" s="293" t="s">
        <v>215</v>
      </c>
      <c r="N5" s="292" t="s">
        <v>3</v>
      </c>
      <c r="O5" s="377"/>
      <c r="P5" s="366"/>
      <c r="Q5" s="366"/>
      <c r="R5" s="368"/>
      <c r="S5" s="370"/>
    </row>
    <row r="6" spans="1:19" ht="15" thickBot="1" x14ac:dyDescent="0.35">
      <c r="A6" s="389" t="s">
        <v>156</v>
      </c>
      <c r="B6" s="390"/>
      <c r="C6" s="290">
        <f ca="1">SUM(Tabulka[01 uv_sk])/2</f>
        <v>36.049999999999997</v>
      </c>
      <c r="D6" s="288"/>
      <c r="E6" s="288"/>
      <c r="F6" s="287"/>
      <c r="G6" s="289">
        <f ca="1">SUM(Tabulka[05 h_vram])/2</f>
        <v>22643.599999999999</v>
      </c>
      <c r="H6" s="288">
        <f ca="1">SUM(Tabulka[06 h_naduv])/2</f>
        <v>732.5</v>
      </c>
      <c r="I6" s="288">
        <f ca="1">SUM(Tabulka[07 h_nadzk])/2</f>
        <v>120.6</v>
      </c>
      <c r="J6" s="287">
        <f ca="1">SUM(Tabulka[08 h_oon])/2</f>
        <v>0</v>
      </c>
      <c r="K6" s="289">
        <f ca="1">SUM(Tabulka[09 m_kl])/2</f>
        <v>0</v>
      </c>
      <c r="L6" s="288">
        <f ca="1">SUM(Tabulka[10 m_gr])/2</f>
        <v>0</v>
      </c>
      <c r="M6" s="288">
        <f ca="1">SUM(Tabulka[11 m_jo])/2</f>
        <v>71730</v>
      </c>
      <c r="N6" s="288">
        <f ca="1">SUM(Tabulka[12 m_oc])/2</f>
        <v>71730</v>
      </c>
      <c r="O6" s="287">
        <f ca="1">SUM(Tabulka[13 m_sk])/2</f>
        <v>5914319</v>
      </c>
      <c r="P6" s="286">
        <f ca="1">SUM(Tabulka[14_vzsk])/2</f>
        <v>22750</v>
      </c>
      <c r="Q6" s="286">
        <f ca="1">SUM(Tabulka[15_vzpl])/2</f>
        <v>8839.3757719568766</v>
      </c>
      <c r="R6" s="285">
        <f ca="1">IF(Q6=0,0,P6/Q6)</f>
        <v>2.5737111518864149</v>
      </c>
      <c r="S6" s="284">
        <f ca="1">Q6-P6</f>
        <v>-13910.624228043123</v>
      </c>
    </row>
    <row r="7" spans="1:19" hidden="1" x14ac:dyDescent="0.3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3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4.05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2619.6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120.6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1388041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3995.6334284918189</v>
      </c>
      <c r="R8" s="268">
        <f ca="1">IF(Tabulka[[#This Row],[15_vzpl]]=0,"",Tabulka[[#This Row],[14_vzsk]]/Tabulka[[#This Row],[15_vzpl]])</f>
        <v>1.6267758582782386</v>
      </c>
      <c r="S8" s="267">
        <f ca="1">IF(Tabulka[[#This Row],[15_vzpl]]-Tabulka[[#This Row],[14_vzsk]]=0,"",Tabulka[[#This Row],[15_vzpl]]-Tabulka[[#This Row],[14_vzsk]])</f>
        <v>-2504.3665715081811</v>
      </c>
    </row>
    <row r="9" spans="1:19" x14ac:dyDescent="0.3">
      <c r="A9" s="266">
        <v>99</v>
      </c>
      <c r="B9" s="265" t="s">
        <v>1156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134.4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56913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3995.6334284918189</v>
      </c>
      <c r="R9" s="268">
        <f ca="1">IF(Tabulka[[#This Row],[15_vzpl]]=0,"",Tabulka[[#This Row],[14_vzsk]]/Tabulka[[#This Row],[15_vzpl]])</f>
        <v>1.6267758582782386</v>
      </c>
      <c r="S9" s="267">
        <f ca="1">IF(Tabulka[[#This Row],[15_vzpl]]-Tabulka[[#This Row],[14_vzsk]]=0,"",Tabulka[[#This Row],[15_vzpl]]-Tabulka[[#This Row],[14_vzsk]])</f>
        <v>-2504.3665715081811</v>
      </c>
    </row>
    <row r="10" spans="1:19" x14ac:dyDescent="0.3">
      <c r="A10" s="266">
        <v>101</v>
      </c>
      <c r="B10" s="265" t="s">
        <v>1157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2485.1999999999998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90.6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1331128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 t="s">
        <v>1148</v>
      </c>
      <c r="B11" s="265"/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3656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1092175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15350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2677.0756767983908</v>
      </c>
      <c r="R11" s="268">
        <f ca="1">IF(Tabulka[[#This Row],[15_vzpl]]=0,"",Tabulka[[#This Row],[14_vzsk]]/Tabulka[[#This Row],[15_vzpl]])</f>
        <v>5.7338685391059272</v>
      </c>
      <c r="S11" s="267">
        <f ca="1">IF(Tabulka[[#This Row],[15_vzpl]]-Tabulka[[#This Row],[14_vzsk]]=0,"",Tabulka[[#This Row],[15_vzpl]]-Tabulka[[#This Row],[14_vzsk]])</f>
        <v>-12672.924323201609</v>
      </c>
    </row>
    <row r="12" spans="1:19" x14ac:dyDescent="0.3">
      <c r="A12" s="266">
        <v>526</v>
      </c>
      <c r="B12" s="265" t="s">
        <v>1158</v>
      </c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3656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1092175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15350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2677.0756767983908</v>
      </c>
      <c r="R12" s="268">
        <f ca="1">IF(Tabulka[[#This Row],[15_vzpl]]=0,"",Tabulka[[#This Row],[14_vzsk]]/Tabulka[[#This Row],[15_vzpl]])</f>
        <v>5.7338685391059272</v>
      </c>
      <c r="S12" s="267">
        <f ca="1">IF(Tabulka[[#This Row],[15_vzpl]]-Tabulka[[#This Row],[14_vzsk]]=0,"",Tabulka[[#This Row],[15_vzpl]]-Tabulka[[#This Row],[14_vzsk]])</f>
        <v>-12672.924323201609</v>
      </c>
    </row>
    <row r="13" spans="1:19" x14ac:dyDescent="0.3">
      <c r="A13" s="266" t="s">
        <v>1149</v>
      </c>
      <c r="B13" s="265"/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15776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519.5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3330707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2166.6666666666665</v>
      </c>
      <c r="R13" s="268">
        <f ca="1">IF(Tabulka[[#This Row],[15_vzpl]]=0,"",Tabulka[[#This Row],[14_vzsk]]/Tabulka[[#This Row],[15_vzpl]])</f>
        <v>0.41538461538461541</v>
      </c>
      <c r="S13" s="267">
        <f ca="1">IF(Tabulka[[#This Row],[15_vzpl]]-Tabulka[[#This Row],[14_vzsk]]=0,"",Tabulka[[#This Row],[15_vzpl]]-Tabulka[[#This Row],[14_vzsk]])</f>
        <v>1266.6666666666665</v>
      </c>
    </row>
    <row r="14" spans="1:19" x14ac:dyDescent="0.3">
      <c r="A14" s="266">
        <v>303</v>
      </c>
      <c r="B14" s="265" t="s">
        <v>1159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2166.6666666666665</v>
      </c>
      <c r="R14" s="268">
        <f ca="1">IF(Tabulka[[#This Row],[15_vzpl]]=0,"",Tabulka[[#This Row],[14_vzsk]]/Tabulka[[#This Row],[15_vzpl]])</f>
        <v>0.41538461538461541</v>
      </c>
      <c r="S14" s="267">
        <f ca="1">IF(Tabulka[[#This Row],[15_vzpl]]-Tabulka[[#This Row],[14_vzsk]]=0,"",Tabulka[[#This Row],[15_vzpl]]-Tabulka[[#This Row],[14_vzsk]])</f>
        <v>1266.6666666666665</v>
      </c>
    </row>
    <row r="15" spans="1:19" x14ac:dyDescent="0.3">
      <c r="A15" s="266">
        <v>409</v>
      </c>
      <c r="B15" s="265" t="s">
        <v>1160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13984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519.5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3079895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8" t="str">
        <f ca="1">IF(Tabulka[[#This Row],[15_vzpl]]=0,"",Tabulka[[#This Row],[14_vzsk]]/Tabulka[[#This Row],[15_vzpl]])</f>
        <v/>
      </c>
      <c r="S15" s="267" t="str">
        <f ca="1">IF(Tabulka[[#This Row],[15_vzpl]]-Tabulka[[#This Row],[14_vzsk]]=0,"",Tabulka[[#This Row],[15_vzpl]]-Tabulka[[#This Row],[14_vzsk]])</f>
        <v/>
      </c>
    </row>
    <row r="16" spans="1:19" x14ac:dyDescent="0.3">
      <c r="A16" s="266">
        <v>642</v>
      </c>
      <c r="B16" s="265" t="s">
        <v>1161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250812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3">
      <c r="A17" s="266" t="s">
        <v>1150</v>
      </c>
      <c r="B17" s="265"/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103396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8" t="str">
        <f ca="1">IF(Tabulka[[#This Row],[15_vzpl]]=0,"",Tabulka[[#This Row],[14_vzsk]]/Tabulka[[#This Row],[15_vzpl]])</f>
        <v/>
      </c>
      <c r="S17" s="267" t="str">
        <f ca="1">IF(Tabulka[[#This Row],[15_vzpl]]-Tabulka[[#This Row],[14_vzsk]]=0,"",Tabulka[[#This Row],[15_vzpl]]-Tabulka[[#This Row],[14_vzsk]])</f>
        <v/>
      </c>
    </row>
    <row r="18" spans="1:19" x14ac:dyDescent="0.3">
      <c r="A18" s="266">
        <v>30</v>
      </c>
      <c r="B18" s="265" t="s">
        <v>1162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103396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224</v>
      </c>
    </row>
    <row r="20" spans="1:19" x14ac:dyDescent="0.3">
      <c r="A20" s="99" t="s">
        <v>138</v>
      </c>
    </row>
    <row r="21" spans="1:19" x14ac:dyDescent="0.3">
      <c r="A21" s="100" t="s">
        <v>194</v>
      </c>
    </row>
    <row r="22" spans="1:19" x14ac:dyDescent="0.3">
      <c r="A22" s="258" t="s">
        <v>193</v>
      </c>
    </row>
    <row r="23" spans="1:19" x14ac:dyDescent="0.3">
      <c r="A23" s="215" t="s">
        <v>166</v>
      </c>
    </row>
    <row r="24" spans="1:19" x14ac:dyDescent="0.3">
      <c r="A24" s="217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1155</v>
      </c>
    </row>
    <row r="2" spans="1:19" x14ac:dyDescent="0.3">
      <c r="A2" s="212" t="s">
        <v>247</v>
      </c>
    </row>
    <row r="3" spans="1:19" x14ac:dyDescent="0.3">
      <c r="A3" s="304" t="s">
        <v>143</v>
      </c>
      <c r="B3" s="303">
        <v>2018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195</v>
      </c>
      <c r="E4" s="295">
        <v>4.05</v>
      </c>
      <c r="F4" s="295"/>
      <c r="G4" s="295"/>
      <c r="H4" s="295"/>
      <c r="I4" s="295">
        <v>721.19999999999993</v>
      </c>
      <c r="J4" s="295"/>
      <c r="K4" s="295">
        <v>27</v>
      </c>
      <c r="L4" s="295"/>
      <c r="M4" s="295"/>
      <c r="N4" s="295"/>
      <c r="O4" s="295">
        <v>12500</v>
      </c>
      <c r="P4" s="295">
        <v>12500</v>
      </c>
      <c r="Q4" s="295">
        <v>346182</v>
      </c>
      <c r="R4" s="295">
        <v>6500</v>
      </c>
      <c r="S4" s="295">
        <v>998.90835712295473</v>
      </c>
    </row>
    <row r="5" spans="1:19" x14ac:dyDescent="0.3">
      <c r="A5" s="300" t="s">
        <v>145</v>
      </c>
      <c r="B5" s="299">
        <v>2</v>
      </c>
      <c r="C5">
        <v>1</v>
      </c>
      <c r="D5">
        <v>99</v>
      </c>
      <c r="E5">
        <v>0.2</v>
      </c>
      <c r="I5">
        <v>36.799999999999997</v>
      </c>
      <c r="Q5">
        <v>8530</v>
      </c>
      <c r="R5">
        <v>6500</v>
      </c>
      <c r="S5">
        <v>998.90835712295473</v>
      </c>
    </row>
    <row r="6" spans="1:19" x14ac:dyDescent="0.3">
      <c r="A6" s="302" t="s">
        <v>146</v>
      </c>
      <c r="B6" s="301">
        <v>3</v>
      </c>
      <c r="C6">
        <v>1</v>
      </c>
      <c r="D6">
        <v>101</v>
      </c>
      <c r="E6">
        <v>3.85</v>
      </c>
      <c r="I6">
        <v>684.4</v>
      </c>
      <c r="K6">
        <v>27</v>
      </c>
      <c r="O6">
        <v>12500</v>
      </c>
      <c r="P6">
        <v>12500</v>
      </c>
      <c r="Q6">
        <v>337652</v>
      </c>
    </row>
    <row r="7" spans="1:19" x14ac:dyDescent="0.3">
      <c r="A7" s="300" t="s">
        <v>147</v>
      </c>
      <c r="B7" s="299">
        <v>4</v>
      </c>
      <c r="C7">
        <v>1</v>
      </c>
      <c r="D7" t="s">
        <v>1148</v>
      </c>
      <c r="E7">
        <v>6</v>
      </c>
      <c r="I7">
        <v>1056</v>
      </c>
      <c r="J7">
        <v>49</v>
      </c>
      <c r="Q7">
        <v>280127</v>
      </c>
      <c r="S7">
        <v>669.26891919959769</v>
      </c>
    </row>
    <row r="8" spans="1:19" x14ac:dyDescent="0.3">
      <c r="A8" s="302" t="s">
        <v>148</v>
      </c>
      <c r="B8" s="301">
        <v>5</v>
      </c>
      <c r="C8">
        <v>1</v>
      </c>
      <c r="D8">
        <v>526</v>
      </c>
      <c r="E8">
        <v>6</v>
      </c>
      <c r="I8">
        <v>1056</v>
      </c>
      <c r="J8">
        <v>49</v>
      </c>
      <c r="Q8">
        <v>280127</v>
      </c>
      <c r="S8">
        <v>669.26891919959769</v>
      </c>
    </row>
    <row r="9" spans="1:19" x14ac:dyDescent="0.3">
      <c r="A9" s="300" t="s">
        <v>149</v>
      </c>
      <c r="B9" s="299">
        <v>6</v>
      </c>
      <c r="C9">
        <v>1</v>
      </c>
      <c r="D9" t="s">
        <v>1149</v>
      </c>
      <c r="E9">
        <v>25</v>
      </c>
      <c r="I9">
        <v>4432</v>
      </c>
      <c r="J9">
        <v>104</v>
      </c>
      <c r="O9">
        <v>10750</v>
      </c>
      <c r="P9">
        <v>10750</v>
      </c>
      <c r="Q9">
        <v>827604</v>
      </c>
      <c r="S9">
        <v>541.66666666666663</v>
      </c>
    </row>
    <row r="10" spans="1:19" x14ac:dyDescent="0.3">
      <c r="A10" s="302" t="s">
        <v>150</v>
      </c>
      <c r="B10" s="301">
        <v>7</v>
      </c>
      <c r="C10">
        <v>1</v>
      </c>
      <c r="D10">
        <v>303</v>
      </c>
      <c r="S10">
        <v>541.66666666666663</v>
      </c>
    </row>
    <row r="11" spans="1:19" x14ac:dyDescent="0.3">
      <c r="A11" s="300" t="s">
        <v>151</v>
      </c>
      <c r="B11" s="299">
        <v>8</v>
      </c>
      <c r="C11">
        <v>1</v>
      </c>
      <c r="D11">
        <v>409</v>
      </c>
      <c r="E11">
        <v>22</v>
      </c>
      <c r="I11">
        <v>3920</v>
      </c>
      <c r="J11">
        <v>104</v>
      </c>
      <c r="O11">
        <v>10750</v>
      </c>
      <c r="P11">
        <v>10750</v>
      </c>
      <c r="Q11">
        <v>761501</v>
      </c>
    </row>
    <row r="12" spans="1:19" x14ac:dyDescent="0.3">
      <c r="A12" s="302" t="s">
        <v>152</v>
      </c>
      <c r="B12" s="301">
        <v>9</v>
      </c>
      <c r="C12">
        <v>1</v>
      </c>
      <c r="D12">
        <v>642</v>
      </c>
      <c r="E12">
        <v>3</v>
      </c>
      <c r="I12">
        <v>512</v>
      </c>
      <c r="Q12">
        <v>66103</v>
      </c>
    </row>
    <row r="13" spans="1:19" x14ac:dyDescent="0.3">
      <c r="A13" s="300" t="s">
        <v>153</v>
      </c>
      <c r="B13" s="299">
        <v>10</v>
      </c>
      <c r="C13">
        <v>1</v>
      </c>
      <c r="D13" t="s">
        <v>1150</v>
      </c>
      <c r="E13">
        <v>1</v>
      </c>
      <c r="I13">
        <v>184</v>
      </c>
      <c r="Q13">
        <v>23180</v>
      </c>
    </row>
    <row r="14" spans="1:19" x14ac:dyDescent="0.3">
      <c r="A14" s="302" t="s">
        <v>154</v>
      </c>
      <c r="B14" s="301">
        <v>11</v>
      </c>
      <c r="C14">
        <v>1</v>
      </c>
      <c r="D14">
        <v>30</v>
      </c>
      <c r="E14">
        <v>1</v>
      </c>
      <c r="I14">
        <v>184</v>
      </c>
      <c r="Q14">
        <v>23180</v>
      </c>
    </row>
    <row r="15" spans="1:19" x14ac:dyDescent="0.3">
      <c r="A15" s="300" t="s">
        <v>155</v>
      </c>
      <c r="B15" s="299">
        <v>12</v>
      </c>
      <c r="C15" t="s">
        <v>1151</v>
      </c>
      <c r="E15">
        <v>36.049999999999997</v>
      </c>
      <c r="I15">
        <v>6393.2</v>
      </c>
      <c r="J15">
        <v>153</v>
      </c>
      <c r="K15">
        <v>27</v>
      </c>
      <c r="O15">
        <v>23250</v>
      </c>
      <c r="P15">
        <v>23250</v>
      </c>
      <c r="Q15">
        <v>1477093</v>
      </c>
      <c r="R15">
        <v>6500</v>
      </c>
      <c r="S15">
        <v>2209.8439429892192</v>
      </c>
    </row>
    <row r="16" spans="1:19" x14ac:dyDescent="0.3">
      <c r="A16" s="298" t="s">
        <v>143</v>
      </c>
      <c r="B16" s="297">
        <v>2018</v>
      </c>
      <c r="C16">
        <v>2</v>
      </c>
      <c r="D16" t="s">
        <v>195</v>
      </c>
      <c r="E16">
        <v>4.05</v>
      </c>
      <c r="I16">
        <v>614</v>
      </c>
      <c r="J16">
        <v>8</v>
      </c>
      <c r="K16">
        <v>24.8</v>
      </c>
      <c r="Q16">
        <v>357602</v>
      </c>
      <c r="S16">
        <v>998.90835712295473</v>
      </c>
    </row>
    <row r="17" spans="3:19" x14ac:dyDescent="0.3">
      <c r="C17">
        <v>2</v>
      </c>
      <c r="D17">
        <v>99</v>
      </c>
      <c r="E17">
        <v>0.2</v>
      </c>
      <c r="I17">
        <v>32</v>
      </c>
      <c r="K17">
        <v>11</v>
      </c>
      <c r="Q17">
        <v>20972</v>
      </c>
      <c r="S17">
        <v>998.90835712295473</v>
      </c>
    </row>
    <row r="18" spans="3:19" x14ac:dyDescent="0.3">
      <c r="C18">
        <v>2</v>
      </c>
      <c r="D18">
        <v>101</v>
      </c>
      <c r="E18">
        <v>3.85</v>
      </c>
      <c r="I18">
        <v>582</v>
      </c>
      <c r="J18">
        <v>8</v>
      </c>
      <c r="K18">
        <v>13.8</v>
      </c>
      <c r="Q18">
        <v>336630</v>
      </c>
    </row>
    <row r="19" spans="3:19" x14ac:dyDescent="0.3">
      <c r="C19">
        <v>2</v>
      </c>
      <c r="D19" t="s">
        <v>1148</v>
      </c>
      <c r="E19">
        <v>6</v>
      </c>
      <c r="I19">
        <v>848</v>
      </c>
      <c r="J19">
        <v>44</v>
      </c>
      <c r="O19">
        <v>6730</v>
      </c>
      <c r="P19">
        <v>6730</v>
      </c>
      <c r="Q19">
        <v>259948</v>
      </c>
      <c r="S19">
        <v>669.26891919959769</v>
      </c>
    </row>
    <row r="20" spans="3:19" x14ac:dyDescent="0.3">
      <c r="C20">
        <v>2</v>
      </c>
      <c r="D20">
        <v>526</v>
      </c>
      <c r="E20">
        <v>6</v>
      </c>
      <c r="I20">
        <v>848</v>
      </c>
      <c r="J20">
        <v>44</v>
      </c>
      <c r="O20">
        <v>6730</v>
      </c>
      <c r="P20">
        <v>6730</v>
      </c>
      <c r="Q20">
        <v>259948</v>
      </c>
      <c r="S20">
        <v>669.26891919959769</v>
      </c>
    </row>
    <row r="21" spans="3:19" x14ac:dyDescent="0.3">
      <c r="C21">
        <v>2</v>
      </c>
      <c r="D21" t="s">
        <v>1149</v>
      </c>
      <c r="E21">
        <v>25</v>
      </c>
      <c r="I21">
        <v>3744</v>
      </c>
      <c r="J21">
        <v>117</v>
      </c>
      <c r="O21">
        <v>1000</v>
      </c>
      <c r="P21">
        <v>1000</v>
      </c>
      <c r="Q21">
        <v>824019</v>
      </c>
      <c r="S21">
        <v>541.66666666666663</v>
      </c>
    </row>
    <row r="22" spans="3:19" x14ac:dyDescent="0.3">
      <c r="C22">
        <v>2</v>
      </c>
      <c r="D22">
        <v>303</v>
      </c>
      <c r="S22">
        <v>541.66666666666663</v>
      </c>
    </row>
    <row r="23" spans="3:19" x14ac:dyDescent="0.3">
      <c r="C23">
        <v>2</v>
      </c>
      <c r="D23">
        <v>409</v>
      </c>
      <c r="E23">
        <v>22</v>
      </c>
      <c r="I23">
        <v>3328</v>
      </c>
      <c r="J23">
        <v>117</v>
      </c>
      <c r="O23">
        <v>1000</v>
      </c>
      <c r="P23">
        <v>1000</v>
      </c>
      <c r="Q23">
        <v>761925</v>
      </c>
    </row>
    <row r="24" spans="3:19" x14ac:dyDescent="0.3">
      <c r="C24">
        <v>2</v>
      </c>
      <c r="D24">
        <v>642</v>
      </c>
      <c r="E24">
        <v>3</v>
      </c>
      <c r="I24">
        <v>416</v>
      </c>
      <c r="Q24">
        <v>62094</v>
      </c>
    </row>
    <row r="25" spans="3:19" x14ac:dyDescent="0.3">
      <c r="C25">
        <v>2</v>
      </c>
      <c r="D25" t="s">
        <v>1150</v>
      </c>
      <c r="E25">
        <v>1</v>
      </c>
      <c r="I25">
        <v>136</v>
      </c>
      <c r="Q25">
        <v>26513</v>
      </c>
    </row>
    <row r="26" spans="3:19" x14ac:dyDescent="0.3">
      <c r="C26">
        <v>2</v>
      </c>
      <c r="D26">
        <v>30</v>
      </c>
      <c r="E26">
        <v>1</v>
      </c>
      <c r="I26">
        <v>136</v>
      </c>
      <c r="Q26">
        <v>26513</v>
      </c>
    </row>
    <row r="27" spans="3:19" x14ac:dyDescent="0.3">
      <c r="C27" t="s">
        <v>1152</v>
      </c>
      <c r="E27">
        <v>36.049999999999997</v>
      </c>
      <c r="I27">
        <v>5342</v>
      </c>
      <c r="J27">
        <v>169</v>
      </c>
      <c r="K27">
        <v>24.8</v>
      </c>
      <c r="O27">
        <v>7730</v>
      </c>
      <c r="P27">
        <v>7730</v>
      </c>
      <c r="Q27">
        <v>1468082</v>
      </c>
      <c r="S27">
        <v>2209.8439429892192</v>
      </c>
    </row>
    <row r="28" spans="3:19" x14ac:dyDescent="0.3">
      <c r="C28">
        <v>3</v>
      </c>
      <c r="D28" t="s">
        <v>195</v>
      </c>
      <c r="E28">
        <v>4.05</v>
      </c>
      <c r="I28">
        <v>657.6</v>
      </c>
      <c r="J28">
        <v>8</v>
      </c>
      <c r="K28">
        <v>46.8</v>
      </c>
      <c r="Q28">
        <v>346191</v>
      </c>
      <c r="S28">
        <v>998.90835712295473</v>
      </c>
    </row>
    <row r="29" spans="3:19" x14ac:dyDescent="0.3">
      <c r="C29">
        <v>3</v>
      </c>
      <c r="D29">
        <v>99</v>
      </c>
      <c r="E29">
        <v>0.2</v>
      </c>
      <c r="I29">
        <v>32</v>
      </c>
      <c r="K29">
        <v>8</v>
      </c>
      <c r="Q29">
        <v>11798</v>
      </c>
      <c r="S29">
        <v>998.90835712295473</v>
      </c>
    </row>
    <row r="30" spans="3:19" x14ac:dyDescent="0.3">
      <c r="C30">
        <v>3</v>
      </c>
      <c r="D30">
        <v>101</v>
      </c>
      <c r="E30">
        <v>3.85</v>
      </c>
      <c r="I30">
        <v>625.6</v>
      </c>
      <c r="J30">
        <v>8</v>
      </c>
      <c r="K30">
        <v>38.799999999999997</v>
      </c>
      <c r="Q30">
        <v>334393</v>
      </c>
    </row>
    <row r="31" spans="3:19" x14ac:dyDescent="0.3">
      <c r="C31">
        <v>3</v>
      </c>
      <c r="D31" t="s">
        <v>1148</v>
      </c>
      <c r="E31">
        <v>6</v>
      </c>
      <c r="I31">
        <v>780</v>
      </c>
      <c r="J31">
        <v>34</v>
      </c>
      <c r="Q31">
        <v>269595</v>
      </c>
      <c r="R31">
        <v>14500</v>
      </c>
      <c r="S31">
        <v>669.26891919959769</v>
      </c>
    </row>
    <row r="32" spans="3:19" x14ac:dyDescent="0.3">
      <c r="C32">
        <v>3</v>
      </c>
      <c r="D32">
        <v>526</v>
      </c>
      <c r="E32">
        <v>6</v>
      </c>
      <c r="I32">
        <v>780</v>
      </c>
      <c r="J32">
        <v>34</v>
      </c>
      <c r="Q32">
        <v>269595</v>
      </c>
      <c r="R32">
        <v>14500</v>
      </c>
      <c r="S32">
        <v>669.26891919959769</v>
      </c>
    </row>
    <row r="33" spans="3:19" x14ac:dyDescent="0.3">
      <c r="C33">
        <v>3</v>
      </c>
      <c r="D33" t="s">
        <v>1149</v>
      </c>
      <c r="E33">
        <v>25</v>
      </c>
      <c r="I33">
        <v>3760</v>
      </c>
      <c r="J33">
        <v>161</v>
      </c>
      <c r="O33">
        <v>25000</v>
      </c>
      <c r="P33">
        <v>25000</v>
      </c>
      <c r="Q33">
        <v>851998</v>
      </c>
      <c r="S33">
        <v>541.66666666666663</v>
      </c>
    </row>
    <row r="34" spans="3:19" x14ac:dyDescent="0.3">
      <c r="C34">
        <v>3</v>
      </c>
      <c r="D34">
        <v>303</v>
      </c>
      <c r="S34">
        <v>541.66666666666663</v>
      </c>
    </row>
    <row r="35" spans="3:19" x14ac:dyDescent="0.3">
      <c r="C35">
        <v>3</v>
      </c>
      <c r="D35">
        <v>409</v>
      </c>
      <c r="E35">
        <v>22</v>
      </c>
      <c r="I35">
        <v>3336</v>
      </c>
      <c r="J35">
        <v>161</v>
      </c>
      <c r="O35">
        <v>25000</v>
      </c>
      <c r="P35">
        <v>25000</v>
      </c>
      <c r="Q35">
        <v>794997</v>
      </c>
    </row>
    <row r="36" spans="3:19" x14ac:dyDescent="0.3">
      <c r="C36">
        <v>3</v>
      </c>
      <c r="D36">
        <v>642</v>
      </c>
      <c r="E36">
        <v>3</v>
      </c>
      <c r="I36">
        <v>424</v>
      </c>
      <c r="Q36">
        <v>57001</v>
      </c>
    </row>
    <row r="37" spans="3:19" x14ac:dyDescent="0.3">
      <c r="C37">
        <v>3</v>
      </c>
      <c r="D37" t="s">
        <v>1150</v>
      </c>
      <c r="E37">
        <v>1</v>
      </c>
      <c r="I37">
        <v>120</v>
      </c>
      <c r="Q37">
        <v>30492</v>
      </c>
    </row>
    <row r="38" spans="3:19" x14ac:dyDescent="0.3">
      <c r="C38">
        <v>3</v>
      </c>
      <c r="D38">
        <v>30</v>
      </c>
      <c r="E38">
        <v>1</v>
      </c>
      <c r="I38">
        <v>120</v>
      </c>
      <c r="Q38">
        <v>30492</v>
      </c>
    </row>
    <row r="39" spans="3:19" x14ac:dyDescent="0.3">
      <c r="C39" t="s">
        <v>1153</v>
      </c>
      <c r="E39">
        <v>36.049999999999997</v>
      </c>
      <c r="I39">
        <v>5317.6</v>
      </c>
      <c r="J39">
        <v>203</v>
      </c>
      <c r="K39">
        <v>46.8</v>
      </c>
      <c r="O39">
        <v>25000</v>
      </c>
      <c r="P39">
        <v>25000</v>
      </c>
      <c r="Q39">
        <v>1498276</v>
      </c>
      <c r="R39">
        <v>14500</v>
      </c>
      <c r="S39">
        <v>2209.8439429892192</v>
      </c>
    </row>
    <row r="40" spans="3:19" x14ac:dyDescent="0.3">
      <c r="C40">
        <v>4</v>
      </c>
      <c r="D40" t="s">
        <v>195</v>
      </c>
      <c r="E40">
        <v>4.05</v>
      </c>
      <c r="I40">
        <v>626.80000000000007</v>
      </c>
      <c r="J40">
        <v>8</v>
      </c>
      <c r="K40">
        <v>22</v>
      </c>
      <c r="Q40">
        <v>338066</v>
      </c>
      <c r="S40">
        <v>998.90835712295473</v>
      </c>
    </row>
    <row r="41" spans="3:19" x14ac:dyDescent="0.3">
      <c r="C41">
        <v>4</v>
      </c>
      <c r="D41">
        <v>99</v>
      </c>
      <c r="E41">
        <v>0.2</v>
      </c>
      <c r="I41">
        <v>33.6</v>
      </c>
      <c r="K41">
        <v>11</v>
      </c>
      <c r="Q41">
        <v>15613</v>
      </c>
      <c r="S41">
        <v>998.90835712295473</v>
      </c>
    </row>
    <row r="42" spans="3:19" x14ac:dyDescent="0.3">
      <c r="C42">
        <v>4</v>
      </c>
      <c r="D42">
        <v>101</v>
      </c>
      <c r="E42">
        <v>3.85</v>
      </c>
      <c r="I42">
        <v>593.20000000000005</v>
      </c>
      <c r="J42">
        <v>8</v>
      </c>
      <c r="K42">
        <v>11</v>
      </c>
      <c r="Q42">
        <v>322453</v>
      </c>
    </row>
    <row r="43" spans="3:19" x14ac:dyDescent="0.3">
      <c r="C43">
        <v>4</v>
      </c>
      <c r="D43" t="s">
        <v>1148</v>
      </c>
      <c r="E43">
        <v>6</v>
      </c>
      <c r="I43">
        <v>972</v>
      </c>
      <c r="J43">
        <v>62</v>
      </c>
      <c r="Q43">
        <v>282505</v>
      </c>
      <c r="R43">
        <v>850</v>
      </c>
      <c r="S43">
        <v>669.26891919959769</v>
      </c>
    </row>
    <row r="44" spans="3:19" x14ac:dyDescent="0.3">
      <c r="C44">
        <v>4</v>
      </c>
      <c r="D44">
        <v>526</v>
      </c>
      <c r="E44">
        <v>6</v>
      </c>
      <c r="I44">
        <v>972</v>
      </c>
      <c r="J44">
        <v>62</v>
      </c>
      <c r="Q44">
        <v>282505</v>
      </c>
      <c r="R44">
        <v>850</v>
      </c>
      <c r="S44">
        <v>669.26891919959769</v>
      </c>
    </row>
    <row r="45" spans="3:19" x14ac:dyDescent="0.3">
      <c r="C45">
        <v>4</v>
      </c>
      <c r="D45" t="s">
        <v>1149</v>
      </c>
      <c r="E45">
        <v>25</v>
      </c>
      <c r="I45">
        <v>3840</v>
      </c>
      <c r="J45">
        <v>137.5</v>
      </c>
      <c r="O45">
        <v>15750</v>
      </c>
      <c r="P45">
        <v>15750</v>
      </c>
      <c r="Q45">
        <v>827086</v>
      </c>
      <c r="R45">
        <v>900</v>
      </c>
      <c r="S45">
        <v>541.66666666666663</v>
      </c>
    </row>
    <row r="46" spans="3:19" x14ac:dyDescent="0.3">
      <c r="C46">
        <v>4</v>
      </c>
      <c r="D46">
        <v>303</v>
      </c>
      <c r="R46">
        <v>900</v>
      </c>
      <c r="S46">
        <v>541.66666666666663</v>
      </c>
    </row>
    <row r="47" spans="3:19" x14ac:dyDescent="0.3">
      <c r="C47">
        <v>4</v>
      </c>
      <c r="D47">
        <v>409</v>
      </c>
      <c r="E47">
        <v>22</v>
      </c>
      <c r="I47">
        <v>3400</v>
      </c>
      <c r="J47">
        <v>137.5</v>
      </c>
      <c r="O47">
        <v>15750</v>
      </c>
      <c r="P47">
        <v>15750</v>
      </c>
      <c r="Q47">
        <v>761472</v>
      </c>
    </row>
    <row r="48" spans="3:19" x14ac:dyDescent="0.3">
      <c r="C48">
        <v>4</v>
      </c>
      <c r="D48">
        <v>642</v>
      </c>
      <c r="E48">
        <v>3</v>
      </c>
      <c r="I48">
        <v>440</v>
      </c>
      <c r="Q48">
        <v>65614</v>
      </c>
    </row>
    <row r="49" spans="3:19" x14ac:dyDescent="0.3">
      <c r="C49">
        <v>4</v>
      </c>
      <c r="D49" t="s">
        <v>1150</v>
      </c>
      <c r="E49">
        <v>1</v>
      </c>
      <c r="I49">
        <v>152</v>
      </c>
      <c r="Q49">
        <v>23211</v>
      </c>
    </row>
    <row r="50" spans="3:19" x14ac:dyDescent="0.3">
      <c r="C50">
        <v>4</v>
      </c>
      <c r="D50">
        <v>30</v>
      </c>
      <c r="E50">
        <v>1</v>
      </c>
      <c r="I50">
        <v>152</v>
      </c>
      <c r="Q50">
        <v>23211</v>
      </c>
    </row>
    <row r="51" spans="3:19" x14ac:dyDescent="0.3">
      <c r="C51" t="s">
        <v>1154</v>
      </c>
      <c r="E51">
        <v>36.049999999999997</v>
      </c>
      <c r="I51">
        <v>5590.8</v>
      </c>
      <c r="J51">
        <v>207.5</v>
      </c>
      <c r="K51">
        <v>22</v>
      </c>
      <c r="O51">
        <v>15750</v>
      </c>
      <c r="P51">
        <v>15750</v>
      </c>
      <c r="Q51">
        <v>1470868</v>
      </c>
      <c r="R51">
        <v>1750</v>
      </c>
      <c r="S51">
        <v>2209.8439429892192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1165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14401561</v>
      </c>
      <c r="C3" s="202">
        <f t="shared" ref="C3:Z3" si="0">SUBTOTAL(9,C6:C1048576)</f>
        <v>4</v>
      </c>
      <c r="D3" s="202"/>
      <c r="E3" s="202">
        <f>SUBTOTAL(9,E6:E1048576)/4</f>
        <v>11772437</v>
      </c>
      <c r="F3" s="202"/>
      <c r="G3" s="202">
        <f t="shared" si="0"/>
        <v>4</v>
      </c>
      <c r="H3" s="202">
        <f>SUBTOTAL(9,H6:H1048576)/4</f>
        <v>17218819</v>
      </c>
      <c r="I3" s="205">
        <f>IF(B3&lt;&gt;0,H3/B3,"")</f>
        <v>1.1956217107298299</v>
      </c>
      <c r="J3" s="203">
        <f>IF(E3&lt;&gt;0,H3/E3,"")</f>
        <v>1.4626384494561322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3"/>
      <c r="B5" s="524">
        <v>2015</v>
      </c>
      <c r="C5" s="525"/>
      <c r="D5" s="525"/>
      <c r="E5" s="525">
        <v>2017</v>
      </c>
      <c r="F5" s="525"/>
      <c r="G5" s="525"/>
      <c r="H5" s="525">
        <v>2018</v>
      </c>
      <c r="I5" s="526" t="s">
        <v>188</v>
      </c>
      <c r="J5" s="527" t="s">
        <v>2</v>
      </c>
      <c r="K5" s="524">
        <v>2015</v>
      </c>
      <c r="L5" s="525"/>
      <c r="M5" s="525"/>
      <c r="N5" s="525">
        <v>2017</v>
      </c>
      <c r="O5" s="525"/>
      <c r="P5" s="525"/>
      <c r="Q5" s="525">
        <v>2018</v>
      </c>
      <c r="R5" s="526" t="s">
        <v>188</v>
      </c>
      <c r="S5" s="527" t="s">
        <v>2</v>
      </c>
      <c r="T5" s="524">
        <v>2015</v>
      </c>
      <c r="U5" s="525"/>
      <c r="V5" s="525"/>
      <c r="W5" s="525">
        <v>2017</v>
      </c>
      <c r="X5" s="525"/>
      <c r="Y5" s="525"/>
      <c r="Z5" s="525">
        <v>2018</v>
      </c>
      <c r="AA5" s="526" t="s">
        <v>188</v>
      </c>
      <c r="AB5" s="527" t="s">
        <v>2</v>
      </c>
    </row>
    <row r="6" spans="1:28" ht="14.4" customHeight="1" x14ac:dyDescent="0.3">
      <c r="A6" s="528" t="s">
        <v>1163</v>
      </c>
      <c r="B6" s="529">
        <v>14401561</v>
      </c>
      <c r="C6" s="530">
        <v>1</v>
      </c>
      <c r="D6" s="530">
        <v>1.2233287806084669</v>
      </c>
      <c r="E6" s="529">
        <v>11772437</v>
      </c>
      <c r="F6" s="530">
        <v>0.81744173426755617</v>
      </c>
      <c r="G6" s="530">
        <v>1</v>
      </c>
      <c r="H6" s="529">
        <v>17218819</v>
      </c>
      <c r="I6" s="530">
        <v>1.1956217107298299</v>
      </c>
      <c r="J6" s="530">
        <v>1.4626384494561322</v>
      </c>
      <c r="K6" s="529"/>
      <c r="L6" s="530"/>
      <c r="M6" s="530"/>
      <c r="N6" s="529"/>
      <c r="O6" s="530"/>
      <c r="P6" s="530"/>
      <c r="Q6" s="529"/>
      <c r="R6" s="530"/>
      <c r="S6" s="530"/>
      <c r="T6" s="529"/>
      <c r="U6" s="530"/>
      <c r="V6" s="530"/>
      <c r="W6" s="529"/>
      <c r="X6" s="530"/>
      <c r="Y6" s="530"/>
      <c r="Z6" s="529"/>
      <c r="AA6" s="530"/>
      <c r="AB6" s="531"/>
    </row>
    <row r="7" spans="1:28" ht="14.4" customHeight="1" thickBot="1" x14ac:dyDescent="0.35">
      <c r="A7" s="535" t="s">
        <v>1164</v>
      </c>
      <c r="B7" s="532">
        <v>14401561</v>
      </c>
      <c r="C7" s="533">
        <v>1</v>
      </c>
      <c r="D7" s="533">
        <v>1.2233287806084669</v>
      </c>
      <c r="E7" s="532">
        <v>11772437</v>
      </c>
      <c r="F7" s="533">
        <v>0.81744173426755617</v>
      </c>
      <c r="G7" s="533">
        <v>1</v>
      </c>
      <c r="H7" s="532">
        <v>17218819</v>
      </c>
      <c r="I7" s="533">
        <v>1.1956217107298299</v>
      </c>
      <c r="J7" s="533">
        <v>1.4626384494561322</v>
      </c>
      <c r="K7" s="532"/>
      <c r="L7" s="533"/>
      <c r="M7" s="533"/>
      <c r="N7" s="532"/>
      <c r="O7" s="533"/>
      <c r="P7" s="533"/>
      <c r="Q7" s="532"/>
      <c r="R7" s="533"/>
      <c r="S7" s="533"/>
      <c r="T7" s="532"/>
      <c r="U7" s="533"/>
      <c r="V7" s="533"/>
      <c r="W7" s="532"/>
      <c r="X7" s="533"/>
      <c r="Y7" s="533"/>
      <c r="Z7" s="532"/>
      <c r="AA7" s="533"/>
      <c r="AB7" s="534"/>
    </row>
    <row r="8" spans="1:28" ht="14.4" customHeight="1" thickBot="1" x14ac:dyDescent="0.35"/>
    <row r="9" spans="1:28" ht="14.4" customHeight="1" x14ac:dyDescent="0.3">
      <c r="A9" s="528" t="s">
        <v>416</v>
      </c>
      <c r="B9" s="529">
        <v>14401561</v>
      </c>
      <c r="C9" s="530">
        <v>1</v>
      </c>
      <c r="D9" s="530">
        <v>1.2233287806084669</v>
      </c>
      <c r="E9" s="529">
        <v>11772437</v>
      </c>
      <c r="F9" s="530">
        <v>0.81744173426755617</v>
      </c>
      <c r="G9" s="530">
        <v>1</v>
      </c>
      <c r="H9" s="529">
        <v>17218819</v>
      </c>
      <c r="I9" s="530">
        <v>1.1956217107298299</v>
      </c>
      <c r="J9" s="531">
        <v>1.4626384494561322</v>
      </c>
    </row>
    <row r="10" spans="1:28" ht="14.4" customHeight="1" thickBot="1" x14ac:dyDescent="0.35">
      <c r="A10" s="535" t="s">
        <v>1166</v>
      </c>
      <c r="B10" s="532">
        <v>14401561</v>
      </c>
      <c r="C10" s="533">
        <v>1</v>
      </c>
      <c r="D10" s="533">
        <v>1.2233287806084669</v>
      </c>
      <c r="E10" s="532">
        <v>11772437</v>
      </c>
      <c r="F10" s="533">
        <v>0.81744173426755617</v>
      </c>
      <c r="G10" s="533">
        <v>1</v>
      </c>
      <c r="H10" s="532">
        <v>17218819</v>
      </c>
      <c r="I10" s="533">
        <v>1.1956217107298299</v>
      </c>
      <c r="J10" s="534">
        <v>1.4626384494561322</v>
      </c>
    </row>
    <row r="11" spans="1:28" ht="14.4" customHeight="1" x14ac:dyDescent="0.3">
      <c r="A11" s="536" t="s">
        <v>224</v>
      </c>
    </row>
    <row r="12" spans="1:28" ht="14.4" customHeight="1" x14ac:dyDescent="0.3">
      <c r="A12" s="537" t="s">
        <v>1167</v>
      </c>
    </row>
    <row r="13" spans="1:28" ht="14.4" customHeight="1" x14ac:dyDescent="0.3">
      <c r="A13" s="536" t="s">
        <v>1168</v>
      </c>
    </row>
    <row r="14" spans="1:28" ht="14.4" customHeight="1" x14ac:dyDescent="0.3">
      <c r="A14" s="536" t="s">
        <v>1169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1170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62789</v>
      </c>
      <c r="C3" s="240">
        <f t="shared" si="0"/>
        <v>55516</v>
      </c>
      <c r="D3" s="252">
        <f t="shared" si="0"/>
        <v>67722</v>
      </c>
      <c r="E3" s="204">
        <f t="shared" si="0"/>
        <v>14401561</v>
      </c>
      <c r="F3" s="202">
        <f t="shared" si="0"/>
        <v>11772437</v>
      </c>
      <c r="G3" s="241">
        <f t="shared" si="0"/>
        <v>17218819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3"/>
      <c r="B5" s="524">
        <v>2015</v>
      </c>
      <c r="C5" s="525">
        <v>2017</v>
      </c>
      <c r="D5" s="538">
        <v>2018</v>
      </c>
      <c r="E5" s="524">
        <v>2015</v>
      </c>
      <c r="F5" s="525">
        <v>2017</v>
      </c>
      <c r="G5" s="538">
        <v>2018</v>
      </c>
    </row>
    <row r="6" spans="1:7" ht="14.4" customHeight="1" thickBot="1" x14ac:dyDescent="0.35">
      <c r="A6" s="541" t="s">
        <v>1166</v>
      </c>
      <c r="B6" s="494">
        <v>62789</v>
      </c>
      <c r="C6" s="494">
        <v>55516</v>
      </c>
      <c r="D6" s="494">
        <v>67722</v>
      </c>
      <c r="E6" s="539">
        <v>14401561</v>
      </c>
      <c r="F6" s="539">
        <v>11772437</v>
      </c>
      <c r="G6" s="540">
        <v>17218819</v>
      </c>
    </row>
    <row r="7" spans="1:7" ht="14.4" customHeight="1" x14ac:dyDescent="0.3">
      <c r="A7" s="536" t="s">
        <v>224</v>
      </c>
    </row>
    <row r="8" spans="1:7" ht="14.4" customHeight="1" x14ac:dyDescent="0.3">
      <c r="A8" s="537" t="s">
        <v>1167</v>
      </c>
    </row>
    <row r="9" spans="1:7" ht="14.4" customHeight="1" x14ac:dyDescent="0.3">
      <c r="A9" s="536" t="s">
        <v>1168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1302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62789</v>
      </c>
      <c r="H3" s="89">
        <f t="shared" si="0"/>
        <v>14401561</v>
      </c>
      <c r="I3" s="66"/>
      <c r="J3" s="66"/>
      <c r="K3" s="89">
        <f t="shared" si="0"/>
        <v>55516</v>
      </c>
      <c r="L3" s="89">
        <f t="shared" si="0"/>
        <v>11772437</v>
      </c>
      <c r="M3" s="66"/>
      <c r="N3" s="66"/>
      <c r="O3" s="89">
        <f t="shared" si="0"/>
        <v>67722</v>
      </c>
      <c r="P3" s="89">
        <f t="shared" si="0"/>
        <v>17218819</v>
      </c>
      <c r="Q3" s="67">
        <f>IF(L3=0,0,P3/L3)</f>
        <v>1.4626384494561322</v>
      </c>
      <c r="R3" s="90">
        <f>IF(O3=0,0,P3/O3)</f>
        <v>254.25739050825433</v>
      </c>
    </row>
    <row r="4" spans="1:18" ht="14.4" customHeight="1" x14ac:dyDescent="0.3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2017</v>
      </c>
      <c r="L4" s="416"/>
      <c r="M4" s="87"/>
      <c r="N4" s="87"/>
      <c r="O4" s="415">
        <v>2018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42"/>
      <c r="B5" s="542"/>
      <c r="C5" s="543"/>
      <c r="D5" s="544"/>
      <c r="E5" s="545"/>
      <c r="F5" s="546"/>
      <c r="G5" s="547" t="s">
        <v>58</v>
      </c>
      <c r="H5" s="548" t="s">
        <v>14</v>
      </c>
      <c r="I5" s="549"/>
      <c r="J5" s="549"/>
      <c r="K5" s="547" t="s">
        <v>58</v>
      </c>
      <c r="L5" s="548" t="s">
        <v>14</v>
      </c>
      <c r="M5" s="549"/>
      <c r="N5" s="549"/>
      <c r="O5" s="547" t="s">
        <v>58</v>
      </c>
      <c r="P5" s="548" t="s">
        <v>14</v>
      </c>
      <c r="Q5" s="550"/>
      <c r="R5" s="551"/>
    </row>
    <row r="6" spans="1:18" ht="14.4" customHeight="1" x14ac:dyDescent="0.3">
      <c r="A6" s="465" t="s">
        <v>1171</v>
      </c>
      <c r="B6" s="466" t="s">
        <v>1172</v>
      </c>
      <c r="C6" s="466" t="s">
        <v>416</v>
      </c>
      <c r="D6" s="466" t="s">
        <v>1173</v>
      </c>
      <c r="E6" s="466" t="s">
        <v>1174</v>
      </c>
      <c r="F6" s="466" t="s">
        <v>1175</v>
      </c>
      <c r="G6" s="470">
        <v>240</v>
      </c>
      <c r="H6" s="470">
        <v>41520</v>
      </c>
      <c r="I6" s="466">
        <v>1.2307692307692308</v>
      </c>
      <c r="J6" s="466">
        <v>173</v>
      </c>
      <c r="K6" s="470">
        <v>195</v>
      </c>
      <c r="L6" s="470">
        <v>33735</v>
      </c>
      <c r="M6" s="466">
        <v>1</v>
      </c>
      <c r="N6" s="466">
        <v>173</v>
      </c>
      <c r="O6" s="470">
        <v>227</v>
      </c>
      <c r="P6" s="470">
        <v>39498</v>
      </c>
      <c r="Q6" s="491">
        <v>1.1708314806580702</v>
      </c>
      <c r="R6" s="471">
        <v>174</v>
      </c>
    </row>
    <row r="7" spans="1:18" ht="14.4" customHeight="1" x14ac:dyDescent="0.3">
      <c r="A7" s="472" t="s">
        <v>1171</v>
      </c>
      <c r="B7" s="473" t="s">
        <v>1172</v>
      </c>
      <c r="C7" s="473" t="s">
        <v>416</v>
      </c>
      <c r="D7" s="473" t="s">
        <v>1173</v>
      </c>
      <c r="E7" s="473" t="s">
        <v>1176</v>
      </c>
      <c r="F7" s="473" t="s">
        <v>1177</v>
      </c>
      <c r="G7" s="477">
        <v>2269</v>
      </c>
      <c r="H7" s="477">
        <v>285894</v>
      </c>
      <c r="I7" s="473">
        <v>0.75393987341772151</v>
      </c>
      <c r="J7" s="473">
        <v>126</v>
      </c>
      <c r="K7" s="477">
        <v>1975</v>
      </c>
      <c r="L7" s="477">
        <v>379200</v>
      </c>
      <c r="M7" s="473">
        <v>1</v>
      </c>
      <c r="N7" s="473">
        <v>192</v>
      </c>
      <c r="O7" s="477">
        <v>2056</v>
      </c>
      <c r="P7" s="477">
        <v>396808</v>
      </c>
      <c r="Q7" s="552">
        <v>1.0464345991561181</v>
      </c>
      <c r="R7" s="478">
        <v>193</v>
      </c>
    </row>
    <row r="8" spans="1:18" ht="14.4" customHeight="1" x14ac:dyDescent="0.3">
      <c r="A8" s="472" t="s">
        <v>1171</v>
      </c>
      <c r="B8" s="473" t="s">
        <v>1172</v>
      </c>
      <c r="C8" s="473" t="s">
        <v>416</v>
      </c>
      <c r="D8" s="473" t="s">
        <v>1173</v>
      </c>
      <c r="E8" s="473" t="s">
        <v>1178</v>
      </c>
      <c r="F8" s="473" t="s">
        <v>1179</v>
      </c>
      <c r="G8" s="477">
        <v>2396</v>
      </c>
      <c r="H8" s="477">
        <v>158136</v>
      </c>
      <c r="I8" s="473">
        <v>1.0194693003945434</v>
      </c>
      <c r="J8" s="473">
        <v>66</v>
      </c>
      <c r="K8" s="477">
        <v>2041</v>
      </c>
      <c r="L8" s="477">
        <v>155116</v>
      </c>
      <c r="M8" s="473">
        <v>1</v>
      </c>
      <c r="N8" s="473">
        <v>76</v>
      </c>
      <c r="O8" s="477">
        <v>2303</v>
      </c>
      <c r="P8" s="477">
        <v>175028</v>
      </c>
      <c r="Q8" s="552">
        <v>1.1283684468397843</v>
      </c>
      <c r="R8" s="478">
        <v>76</v>
      </c>
    </row>
    <row r="9" spans="1:18" ht="14.4" customHeight="1" x14ac:dyDescent="0.3">
      <c r="A9" s="472" t="s">
        <v>1171</v>
      </c>
      <c r="B9" s="473" t="s">
        <v>1172</v>
      </c>
      <c r="C9" s="473" t="s">
        <v>416</v>
      </c>
      <c r="D9" s="473" t="s">
        <v>1173</v>
      </c>
      <c r="E9" s="473" t="s">
        <v>1180</v>
      </c>
      <c r="F9" s="473" t="s">
        <v>1181</v>
      </c>
      <c r="G9" s="477">
        <v>10</v>
      </c>
      <c r="H9" s="477">
        <v>1860</v>
      </c>
      <c r="I9" s="473">
        <v>0.48174048174048173</v>
      </c>
      <c r="J9" s="473">
        <v>186</v>
      </c>
      <c r="K9" s="477">
        <v>13</v>
      </c>
      <c r="L9" s="477">
        <v>3861</v>
      </c>
      <c r="M9" s="473">
        <v>1</v>
      </c>
      <c r="N9" s="473">
        <v>297</v>
      </c>
      <c r="O9" s="477">
        <v>13</v>
      </c>
      <c r="P9" s="477">
        <v>3861</v>
      </c>
      <c r="Q9" s="552">
        <v>1</v>
      </c>
      <c r="R9" s="478">
        <v>297</v>
      </c>
    </row>
    <row r="10" spans="1:18" ht="14.4" customHeight="1" x14ac:dyDescent="0.3">
      <c r="A10" s="472" t="s">
        <v>1171</v>
      </c>
      <c r="B10" s="473" t="s">
        <v>1172</v>
      </c>
      <c r="C10" s="473" t="s">
        <v>416</v>
      </c>
      <c r="D10" s="473" t="s">
        <v>1173</v>
      </c>
      <c r="E10" s="473" t="s">
        <v>1182</v>
      </c>
      <c r="F10" s="473" t="s">
        <v>1183</v>
      </c>
      <c r="G10" s="477">
        <v>890</v>
      </c>
      <c r="H10" s="477">
        <v>202030</v>
      </c>
      <c r="I10" s="473">
        <v>0.88871586430180183</v>
      </c>
      <c r="J10" s="473">
        <v>227</v>
      </c>
      <c r="K10" s="477">
        <v>888</v>
      </c>
      <c r="L10" s="477">
        <v>227328</v>
      </c>
      <c r="M10" s="473">
        <v>1</v>
      </c>
      <c r="N10" s="473">
        <v>256</v>
      </c>
      <c r="O10" s="477">
        <v>955</v>
      </c>
      <c r="P10" s="477">
        <v>244480</v>
      </c>
      <c r="Q10" s="552">
        <v>1.0754504504504505</v>
      </c>
      <c r="R10" s="478">
        <v>256</v>
      </c>
    </row>
    <row r="11" spans="1:18" ht="14.4" customHeight="1" x14ac:dyDescent="0.3">
      <c r="A11" s="472" t="s">
        <v>1171</v>
      </c>
      <c r="B11" s="473" t="s">
        <v>1172</v>
      </c>
      <c r="C11" s="473" t="s">
        <v>416</v>
      </c>
      <c r="D11" s="473" t="s">
        <v>1173</v>
      </c>
      <c r="E11" s="473" t="s">
        <v>1184</v>
      </c>
      <c r="F11" s="473" t="s">
        <v>1185</v>
      </c>
      <c r="G11" s="477">
        <v>140</v>
      </c>
      <c r="H11" s="477">
        <v>12040</v>
      </c>
      <c r="I11" s="473">
        <v>4.1936607453848831</v>
      </c>
      <c r="J11" s="473">
        <v>86</v>
      </c>
      <c r="K11" s="477">
        <v>29</v>
      </c>
      <c r="L11" s="477">
        <v>2871</v>
      </c>
      <c r="M11" s="473">
        <v>1</v>
      </c>
      <c r="N11" s="473">
        <v>99</v>
      </c>
      <c r="O11" s="477">
        <v>33</v>
      </c>
      <c r="P11" s="477">
        <v>3300</v>
      </c>
      <c r="Q11" s="552">
        <v>1.1494252873563218</v>
      </c>
      <c r="R11" s="478">
        <v>100</v>
      </c>
    </row>
    <row r="12" spans="1:18" ht="14.4" customHeight="1" x14ac:dyDescent="0.3">
      <c r="A12" s="472" t="s">
        <v>1171</v>
      </c>
      <c r="B12" s="473" t="s">
        <v>1172</v>
      </c>
      <c r="C12" s="473" t="s">
        <v>416</v>
      </c>
      <c r="D12" s="473" t="s">
        <v>1173</v>
      </c>
      <c r="E12" s="473" t="s">
        <v>1186</v>
      </c>
      <c r="F12" s="473" t="s">
        <v>1187</v>
      </c>
      <c r="G12" s="477">
        <v>48</v>
      </c>
      <c r="H12" s="477">
        <v>14112</v>
      </c>
      <c r="I12" s="473">
        <v>0.79058823529411759</v>
      </c>
      <c r="J12" s="473">
        <v>294</v>
      </c>
      <c r="K12" s="477">
        <v>51</v>
      </c>
      <c r="L12" s="477">
        <v>17850</v>
      </c>
      <c r="M12" s="473">
        <v>1</v>
      </c>
      <c r="N12" s="473">
        <v>350</v>
      </c>
      <c r="O12" s="477">
        <v>43</v>
      </c>
      <c r="P12" s="477">
        <v>15093</v>
      </c>
      <c r="Q12" s="552">
        <v>0.84554621848739497</v>
      </c>
      <c r="R12" s="478">
        <v>351</v>
      </c>
    </row>
    <row r="13" spans="1:18" ht="14.4" customHeight="1" x14ac:dyDescent="0.3">
      <c r="A13" s="472" t="s">
        <v>1171</v>
      </c>
      <c r="B13" s="473" t="s">
        <v>1172</v>
      </c>
      <c r="C13" s="473" t="s">
        <v>416</v>
      </c>
      <c r="D13" s="473" t="s">
        <v>1173</v>
      </c>
      <c r="E13" s="473" t="s">
        <v>1188</v>
      </c>
      <c r="F13" s="473" t="s">
        <v>1189</v>
      </c>
      <c r="G13" s="477">
        <v>1104</v>
      </c>
      <c r="H13" s="477">
        <v>1294992</v>
      </c>
      <c r="I13" s="473">
        <v>1.5516319194823869</v>
      </c>
      <c r="J13" s="473">
        <v>1173</v>
      </c>
      <c r="K13" s="477">
        <v>780</v>
      </c>
      <c r="L13" s="477">
        <v>834600</v>
      </c>
      <c r="M13" s="473">
        <v>1</v>
      </c>
      <c r="N13" s="473">
        <v>1070</v>
      </c>
      <c r="O13" s="477">
        <v>2543</v>
      </c>
      <c r="P13" s="477">
        <v>2721010</v>
      </c>
      <c r="Q13" s="552">
        <v>3.2602564102564102</v>
      </c>
      <c r="R13" s="478">
        <v>1070</v>
      </c>
    </row>
    <row r="14" spans="1:18" ht="14.4" customHeight="1" x14ac:dyDescent="0.3">
      <c r="A14" s="472" t="s">
        <v>1171</v>
      </c>
      <c r="B14" s="473" t="s">
        <v>1172</v>
      </c>
      <c r="C14" s="473" t="s">
        <v>416</v>
      </c>
      <c r="D14" s="473" t="s">
        <v>1173</v>
      </c>
      <c r="E14" s="473" t="s">
        <v>1190</v>
      </c>
      <c r="F14" s="473" t="s">
        <v>1191</v>
      </c>
      <c r="G14" s="477">
        <v>7455</v>
      </c>
      <c r="H14" s="477">
        <v>305655</v>
      </c>
      <c r="I14" s="473">
        <v>1.160439034761348</v>
      </c>
      <c r="J14" s="473">
        <v>41</v>
      </c>
      <c r="K14" s="477">
        <v>5726</v>
      </c>
      <c r="L14" s="477">
        <v>263396</v>
      </c>
      <c r="M14" s="473">
        <v>1</v>
      </c>
      <c r="N14" s="473">
        <v>46</v>
      </c>
      <c r="O14" s="477">
        <v>6367</v>
      </c>
      <c r="P14" s="477">
        <v>292882</v>
      </c>
      <c r="Q14" s="552">
        <v>1.1119455117010129</v>
      </c>
      <c r="R14" s="478">
        <v>46</v>
      </c>
    </row>
    <row r="15" spans="1:18" ht="14.4" customHeight="1" x14ac:dyDescent="0.3">
      <c r="A15" s="472" t="s">
        <v>1171</v>
      </c>
      <c r="B15" s="473" t="s">
        <v>1172</v>
      </c>
      <c r="C15" s="473" t="s">
        <v>416</v>
      </c>
      <c r="D15" s="473" t="s">
        <v>1173</v>
      </c>
      <c r="E15" s="473" t="s">
        <v>1192</v>
      </c>
      <c r="F15" s="473" t="s">
        <v>1193</v>
      </c>
      <c r="G15" s="477">
        <v>785</v>
      </c>
      <c r="H15" s="477">
        <v>301440</v>
      </c>
      <c r="I15" s="473">
        <v>0.57874961361013888</v>
      </c>
      <c r="J15" s="473">
        <v>384</v>
      </c>
      <c r="K15" s="477">
        <v>1501</v>
      </c>
      <c r="L15" s="477">
        <v>520847</v>
      </c>
      <c r="M15" s="473">
        <v>1</v>
      </c>
      <c r="N15" s="473">
        <v>347</v>
      </c>
      <c r="O15" s="477">
        <v>2574</v>
      </c>
      <c r="P15" s="477">
        <v>893178</v>
      </c>
      <c r="Q15" s="552">
        <v>1.7148567621585609</v>
      </c>
      <c r="R15" s="478">
        <v>347</v>
      </c>
    </row>
    <row r="16" spans="1:18" ht="14.4" customHeight="1" x14ac:dyDescent="0.3">
      <c r="A16" s="472" t="s">
        <v>1171</v>
      </c>
      <c r="B16" s="473" t="s">
        <v>1172</v>
      </c>
      <c r="C16" s="473" t="s">
        <v>416</v>
      </c>
      <c r="D16" s="473" t="s">
        <v>1173</v>
      </c>
      <c r="E16" s="473" t="s">
        <v>1194</v>
      </c>
      <c r="F16" s="473" t="s">
        <v>1195</v>
      </c>
      <c r="G16" s="477">
        <v>1460</v>
      </c>
      <c r="H16" s="477">
        <v>54020</v>
      </c>
      <c r="I16" s="473">
        <v>1.7565765941534159</v>
      </c>
      <c r="J16" s="473">
        <v>37</v>
      </c>
      <c r="K16" s="477">
        <v>603</v>
      </c>
      <c r="L16" s="477">
        <v>30753</v>
      </c>
      <c r="M16" s="473">
        <v>1</v>
      </c>
      <c r="N16" s="473">
        <v>51</v>
      </c>
      <c r="O16" s="477">
        <v>808</v>
      </c>
      <c r="P16" s="477">
        <v>41208</v>
      </c>
      <c r="Q16" s="552">
        <v>1.3399668325041458</v>
      </c>
      <c r="R16" s="478">
        <v>51</v>
      </c>
    </row>
    <row r="17" spans="1:18" ht="14.4" customHeight="1" x14ac:dyDescent="0.3">
      <c r="A17" s="472" t="s">
        <v>1171</v>
      </c>
      <c r="B17" s="473" t="s">
        <v>1172</v>
      </c>
      <c r="C17" s="473" t="s">
        <v>416</v>
      </c>
      <c r="D17" s="473" t="s">
        <v>1173</v>
      </c>
      <c r="E17" s="473" t="s">
        <v>1196</v>
      </c>
      <c r="F17" s="473" t="s">
        <v>1197</v>
      </c>
      <c r="G17" s="477">
        <v>317</v>
      </c>
      <c r="H17" s="477">
        <v>28213</v>
      </c>
      <c r="I17" s="473">
        <v>0.95134205557054219</v>
      </c>
      <c r="J17" s="473">
        <v>89</v>
      </c>
      <c r="K17" s="477">
        <v>337</v>
      </c>
      <c r="L17" s="477">
        <v>29656</v>
      </c>
      <c r="M17" s="473">
        <v>1</v>
      </c>
      <c r="N17" s="473">
        <v>88</v>
      </c>
      <c r="O17" s="477">
        <v>375</v>
      </c>
      <c r="P17" s="477">
        <v>33000</v>
      </c>
      <c r="Q17" s="552">
        <v>1.1127596439169138</v>
      </c>
      <c r="R17" s="478">
        <v>88</v>
      </c>
    </row>
    <row r="18" spans="1:18" ht="14.4" customHeight="1" x14ac:dyDescent="0.3">
      <c r="A18" s="472" t="s">
        <v>1171</v>
      </c>
      <c r="B18" s="473" t="s">
        <v>1172</v>
      </c>
      <c r="C18" s="473" t="s">
        <v>416</v>
      </c>
      <c r="D18" s="473" t="s">
        <v>1173</v>
      </c>
      <c r="E18" s="473" t="s">
        <v>1198</v>
      </c>
      <c r="F18" s="473" t="s">
        <v>1199</v>
      </c>
      <c r="G18" s="477">
        <v>2717</v>
      </c>
      <c r="H18" s="477">
        <v>1211782</v>
      </c>
      <c r="I18" s="473">
        <v>0.49427585146378067</v>
      </c>
      <c r="J18" s="473">
        <v>446</v>
      </c>
      <c r="K18" s="477">
        <v>6503</v>
      </c>
      <c r="L18" s="477">
        <v>2451631</v>
      </c>
      <c r="M18" s="473">
        <v>1</v>
      </c>
      <c r="N18" s="473">
        <v>377</v>
      </c>
      <c r="O18" s="477">
        <v>9252</v>
      </c>
      <c r="P18" s="477">
        <v>3488004</v>
      </c>
      <c r="Q18" s="552">
        <v>1.4227279717053667</v>
      </c>
      <c r="R18" s="478">
        <v>377</v>
      </c>
    </row>
    <row r="19" spans="1:18" ht="14.4" customHeight="1" x14ac:dyDescent="0.3">
      <c r="A19" s="472" t="s">
        <v>1171</v>
      </c>
      <c r="B19" s="473" t="s">
        <v>1172</v>
      </c>
      <c r="C19" s="473" t="s">
        <v>416</v>
      </c>
      <c r="D19" s="473" t="s">
        <v>1173</v>
      </c>
      <c r="E19" s="473" t="s">
        <v>1200</v>
      </c>
      <c r="F19" s="473" t="s">
        <v>1201</v>
      </c>
      <c r="G19" s="477">
        <v>302</v>
      </c>
      <c r="H19" s="477">
        <v>12684</v>
      </c>
      <c r="I19" s="473">
        <v>1.5415653864851726</v>
      </c>
      <c r="J19" s="473">
        <v>42</v>
      </c>
      <c r="K19" s="477">
        <v>242</v>
      </c>
      <c r="L19" s="477">
        <v>8228</v>
      </c>
      <c r="M19" s="473">
        <v>1</v>
      </c>
      <c r="N19" s="473">
        <v>34</v>
      </c>
      <c r="O19" s="477">
        <v>287</v>
      </c>
      <c r="P19" s="477">
        <v>9758</v>
      </c>
      <c r="Q19" s="552">
        <v>1.1859504132231404</v>
      </c>
      <c r="R19" s="478">
        <v>34</v>
      </c>
    </row>
    <row r="20" spans="1:18" ht="14.4" customHeight="1" x14ac:dyDescent="0.3">
      <c r="A20" s="472" t="s">
        <v>1171</v>
      </c>
      <c r="B20" s="473" t="s">
        <v>1172</v>
      </c>
      <c r="C20" s="473" t="s">
        <v>416</v>
      </c>
      <c r="D20" s="473" t="s">
        <v>1173</v>
      </c>
      <c r="E20" s="473" t="s">
        <v>1202</v>
      </c>
      <c r="F20" s="473" t="s">
        <v>1203</v>
      </c>
      <c r="G20" s="477">
        <v>956</v>
      </c>
      <c r="H20" s="477">
        <v>470352</v>
      </c>
      <c r="I20" s="473">
        <v>3.4260241244682712</v>
      </c>
      <c r="J20" s="473">
        <v>492</v>
      </c>
      <c r="K20" s="477">
        <v>262</v>
      </c>
      <c r="L20" s="477">
        <v>137288</v>
      </c>
      <c r="M20" s="473">
        <v>1</v>
      </c>
      <c r="N20" s="473">
        <v>524</v>
      </c>
      <c r="O20" s="477">
        <v>211</v>
      </c>
      <c r="P20" s="477">
        <v>110564</v>
      </c>
      <c r="Q20" s="552">
        <v>0.80534351145038163</v>
      </c>
      <c r="R20" s="478">
        <v>524</v>
      </c>
    </row>
    <row r="21" spans="1:18" ht="14.4" customHeight="1" x14ac:dyDescent="0.3">
      <c r="A21" s="472" t="s">
        <v>1171</v>
      </c>
      <c r="B21" s="473" t="s">
        <v>1172</v>
      </c>
      <c r="C21" s="473" t="s">
        <v>416</v>
      </c>
      <c r="D21" s="473" t="s">
        <v>1173</v>
      </c>
      <c r="E21" s="473" t="s">
        <v>1204</v>
      </c>
      <c r="F21" s="473" t="s">
        <v>1205</v>
      </c>
      <c r="G21" s="477">
        <v>437</v>
      </c>
      <c r="H21" s="477">
        <v>13547</v>
      </c>
      <c r="I21" s="473">
        <v>1.0070621468926553</v>
      </c>
      <c r="J21" s="473">
        <v>31</v>
      </c>
      <c r="K21" s="477">
        <v>236</v>
      </c>
      <c r="L21" s="477">
        <v>13452</v>
      </c>
      <c r="M21" s="473">
        <v>1</v>
      </c>
      <c r="N21" s="473">
        <v>57</v>
      </c>
      <c r="O21" s="477">
        <v>185</v>
      </c>
      <c r="P21" s="477">
        <v>10545</v>
      </c>
      <c r="Q21" s="552">
        <v>0.78389830508474578</v>
      </c>
      <c r="R21" s="478">
        <v>57</v>
      </c>
    </row>
    <row r="22" spans="1:18" ht="14.4" customHeight="1" x14ac:dyDescent="0.3">
      <c r="A22" s="472" t="s">
        <v>1171</v>
      </c>
      <c r="B22" s="473" t="s">
        <v>1172</v>
      </c>
      <c r="C22" s="473" t="s">
        <v>416</v>
      </c>
      <c r="D22" s="473" t="s">
        <v>1173</v>
      </c>
      <c r="E22" s="473" t="s">
        <v>1206</v>
      </c>
      <c r="F22" s="473" t="s">
        <v>1207</v>
      </c>
      <c r="G22" s="477">
        <v>366</v>
      </c>
      <c r="H22" s="477">
        <v>76128</v>
      </c>
      <c r="I22" s="473">
        <v>0.85391241923905237</v>
      </c>
      <c r="J22" s="473">
        <v>208</v>
      </c>
      <c r="K22" s="477">
        <v>398</v>
      </c>
      <c r="L22" s="477">
        <v>89152</v>
      </c>
      <c r="M22" s="473">
        <v>1</v>
      </c>
      <c r="N22" s="473">
        <v>224</v>
      </c>
      <c r="O22" s="477">
        <v>496</v>
      </c>
      <c r="P22" s="477">
        <v>111600</v>
      </c>
      <c r="Q22" s="552">
        <v>1.251794687724336</v>
      </c>
      <c r="R22" s="478">
        <v>225</v>
      </c>
    </row>
    <row r="23" spans="1:18" ht="14.4" customHeight="1" x14ac:dyDescent="0.3">
      <c r="A23" s="472" t="s">
        <v>1171</v>
      </c>
      <c r="B23" s="473" t="s">
        <v>1172</v>
      </c>
      <c r="C23" s="473" t="s">
        <v>416</v>
      </c>
      <c r="D23" s="473" t="s">
        <v>1173</v>
      </c>
      <c r="E23" s="473" t="s">
        <v>1208</v>
      </c>
      <c r="F23" s="473" t="s">
        <v>1209</v>
      </c>
      <c r="G23" s="477">
        <v>345</v>
      </c>
      <c r="H23" s="477">
        <v>132480</v>
      </c>
      <c r="I23" s="473">
        <v>0.62878216172345547</v>
      </c>
      <c r="J23" s="473">
        <v>384</v>
      </c>
      <c r="K23" s="477">
        <v>381</v>
      </c>
      <c r="L23" s="477">
        <v>210693</v>
      </c>
      <c r="M23" s="473">
        <v>1</v>
      </c>
      <c r="N23" s="473">
        <v>553</v>
      </c>
      <c r="O23" s="477">
        <v>482</v>
      </c>
      <c r="P23" s="477">
        <v>267028</v>
      </c>
      <c r="Q23" s="552">
        <v>1.2673795522395144</v>
      </c>
      <c r="R23" s="478">
        <v>554</v>
      </c>
    </row>
    <row r="24" spans="1:18" ht="14.4" customHeight="1" x14ac:dyDescent="0.3">
      <c r="A24" s="472" t="s">
        <v>1171</v>
      </c>
      <c r="B24" s="473" t="s">
        <v>1172</v>
      </c>
      <c r="C24" s="473" t="s">
        <v>416</v>
      </c>
      <c r="D24" s="473" t="s">
        <v>1173</v>
      </c>
      <c r="E24" s="473" t="s">
        <v>1210</v>
      </c>
      <c r="F24" s="473" t="s">
        <v>1211</v>
      </c>
      <c r="G24" s="477">
        <v>616</v>
      </c>
      <c r="H24" s="477">
        <v>145376</v>
      </c>
      <c r="I24" s="473">
        <v>1.5099921060285013</v>
      </c>
      <c r="J24" s="473">
        <v>236</v>
      </c>
      <c r="K24" s="477">
        <v>452</v>
      </c>
      <c r="L24" s="477">
        <v>96276</v>
      </c>
      <c r="M24" s="473">
        <v>1</v>
      </c>
      <c r="N24" s="473">
        <v>213</v>
      </c>
      <c r="O24" s="477">
        <v>581</v>
      </c>
      <c r="P24" s="477">
        <v>124334</v>
      </c>
      <c r="Q24" s="552">
        <v>1.2914329635630895</v>
      </c>
      <c r="R24" s="478">
        <v>214</v>
      </c>
    </row>
    <row r="25" spans="1:18" ht="14.4" customHeight="1" x14ac:dyDescent="0.3">
      <c r="A25" s="472" t="s">
        <v>1171</v>
      </c>
      <c r="B25" s="473" t="s">
        <v>1172</v>
      </c>
      <c r="C25" s="473" t="s">
        <v>416</v>
      </c>
      <c r="D25" s="473" t="s">
        <v>1173</v>
      </c>
      <c r="E25" s="473" t="s">
        <v>1212</v>
      </c>
      <c r="F25" s="473" t="s">
        <v>1213</v>
      </c>
      <c r="G25" s="477">
        <v>227</v>
      </c>
      <c r="H25" s="477">
        <v>31099</v>
      </c>
      <c r="I25" s="473">
        <v>0.79624651150882042</v>
      </c>
      <c r="J25" s="473">
        <v>137</v>
      </c>
      <c r="K25" s="477">
        <v>277</v>
      </c>
      <c r="L25" s="477">
        <v>39057</v>
      </c>
      <c r="M25" s="473">
        <v>1</v>
      </c>
      <c r="N25" s="473">
        <v>141</v>
      </c>
      <c r="O25" s="477">
        <v>196</v>
      </c>
      <c r="P25" s="477">
        <v>27832</v>
      </c>
      <c r="Q25" s="552">
        <v>0.71259953401438925</v>
      </c>
      <c r="R25" s="478">
        <v>142</v>
      </c>
    </row>
    <row r="26" spans="1:18" ht="14.4" customHeight="1" x14ac:dyDescent="0.3">
      <c r="A26" s="472" t="s">
        <v>1171</v>
      </c>
      <c r="B26" s="473" t="s">
        <v>1172</v>
      </c>
      <c r="C26" s="473" t="s">
        <v>416</v>
      </c>
      <c r="D26" s="473" t="s">
        <v>1173</v>
      </c>
      <c r="E26" s="473" t="s">
        <v>1214</v>
      </c>
      <c r="F26" s="473" t="s">
        <v>1215</v>
      </c>
      <c r="G26" s="477">
        <v>28</v>
      </c>
      <c r="H26" s="477">
        <v>5740</v>
      </c>
      <c r="I26" s="473"/>
      <c r="J26" s="473">
        <v>205</v>
      </c>
      <c r="K26" s="477"/>
      <c r="L26" s="477"/>
      <c r="M26" s="473"/>
      <c r="N26" s="473"/>
      <c r="O26" s="477">
        <v>23</v>
      </c>
      <c r="P26" s="477">
        <v>5083</v>
      </c>
      <c r="Q26" s="552"/>
      <c r="R26" s="478">
        <v>221</v>
      </c>
    </row>
    <row r="27" spans="1:18" ht="14.4" customHeight="1" x14ac:dyDescent="0.3">
      <c r="A27" s="472" t="s">
        <v>1171</v>
      </c>
      <c r="B27" s="473" t="s">
        <v>1172</v>
      </c>
      <c r="C27" s="473" t="s">
        <v>416</v>
      </c>
      <c r="D27" s="473" t="s">
        <v>1173</v>
      </c>
      <c r="E27" s="473" t="s">
        <v>1216</v>
      </c>
      <c r="F27" s="473" t="s">
        <v>1217</v>
      </c>
      <c r="G27" s="477">
        <v>14</v>
      </c>
      <c r="H27" s="477">
        <v>17584</v>
      </c>
      <c r="I27" s="473">
        <v>0.82222014401945198</v>
      </c>
      <c r="J27" s="473">
        <v>1256</v>
      </c>
      <c r="K27" s="477">
        <v>17</v>
      </c>
      <c r="L27" s="477">
        <v>21386</v>
      </c>
      <c r="M27" s="473">
        <v>1</v>
      </c>
      <c r="N27" s="473">
        <v>1258</v>
      </c>
      <c r="O27" s="477">
        <v>36</v>
      </c>
      <c r="P27" s="477">
        <v>45396</v>
      </c>
      <c r="Q27" s="552">
        <v>2.122697091555223</v>
      </c>
      <c r="R27" s="478">
        <v>1261</v>
      </c>
    </row>
    <row r="28" spans="1:18" ht="14.4" customHeight="1" x14ac:dyDescent="0.3">
      <c r="A28" s="472" t="s">
        <v>1171</v>
      </c>
      <c r="B28" s="473" t="s">
        <v>1172</v>
      </c>
      <c r="C28" s="473" t="s">
        <v>416</v>
      </c>
      <c r="D28" s="473" t="s">
        <v>1173</v>
      </c>
      <c r="E28" s="473" t="s">
        <v>1218</v>
      </c>
      <c r="F28" s="473" t="s">
        <v>1219</v>
      </c>
      <c r="G28" s="477">
        <v>8739</v>
      </c>
      <c r="H28" s="477">
        <v>148563</v>
      </c>
      <c r="I28" s="473">
        <v>1.1098552197104394</v>
      </c>
      <c r="J28" s="473">
        <v>17</v>
      </c>
      <c r="K28" s="477">
        <v>7874</v>
      </c>
      <c r="L28" s="477">
        <v>133858</v>
      </c>
      <c r="M28" s="473">
        <v>1</v>
      </c>
      <c r="N28" s="473">
        <v>17</v>
      </c>
      <c r="O28" s="477">
        <v>7935</v>
      </c>
      <c r="P28" s="477">
        <v>134895</v>
      </c>
      <c r="Q28" s="552">
        <v>1.0077470154940309</v>
      </c>
      <c r="R28" s="478">
        <v>17</v>
      </c>
    </row>
    <row r="29" spans="1:18" ht="14.4" customHeight="1" x14ac:dyDescent="0.3">
      <c r="A29" s="472" t="s">
        <v>1171</v>
      </c>
      <c r="B29" s="473" t="s">
        <v>1172</v>
      </c>
      <c r="C29" s="473" t="s">
        <v>416</v>
      </c>
      <c r="D29" s="473" t="s">
        <v>1173</v>
      </c>
      <c r="E29" s="473" t="s">
        <v>1220</v>
      </c>
      <c r="F29" s="473" t="s">
        <v>1221</v>
      </c>
      <c r="G29" s="477">
        <v>300</v>
      </c>
      <c r="H29" s="477">
        <v>41700</v>
      </c>
      <c r="I29" s="473">
        <v>1.0231873389768127</v>
      </c>
      <c r="J29" s="473">
        <v>139</v>
      </c>
      <c r="K29" s="477">
        <v>285</v>
      </c>
      <c r="L29" s="477">
        <v>40755</v>
      </c>
      <c r="M29" s="473">
        <v>1</v>
      </c>
      <c r="N29" s="473">
        <v>143</v>
      </c>
      <c r="O29" s="477">
        <v>250</v>
      </c>
      <c r="P29" s="477">
        <v>35750</v>
      </c>
      <c r="Q29" s="552">
        <v>0.8771929824561403</v>
      </c>
      <c r="R29" s="478">
        <v>143</v>
      </c>
    </row>
    <row r="30" spans="1:18" ht="14.4" customHeight="1" x14ac:dyDescent="0.3">
      <c r="A30" s="472" t="s">
        <v>1171</v>
      </c>
      <c r="B30" s="473" t="s">
        <v>1172</v>
      </c>
      <c r="C30" s="473" t="s">
        <v>416</v>
      </c>
      <c r="D30" s="473" t="s">
        <v>1173</v>
      </c>
      <c r="E30" s="473" t="s">
        <v>1222</v>
      </c>
      <c r="F30" s="473" t="s">
        <v>1223</v>
      </c>
      <c r="G30" s="477">
        <v>189</v>
      </c>
      <c r="H30" s="477">
        <v>19467</v>
      </c>
      <c r="I30" s="473">
        <v>1.8718269230769231</v>
      </c>
      <c r="J30" s="473">
        <v>103</v>
      </c>
      <c r="K30" s="477">
        <v>160</v>
      </c>
      <c r="L30" s="477">
        <v>10400</v>
      </c>
      <c r="M30" s="473">
        <v>1</v>
      </c>
      <c r="N30" s="473">
        <v>65</v>
      </c>
      <c r="O30" s="477">
        <v>136</v>
      </c>
      <c r="P30" s="477">
        <v>8840</v>
      </c>
      <c r="Q30" s="552">
        <v>0.85</v>
      </c>
      <c r="R30" s="478">
        <v>65</v>
      </c>
    </row>
    <row r="31" spans="1:18" ht="14.4" customHeight="1" x14ac:dyDescent="0.3">
      <c r="A31" s="472" t="s">
        <v>1171</v>
      </c>
      <c r="B31" s="473" t="s">
        <v>1172</v>
      </c>
      <c r="C31" s="473" t="s">
        <v>416</v>
      </c>
      <c r="D31" s="473" t="s">
        <v>1173</v>
      </c>
      <c r="E31" s="473" t="s">
        <v>1224</v>
      </c>
      <c r="F31" s="473" t="s">
        <v>1225</v>
      </c>
      <c r="G31" s="477"/>
      <c r="H31" s="477"/>
      <c r="I31" s="473"/>
      <c r="J31" s="473"/>
      <c r="K31" s="477">
        <v>2</v>
      </c>
      <c r="L31" s="477">
        <v>248</v>
      </c>
      <c r="M31" s="473">
        <v>1</v>
      </c>
      <c r="N31" s="473">
        <v>124</v>
      </c>
      <c r="O31" s="477"/>
      <c r="P31" s="477"/>
      <c r="Q31" s="552"/>
      <c r="R31" s="478"/>
    </row>
    <row r="32" spans="1:18" ht="14.4" customHeight="1" x14ac:dyDescent="0.3">
      <c r="A32" s="472" t="s">
        <v>1171</v>
      </c>
      <c r="B32" s="473" t="s">
        <v>1172</v>
      </c>
      <c r="C32" s="473" t="s">
        <v>416</v>
      </c>
      <c r="D32" s="473" t="s">
        <v>1173</v>
      </c>
      <c r="E32" s="473" t="s">
        <v>1226</v>
      </c>
      <c r="F32" s="473" t="s">
        <v>1227</v>
      </c>
      <c r="G32" s="477">
        <v>1364</v>
      </c>
      <c r="H32" s="477">
        <v>54560</v>
      </c>
      <c r="I32" s="473">
        <v>0.91348971152075276</v>
      </c>
      <c r="J32" s="473">
        <v>40</v>
      </c>
      <c r="K32" s="477">
        <v>1389</v>
      </c>
      <c r="L32" s="477">
        <v>59727</v>
      </c>
      <c r="M32" s="473">
        <v>1</v>
      </c>
      <c r="N32" s="473">
        <v>43</v>
      </c>
      <c r="O32" s="477">
        <v>1639</v>
      </c>
      <c r="P32" s="477">
        <v>70477</v>
      </c>
      <c r="Q32" s="552">
        <v>1.1799856011519079</v>
      </c>
      <c r="R32" s="478">
        <v>43</v>
      </c>
    </row>
    <row r="33" spans="1:18" ht="14.4" customHeight="1" x14ac:dyDescent="0.3">
      <c r="A33" s="472" t="s">
        <v>1171</v>
      </c>
      <c r="B33" s="473" t="s">
        <v>1172</v>
      </c>
      <c r="C33" s="473" t="s">
        <v>416</v>
      </c>
      <c r="D33" s="473" t="s">
        <v>1173</v>
      </c>
      <c r="E33" s="473" t="s">
        <v>1228</v>
      </c>
      <c r="F33" s="473" t="s">
        <v>1229</v>
      </c>
      <c r="G33" s="477">
        <v>3405</v>
      </c>
      <c r="H33" s="477">
        <v>398385</v>
      </c>
      <c r="I33" s="473">
        <v>0.73656059104557081</v>
      </c>
      <c r="J33" s="473">
        <v>117</v>
      </c>
      <c r="K33" s="477">
        <v>3977</v>
      </c>
      <c r="L33" s="477">
        <v>540872</v>
      </c>
      <c r="M33" s="473">
        <v>1</v>
      </c>
      <c r="N33" s="473">
        <v>136</v>
      </c>
      <c r="O33" s="477">
        <v>4556</v>
      </c>
      <c r="P33" s="477">
        <v>624172</v>
      </c>
      <c r="Q33" s="552">
        <v>1.154010560724164</v>
      </c>
      <c r="R33" s="478">
        <v>137</v>
      </c>
    </row>
    <row r="34" spans="1:18" ht="14.4" customHeight="1" x14ac:dyDescent="0.3">
      <c r="A34" s="472" t="s">
        <v>1171</v>
      </c>
      <c r="B34" s="473" t="s">
        <v>1172</v>
      </c>
      <c r="C34" s="473" t="s">
        <v>416</v>
      </c>
      <c r="D34" s="473" t="s">
        <v>1173</v>
      </c>
      <c r="E34" s="473" t="s">
        <v>1230</v>
      </c>
      <c r="F34" s="473" t="s">
        <v>1231</v>
      </c>
      <c r="G34" s="477">
        <v>243</v>
      </c>
      <c r="H34" s="477">
        <v>22113</v>
      </c>
      <c r="I34" s="473">
        <v>1.0429184549356223</v>
      </c>
      <c r="J34" s="473">
        <v>91</v>
      </c>
      <c r="K34" s="477">
        <v>233</v>
      </c>
      <c r="L34" s="477">
        <v>21203</v>
      </c>
      <c r="M34" s="473">
        <v>1</v>
      </c>
      <c r="N34" s="473">
        <v>91</v>
      </c>
      <c r="O34" s="477">
        <v>282</v>
      </c>
      <c r="P34" s="477">
        <v>25662</v>
      </c>
      <c r="Q34" s="552">
        <v>1.2103004291845494</v>
      </c>
      <c r="R34" s="478">
        <v>91</v>
      </c>
    </row>
    <row r="35" spans="1:18" ht="14.4" customHeight="1" x14ac:dyDescent="0.3">
      <c r="A35" s="472" t="s">
        <v>1171</v>
      </c>
      <c r="B35" s="473" t="s">
        <v>1172</v>
      </c>
      <c r="C35" s="473" t="s">
        <v>416</v>
      </c>
      <c r="D35" s="473" t="s">
        <v>1173</v>
      </c>
      <c r="E35" s="473" t="s">
        <v>1232</v>
      </c>
      <c r="F35" s="473" t="s">
        <v>1233</v>
      </c>
      <c r="G35" s="477">
        <v>1051</v>
      </c>
      <c r="H35" s="477">
        <v>104049</v>
      </c>
      <c r="I35" s="473">
        <v>0.92619725832294819</v>
      </c>
      <c r="J35" s="473">
        <v>99</v>
      </c>
      <c r="K35" s="477">
        <v>820</v>
      </c>
      <c r="L35" s="477">
        <v>112340</v>
      </c>
      <c r="M35" s="473">
        <v>1</v>
      </c>
      <c r="N35" s="473">
        <v>137</v>
      </c>
      <c r="O35" s="477">
        <v>886</v>
      </c>
      <c r="P35" s="477">
        <v>122268</v>
      </c>
      <c r="Q35" s="552">
        <v>1.0883745771764286</v>
      </c>
      <c r="R35" s="478">
        <v>138</v>
      </c>
    </row>
    <row r="36" spans="1:18" ht="14.4" customHeight="1" x14ac:dyDescent="0.3">
      <c r="A36" s="472" t="s">
        <v>1171</v>
      </c>
      <c r="B36" s="473" t="s">
        <v>1172</v>
      </c>
      <c r="C36" s="473" t="s">
        <v>416</v>
      </c>
      <c r="D36" s="473" t="s">
        <v>1173</v>
      </c>
      <c r="E36" s="473" t="s">
        <v>1234</v>
      </c>
      <c r="F36" s="473" t="s">
        <v>1235</v>
      </c>
      <c r="G36" s="477">
        <v>603</v>
      </c>
      <c r="H36" s="477">
        <v>12663</v>
      </c>
      <c r="I36" s="473">
        <v>0.51995565410199551</v>
      </c>
      <c r="J36" s="473">
        <v>21</v>
      </c>
      <c r="K36" s="477">
        <v>369</v>
      </c>
      <c r="L36" s="477">
        <v>24354</v>
      </c>
      <c r="M36" s="473">
        <v>1</v>
      </c>
      <c r="N36" s="473">
        <v>66</v>
      </c>
      <c r="O36" s="477">
        <v>470</v>
      </c>
      <c r="P36" s="477">
        <v>31020</v>
      </c>
      <c r="Q36" s="552">
        <v>1.2737127371273713</v>
      </c>
      <c r="R36" s="478">
        <v>66</v>
      </c>
    </row>
    <row r="37" spans="1:18" ht="14.4" customHeight="1" x14ac:dyDescent="0.3">
      <c r="A37" s="472" t="s">
        <v>1171</v>
      </c>
      <c r="B37" s="473" t="s">
        <v>1172</v>
      </c>
      <c r="C37" s="473" t="s">
        <v>416</v>
      </c>
      <c r="D37" s="473" t="s">
        <v>1173</v>
      </c>
      <c r="E37" s="473" t="s">
        <v>1236</v>
      </c>
      <c r="F37" s="473" t="s">
        <v>1237</v>
      </c>
      <c r="G37" s="477">
        <v>12116</v>
      </c>
      <c r="H37" s="477">
        <v>5912608</v>
      </c>
      <c r="I37" s="473">
        <v>3.0496098633799735</v>
      </c>
      <c r="J37" s="473">
        <v>488</v>
      </c>
      <c r="K37" s="477">
        <v>5911</v>
      </c>
      <c r="L37" s="477">
        <v>1938808</v>
      </c>
      <c r="M37" s="473">
        <v>1</v>
      </c>
      <c r="N37" s="473">
        <v>328</v>
      </c>
      <c r="O37" s="477">
        <v>4914</v>
      </c>
      <c r="P37" s="477">
        <v>1611792</v>
      </c>
      <c r="Q37" s="552">
        <v>0.83133141600406024</v>
      </c>
      <c r="R37" s="478">
        <v>328</v>
      </c>
    </row>
    <row r="38" spans="1:18" ht="14.4" customHeight="1" x14ac:dyDescent="0.3">
      <c r="A38" s="472" t="s">
        <v>1171</v>
      </c>
      <c r="B38" s="473" t="s">
        <v>1172</v>
      </c>
      <c r="C38" s="473" t="s">
        <v>416</v>
      </c>
      <c r="D38" s="473" t="s">
        <v>1173</v>
      </c>
      <c r="E38" s="473" t="s">
        <v>1238</v>
      </c>
      <c r="F38" s="473" t="s">
        <v>1239</v>
      </c>
      <c r="G38" s="477">
        <v>2340</v>
      </c>
      <c r="H38" s="477">
        <v>758160</v>
      </c>
      <c r="I38" s="473">
        <v>1.0010034327964088</v>
      </c>
      <c r="J38" s="473">
        <v>324</v>
      </c>
      <c r="K38" s="477">
        <v>2705</v>
      </c>
      <c r="L38" s="477">
        <v>757400</v>
      </c>
      <c r="M38" s="473">
        <v>1</v>
      </c>
      <c r="N38" s="473">
        <v>280</v>
      </c>
      <c r="O38" s="477">
        <v>116</v>
      </c>
      <c r="P38" s="477">
        <v>32596</v>
      </c>
      <c r="Q38" s="552">
        <v>4.3036704515447582E-2</v>
      </c>
      <c r="R38" s="478">
        <v>281</v>
      </c>
    </row>
    <row r="39" spans="1:18" ht="14.4" customHeight="1" x14ac:dyDescent="0.3">
      <c r="A39" s="472" t="s">
        <v>1171</v>
      </c>
      <c r="B39" s="473" t="s">
        <v>1172</v>
      </c>
      <c r="C39" s="473" t="s">
        <v>416</v>
      </c>
      <c r="D39" s="473" t="s">
        <v>1173</v>
      </c>
      <c r="E39" s="473" t="s">
        <v>1240</v>
      </c>
      <c r="F39" s="473" t="s">
        <v>1241</v>
      </c>
      <c r="G39" s="477">
        <v>728</v>
      </c>
      <c r="H39" s="477">
        <v>171808</v>
      </c>
      <c r="I39" s="473">
        <v>0.95688109161793378</v>
      </c>
      <c r="J39" s="473">
        <v>236</v>
      </c>
      <c r="K39" s="477">
        <v>798</v>
      </c>
      <c r="L39" s="477">
        <v>179550</v>
      </c>
      <c r="M39" s="473">
        <v>1</v>
      </c>
      <c r="N39" s="473">
        <v>225</v>
      </c>
      <c r="O39" s="477">
        <v>909</v>
      </c>
      <c r="P39" s="477">
        <v>204525</v>
      </c>
      <c r="Q39" s="552">
        <v>1.1390977443609023</v>
      </c>
      <c r="R39" s="478">
        <v>225</v>
      </c>
    </row>
    <row r="40" spans="1:18" ht="14.4" customHeight="1" x14ac:dyDescent="0.3">
      <c r="A40" s="472" t="s">
        <v>1171</v>
      </c>
      <c r="B40" s="473" t="s">
        <v>1172</v>
      </c>
      <c r="C40" s="473" t="s">
        <v>416</v>
      </c>
      <c r="D40" s="473" t="s">
        <v>1173</v>
      </c>
      <c r="E40" s="473" t="s">
        <v>1242</v>
      </c>
      <c r="F40" s="473" t="s">
        <v>1243</v>
      </c>
      <c r="G40" s="477">
        <v>2050</v>
      </c>
      <c r="H40" s="477">
        <v>139400</v>
      </c>
      <c r="I40" s="473">
        <v>1.0426015676419553</v>
      </c>
      <c r="J40" s="473">
        <v>68</v>
      </c>
      <c r="K40" s="477">
        <v>1857</v>
      </c>
      <c r="L40" s="477">
        <v>133704</v>
      </c>
      <c r="M40" s="473">
        <v>1</v>
      </c>
      <c r="N40" s="473">
        <v>72</v>
      </c>
      <c r="O40" s="477">
        <v>1898</v>
      </c>
      <c r="P40" s="477">
        <v>136656</v>
      </c>
      <c r="Q40" s="552">
        <v>1.0220786214324178</v>
      </c>
      <c r="R40" s="478">
        <v>72</v>
      </c>
    </row>
    <row r="41" spans="1:18" ht="14.4" customHeight="1" x14ac:dyDescent="0.3">
      <c r="A41" s="472" t="s">
        <v>1171</v>
      </c>
      <c r="B41" s="473" t="s">
        <v>1172</v>
      </c>
      <c r="C41" s="473" t="s">
        <v>416</v>
      </c>
      <c r="D41" s="473" t="s">
        <v>1173</v>
      </c>
      <c r="E41" s="473" t="s">
        <v>1244</v>
      </c>
      <c r="F41" s="473" t="s">
        <v>1245</v>
      </c>
      <c r="G41" s="477">
        <v>1334</v>
      </c>
      <c r="H41" s="477">
        <v>54694</v>
      </c>
      <c r="I41" s="473">
        <v>1.0098223846977585</v>
      </c>
      <c r="J41" s="473">
        <v>41</v>
      </c>
      <c r="K41" s="477">
        <v>1062</v>
      </c>
      <c r="L41" s="477">
        <v>54162</v>
      </c>
      <c r="M41" s="473">
        <v>1</v>
      </c>
      <c r="N41" s="473">
        <v>51</v>
      </c>
      <c r="O41" s="477">
        <v>1283</v>
      </c>
      <c r="P41" s="477">
        <v>65433</v>
      </c>
      <c r="Q41" s="552">
        <v>1.2080979284369116</v>
      </c>
      <c r="R41" s="478">
        <v>51</v>
      </c>
    </row>
    <row r="42" spans="1:18" ht="14.4" customHeight="1" x14ac:dyDescent="0.3">
      <c r="A42" s="472" t="s">
        <v>1171</v>
      </c>
      <c r="B42" s="473" t="s">
        <v>1172</v>
      </c>
      <c r="C42" s="473" t="s">
        <v>416</v>
      </c>
      <c r="D42" s="473" t="s">
        <v>1173</v>
      </c>
      <c r="E42" s="473" t="s">
        <v>1246</v>
      </c>
      <c r="F42" s="473" t="s">
        <v>1247</v>
      </c>
      <c r="G42" s="477">
        <v>1593</v>
      </c>
      <c r="H42" s="477">
        <v>117882</v>
      </c>
      <c r="I42" s="473">
        <v>0.62164214523018513</v>
      </c>
      <c r="J42" s="473">
        <v>74</v>
      </c>
      <c r="K42" s="477">
        <v>1470</v>
      </c>
      <c r="L42" s="477">
        <v>189630</v>
      </c>
      <c r="M42" s="473">
        <v>1</v>
      </c>
      <c r="N42" s="473">
        <v>129</v>
      </c>
      <c r="O42" s="477">
        <v>1342</v>
      </c>
      <c r="P42" s="477">
        <v>174460</v>
      </c>
      <c r="Q42" s="552">
        <v>0.92000210937088012</v>
      </c>
      <c r="R42" s="478">
        <v>130</v>
      </c>
    </row>
    <row r="43" spans="1:18" ht="14.4" customHeight="1" x14ac:dyDescent="0.3">
      <c r="A43" s="472" t="s">
        <v>1171</v>
      </c>
      <c r="B43" s="473" t="s">
        <v>1172</v>
      </c>
      <c r="C43" s="473" t="s">
        <v>416</v>
      </c>
      <c r="D43" s="473" t="s">
        <v>1173</v>
      </c>
      <c r="E43" s="473" t="s">
        <v>1248</v>
      </c>
      <c r="F43" s="473" t="s">
        <v>1249</v>
      </c>
      <c r="G43" s="477">
        <v>252</v>
      </c>
      <c r="H43" s="477">
        <v>18648</v>
      </c>
      <c r="I43" s="473">
        <v>1.9280397022332507</v>
      </c>
      <c r="J43" s="473">
        <v>74</v>
      </c>
      <c r="K43" s="477">
        <v>186</v>
      </c>
      <c r="L43" s="477">
        <v>9672</v>
      </c>
      <c r="M43" s="473">
        <v>1</v>
      </c>
      <c r="N43" s="473">
        <v>52</v>
      </c>
      <c r="O43" s="477">
        <v>244</v>
      </c>
      <c r="P43" s="477">
        <v>12688</v>
      </c>
      <c r="Q43" s="552">
        <v>1.3118279569892473</v>
      </c>
      <c r="R43" s="478">
        <v>52</v>
      </c>
    </row>
    <row r="44" spans="1:18" ht="14.4" customHeight="1" x14ac:dyDescent="0.3">
      <c r="A44" s="472" t="s">
        <v>1171</v>
      </c>
      <c r="B44" s="473" t="s">
        <v>1172</v>
      </c>
      <c r="C44" s="473" t="s">
        <v>416</v>
      </c>
      <c r="D44" s="473" t="s">
        <v>1173</v>
      </c>
      <c r="E44" s="473" t="s">
        <v>1250</v>
      </c>
      <c r="F44" s="473" t="s">
        <v>1251</v>
      </c>
      <c r="G44" s="477">
        <v>1241</v>
      </c>
      <c r="H44" s="477">
        <v>353685</v>
      </c>
      <c r="I44" s="473">
        <v>0.73610764235764237</v>
      </c>
      <c r="J44" s="473">
        <v>285</v>
      </c>
      <c r="K44" s="477">
        <v>1001</v>
      </c>
      <c r="L44" s="477">
        <v>480480</v>
      </c>
      <c r="M44" s="473">
        <v>1</v>
      </c>
      <c r="N44" s="473">
        <v>480</v>
      </c>
      <c r="O44" s="477">
        <v>518</v>
      </c>
      <c r="P44" s="477">
        <v>248640</v>
      </c>
      <c r="Q44" s="552">
        <v>0.5174825174825175</v>
      </c>
      <c r="R44" s="478">
        <v>480</v>
      </c>
    </row>
    <row r="45" spans="1:18" ht="14.4" customHeight="1" x14ac:dyDescent="0.3">
      <c r="A45" s="472" t="s">
        <v>1171</v>
      </c>
      <c r="B45" s="473" t="s">
        <v>1172</v>
      </c>
      <c r="C45" s="473" t="s">
        <v>416</v>
      </c>
      <c r="D45" s="473" t="s">
        <v>1173</v>
      </c>
      <c r="E45" s="473" t="s">
        <v>1252</v>
      </c>
      <c r="F45" s="473" t="s">
        <v>1253</v>
      </c>
      <c r="G45" s="477">
        <v>34</v>
      </c>
      <c r="H45" s="477">
        <v>7582</v>
      </c>
      <c r="I45" s="473">
        <v>0.66596398770311815</v>
      </c>
      <c r="J45" s="473">
        <v>223</v>
      </c>
      <c r="K45" s="477">
        <v>55</v>
      </c>
      <c r="L45" s="477">
        <v>11385</v>
      </c>
      <c r="M45" s="473">
        <v>1</v>
      </c>
      <c r="N45" s="473">
        <v>207</v>
      </c>
      <c r="O45" s="477">
        <v>42</v>
      </c>
      <c r="P45" s="477">
        <v>8694</v>
      </c>
      <c r="Q45" s="552">
        <v>0.76363636363636367</v>
      </c>
      <c r="R45" s="478">
        <v>207</v>
      </c>
    </row>
    <row r="46" spans="1:18" ht="14.4" customHeight="1" x14ac:dyDescent="0.3">
      <c r="A46" s="472" t="s">
        <v>1171</v>
      </c>
      <c r="B46" s="473" t="s">
        <v>1172</v>
      </c>
      <c r="C46" s="473" t="s">
        <v>416</v>
      </c>
      <c r="D46" s="473" t="s">
        <v>1173</v>
      </c>
      <c r="E46" s="473" t="s">
        <v>1254</v>
      </c>
      <c r="F46" s="473" t="s">
        <v>1255</v>
      </c>
      <c r="G46" s="477">
        <v>262</v>
      </c>
      <c r="H46" s="477">
        <v>199906</v>
      </c>
      <c r="I46" s="473">
        <v>1.4475138121546962</v>
      </c>
      <c r="J46" s="473">
        <v>763</v>
      </c>
      <c r="K46" s="477">
        <v>181</v>
      </c>
      <c r="L46" s="477">
        <v>138103</v>
      </c>
      <c r="M46" s="473">
        <v>1</v>
      </c>
      <c r="N46" s="473">
        <v>763</v>
      </c>
      <c r="O46" s="477">
        <v>182</v>
      </c>
      <c r="P46" s="477">
        <v>138866</v>
      </c>
      <c r="Q46" s="552">
        <v>1.0055248618784531</v>
      </c>
      <c r="R46" s="478">
        <v>763</v>
      </c>
    </row>
    <row r="47" spans="1:18" ht="14.4" customHeight="1" x14ac:dyDescent="0.3">
      <c r="A47" s="472" t="s">
        <v>1171</v>
      </c>
      <c r="B47" s="473" t="s">
        <v>1172</v>
      </c>
      <c r="C47" s="473" t="s">
        <v>416</v>
      </c>
      <c r="D47" s="473" t="s">
        <v>1173</v>
      </c>
      <c r="E47" s="473" t="s">
        <v>1256</v>
      </c>
      <c r="F47" s="473" t="s">
        <v>1257</v>
      </c>
      <c r="G47" s="477">
        <v>233</v>
      </c>
      <c r="H47" s="477">
        <v>492096</v>
      </c>
      <c r="I47" s="473">
        <v>1.9708436128288103</v>
      </c>
      <c r="J47" s="473">
        <v>2112</v>
      </c>
      <c r="K47" s="477">
        <v>118</v>
      </c>
      <c r="L47" s="477">
        <v>249688</v>
      </c>
      <c r="M47" s="473">
        <v>1</v>
      </c>
      <c r="N47" s="473">
        <v>2116</v>
      </c>
      <c r="O47" s="477"/>
      <c r="P47" s="477"/>
      <c r="Q47" s="552"/>
      <c r="R47" s="478"/>
    </row>
    <row r="48" spans="1:18" ht="14.4" customHeight="1" x14ac:dyDescent="0.3">
      <c r="A48" s="472" t="s">
        <v>1171</v>
      </c>
      <c r="B48" s="473" t="s">
        <v>1172</v>
      </c>
      <c r="C48" s="473" t="s">
        <v>416</v>
      </c>
      <c r="D48" s="473" t="s">
        <v>1173</v>
      </c>
      <c r="E48" s="473" t="s">
        <v>1258</v>
      </c>
      <c r="F48" s="473" t="s">
        <v>1259</v>
      </c>
      <c r="G48" s="477">
        <v>96</v>
      </c>
      <c r="H48" s="477">
        <v>58944</v>
      </c>
      <c r="I48" s="473">
        <v>1.0944741532976827</v>
      </c>
      <c r="J48" s="473">
        <v>614</v>
      </c>
      <c r="K48" s="477">
        <v>88</v>
      </c>
      <c r="L48" s="477">
        <v>53856</v>
      </c>
      <c r="M48" s="473">
        <v>1</v>
      </c>
      <c r="N48" s="473">
        <v>612</v>
      </c>
      <c r="O48" s="477">
        <v>146</v>
      </c>
      <c r="P48" s="477">
        <v>89352</v>
      </c>
      <c r="Q48" s="552">
        <v>1.6590909090909092</v>
      </c>
      <c r="R48" s="478">
        <v>612</v>
      </c>
    </row>
    <row r="49" spans="1:18" ht="14.4" customHeight="1" x14ac:dyDescent="0.3">
      <c r="A49" s="472" t="s">
        <v>1171</v>
      </c>
      <c r="B49" s="473" t="s">
        <v>1172</v>
      </c>
      <c r="C49" s="473" t="s">
        <v>416</v>
      </c>
      <c r="D49" s="473" t="s">
        <v>1173</v>
      </c>
      <c r="E49" s="473" t="s">
        <v>1260</v>
      </c>
      <c r="F49" s="473" t="s">
        <v>1261</v>
      </c>
      <c r="G49" s="477">
        <v>32</v>
      </c>
      <c r="H49" s="477">
        <v>30816</v>
      </c>
      <c r="I49" s="473"/>
      <c r="J49" s="473">
        <v>963</v>
      </c>
      <c r="K49" s="477"/>
      <c r="L49" s="477"/>
      <c r="M49" s="473"/>
      <c r="N49" s="473"/>
      <c r="O49" s="477">
        <v>5</v>
      </c>
      <c r="P49" s="477">
        <v>4125</v>
      </c>
      <c r="Q49" s="552"/>
      <c r="R49" s="478">
        <v>825</v>
      </c>
    </row>
    <row r="50" spans="1:18" ht="14.4" customHeight="1" x14ac:dyDescent="0.3">
      <c r="A50" s="472" t="s">
        <v>1171</v>
      </c>
      <c r="B50" s="473" t="s">
        <v>1172</v>
      </c>
      <c r="C50" s="473" t="s">
        <v>416</v>
      </c>
      <c r="D50" s="473" t="s">
        <v>1173</v>
      </c>
      <c r="E50" s="473" t="s">
        <v>1262</v>
      </c>
      <c r="F50" s="473" t="s">
        <v>1263</v>
      </c>
      <c r="G50" s="477">
        <v>1</v>
      </c>
      <c r="H50" s="477">
        <v>512</v>
      </c>
      <c r="I50" s="473">
        <v>0.59396751740139209</v>
      </c>
      <c r="J50" s="473">
        <v>512</v>
      </c>
      <c r="K50" s="477">
        <v>2</v>
      </c>
      <c r="L50" s="477">
        <v>862</v>
      </c>
      <c r="M50" s="473">
        <v>1</v>
      </c>
      <c r="N50" s="473">
        <v>431</v>
      </c>
      <c r="O50" s="477">
        <v>2</v>
      </c>
      <c r="P50" s="477">
        <v>862</v>
      </c>
      <c r="Q50" s="552">
        <v>1</v>
      </c>
      <c r="R50" s="478">
        <v>431</v>
      </c>
    </row>
    <row r="51" spans="1:18" ht="14.4" customHeight="1" x14ac:dyDescent="0.3">
      <c r="A51" s="472" t="s">
        <v>1171</v>
      </c>
      <c r="B51" s="473" t="s">
        <v>1172</v>
      </c>
      <c r="C51" s="473" t="s">
        <v>416</v>
      </c>
      <c r="D51" s="473" t="s">
        <v>1173</v>
      </c>
      <c r="E51" s="473" t="s">
        <v>1264</v>
      </c>
      <c r="F51" s="473" t="s">
        <v>1265</v>
      </c>
      <c r="G51" s="477">
        <v>62</v>
      </c>
      <c r="H51" s="477">
        <v>109120</v>
      </c>
      <c r="I51" s="473">
        <v>0.85964580576038319</v>
      </c>
      <c r="J51" s="473">
        <v>1760</v>
      </c>
      <c r="K51" s="477">
        <v>72</v>
      </c>
      <c r="L51" s="477">
        <v>126936</v>
      </c>
      <c r="M51" s="473">
        <v>1</v>
      </c>
      <c r="N51" s="473">
        <v>1763</v>
      </c>
      <c r="O51" s="477">
        <v>107</v>
      </c>
      <c r="P51" s="477">
        <v>189176</v>
      </c>
      <c r="Q51" s="552">
        <v>1.4903258334908931</v>
      </c>
      <c r="R51" s="478">
        <v>1768</v>
      </c>
    </row>
    <row r="52" spans="1:18" ht="14.4" customHeight="1" x14ac:dyDescent="0.3">
      <c r="A52" s="472" t="s">
        <v>1171</v>
      </c>
      <c r="B52" s="473" t="s">
        <v>1172</v>
      </c>
      <c r="C52" s="473" t="s">
        <v>416</v>
      </c>
      <c r="D52" s="473" t="s">
        <v>1173</v>
      </c>
      <c r="E52" s="473" t="s">
        <v>1266</v>
      </c>
      <c r="F52" s="473" t="s">
        <v>1267</v>
      </c>
      <c r="G52" s="477">
        <v>226</v>
      </c>
      <c r="H52" s="477">
        <v>111192</v>
      </c>
      <c r="I52" s="473"/>
      <c r="J52" s="473">
        <v>492</v>
      </c>
      <c r="K52" s="477">
        <v>0</v>
      </c>
      <c r="L52" s="477">
        <v>0</v>
      </c>
      <c r="M52" s="473"/>
      <c r="N52" s="473"/>
      <c r="O52" s="477"/>
      <c r="P52" s="477"/>
      <c r="Q52" s="552"/>
      <c r="R52" s="478"/>
    </row>
    <row r="53" spans="1:18" ht="14.4" customHeight="1" x14ac:dyDescent="0.3">
      <c r="A53" s="472" t="s">
        <v>1171</v>
      </c>
      <c r="B53" s="473" t="s">
        <v>1172</v>
      </c>
      <c r="C53" s="473" t="s">
        <v>416</v>
      </c>
      <c r="D53" s="473" t="s">
        <v>1173</v>
      </c>
      <c r="E53" s="473" t="s">
        <v>1268</v>
      </c>
      <c r="F53" s="473" t="s">
        <v>1269</v>
      </c>
      <c r="G53" s="477">
        <v>270</v>
      </c>
      <c r="H53" s="477">
        <v>26730</v>
      </c>
      <c r="I53" s="473">
        <v>0.79026726584673601</v>
      </c>
      <c r="J53" s="473">
        <v>99</v>
      </c>
      <c r="K53" s="477">
        <v>224</v>
      </c>
      <c r="L53" s="477">
        <v>33824</v>
      </c>
      <c r="M53" s="473">
        <v>1</v>
      </c>
      <c r="N53" s="473">
        <v>151</v>
      </c>
      <c r="O53" s="477">
        <v>229</v>
      </c>
      <c r="P53" s="477">
        <v>34808</v>
      </c>
      <c r="Q53" s="552">
        <v>1.0290917691579944</v>
      </c>
      <c r="R53" s="478">
        <v>152</v>
      </c>
    </row>
    <row r="54" spans="1:18" ht="14.4" customHeight="1" x14ac:dyDescent="0.3">
      <c r="A54" s="472" t="s">
        <v>1171</v>
      </c>
      <c r="B54" s="473" t="s">
        <v>1172</v>
      </c>
      <c r="C54" s="473" t="s">
        <v>416</v>
      </c>
      <c r="D54" s="473" t="s">
        <v>1173</v>
      </c>
      <c r="E54" s="473" t="s">
        <v>1270</v>
      </c>
      <c r="F54" s="473" t="s">
        <v>1271</v>
      </c>
      <c r="G54" s="477">
        <v>616</v>
      </c>
      <c r="H54" s="477">
        <v>153384</v>
      </c>
      <c r="I54" s="473">
        <v>1.2521960617836267</v>
      </c>
      <c r="J54" s="473">
        <v>249</v>
      </c>
      <c r="K54" s="477">
        <v>452</v>
      </c>
      <c r="L54" s="477">
        <v>122492</v>
      </c>
      <c r="M54" s="473">
        <v>1</v>
      </c>
      <c r="N54" s="473">
        <v>271</v>
      </c>
      <c r="O54" s="477">
        <v>581</v>
      </c>
      <c r="P54" s="477">
        <v>158032</v>
      </c>
      <c r="Q54" s="552">
        <v>1.2901413969891911</v>
      </c>
      <c r="R54" s="478">
        <v>272</v>
      </c>
    </row>
    <row r="55" spans="1:18" ht="14.4" customHeight="1" x14ac:dyDescent="0.3">
      <c r="A55" s="472" t="s">
        <v>1171</v>
      </c>
      <c r="B55" s="473" t="s">
        <v>1172</v>
      </c>
      <c r="C55" s="473" t="s">
        <v>416</v>
      </c>
      <c r="D55" s="473" t="s">
        <v>1173</v>
      </c>
      <c r="E55" s="473" t="s">
        <v>1272</v>
      </c>
      <c r="F55" s="473" t="s">
        <v>1273</v>
      </c>
      <c r="G55" s="477">
        <v>195</v>
      </c>
      <c r="H55" s="477">
        <v>30030</v>
      </c>
      <c r="I55" s="473">
        <v>0.82658959537572252</v>
      </c>
      <c r="J55" s="473">
        <v>154</v>
      </c>
      <c r="K55" s="477">
        <v>210</v>
      </c>
      <c r="L55" s="477">
        <v>36330</v>
      </c>
      <c r="M55" s="473">
        <v>1</v>
      </c>
      <c r="N55" s="473">
        <v>173</v>
      </c>
      <c r="O55" s="477">
        <v>180</v>
      </c>
      <c r="P55" s="477">
        <v>31320</v>
      </c>
      <c r="Q55" s="552">
        <v>0.86209744013212219</v>
      </c>
      <c r="R55" s="478">
        <v>174</v>
      </c>
    </row>
    <row r="56" spans="1:18" ht="14.4" customHeight="1" x14ac:dyDescent="0.3">
      <c r="A56" s="472" t="s">
        <v>1171</v>
      </c>
      <c r="B56" s="473" t="s">
        <v>1172</v>
      </c>
      <c r="C56" s="473" t="s">
        <v>416</v>
      </c>
      <c r="D56" s="473" t="s">
        <v>1173</v>
      </c>
      <c r="E56" s="473" t="s">
        <v>1274</v>
      </c>
      <c r="F56" s="473" t="s">
        <v>1275</v>
      </c>
      <c r="G56" s="477">
        <v>65</v>
      </c>
      <c r="H56" s="477">
        <v>34580</v>
      </c>
      <c r="I56" s="473">
        <v>0.28813785288137855</v>
      </c>
      <c r="J56" s="473">
        <v>532</v>
      </c>
      <c r="K56" s="477">
        <v>274</v>
      </c>
      <c r="L56" s="477">
        <v>120012</v>
      </c>
      <c r="M56" s="473">
        <v>1</v>
      </c>
      <c r="N56" s="473">
        <v>438</v>
      </c>
      <c r="O56" s="477">
        <v>497</v>
      </c>
      <c r="P56" s="477">
        <v>217686</v>
      </c>
      <c r="Q56" s="552">
        <v>1.8138686131386861</v>
      </c>
      <c r="R56" s="478">
        <v>438</v>
      </c>
    </row>
    <row r="57" spans="1:18" ht="14.4" customHeight="1" x14ac:dyDescent="0.3">
      <c r="A57" s="472" t="s">
        <v>1171</v>
      </c>
      <c r="B57" s="473" t="s">
        <v>1172</v>
      </c>
      <c r="C57" s="473" t="s">
        <v>416</v>
      </c>
      <c r="D57" s="473" t="s">
        <v>1173</v>
      </c>
      <c r="E57" s="473" t="s">
        <v>1276</v>
      </c>
      <c r="F57" s="473" t="s">
        <v>1277</v>
      </c>
      <c r="G57" s="477">
        <v>10</v>
      </c>
      <c r="H57" s="477">
        <v>270</v>
      </c>
      <c r="I57" s="473">
        <v>0.44189852700491</v>
      </c>
      <c r="J57" s="473">
        <v>27</v>
      </c>
      <c r="K57" s="477">
        <v>13</v>
      </c>
      <c r="L57" s="477">
        <v>611</v>
      </c>
      <c r="M57" s="473">
        <v>1</v>
      </c>
      <c r="N57" s="473">
        <v>47</v>
      </c>
      <c r="O57" s="477">
        <v>10</v>
      </c>
      <c r="P57" s="477">
        <v>470</v>
      </c>
      <c r="Q57" s="552">
        <v>0.76923076923076927</v>
      </c>
      <c r="R57" s="478">
        <v>47</v>
      </c>
    </row>
    <row r="58" spans="1:18" ht="14.4" customHeight="1" x14ac:dyDescent="0.3">
      <c r="A58" s="472" t="s">
        <v>1171</v>
      </c>
      <c r="B58" s="473" t="s">
        <v>1172</v>
      </c>
      <c r="C58" s="473" t="s">
        <v>416</v>
      </c>
      <c r="D58" s="473" t="s">
        <v>1173</v>
      </c>
      <c r="E58" s="473" t="s">
        <v>1278</v>
      </c>
      <c r="F58" s="473" t="s">
        <v>1279</v>
      </c>
      <c r="G58" s="477">
        <v>9</v>
      </c>
      <c r="H58" s="477">
        <v>378</v>
      </c>
      <c r="I58" s="473"/>
      <c r="J58" s="473">
        <v>42</v>
      </c>
      <c r="K58" s="477"/>
      <c r="L58" s="477"/>
      <c r="M58" s="473"/>
      <c r="N58" s="473"/>
      <c r="O58" s="477">
        <v>6</v>
      </c>
      <c r="P58" s="477">
        <v>264</v>
      </c>
      <c r="Q58" s="552"/>
      <c r="R58" s="478">
        <v>44</v>
      </c>
    </row>
    <row r="59" spans="1:18" ht="14.4" customHeight="1" x14ac:dyDescent="0.3">
      <c r="A59" s="472" t="s">
        <v>1171</v>
      </c>
      <c r="B59" s="473" t="s">
        <v>1172</v>
      </c>
      <c r="C59" s="473" t="s">
        <v>416</v>
      </c>
      <c r="D59" s="473" t="s">
        <v>1173</v>
      </c>
      <c r="E59" s="473" t="s">
        <v>1280</v>
      </c>
      <c r="F59" s="473" t="s">
        <v>1281</v>
      </c>
      <c r="G59" s="477"/>
      <c r="H59" s="477"/>
      <c r="I59" s="473"/>
      <c r="J59" s="473"/>
      <c r="K59" s="477">
        <v>6</v>
      </c>
      <c r="L59" s="477">
        <v>2262</v>
      </c>
      <c r="M59" s="473">
        <v>1</v>
      </c>
      <c r="N59" s="473">
        <v>377</v>
      </c>
      <c r="O59" s="477">
        <v>5</v>
      </c>
      <c r="P59" s="477">
        <v>1885</v>
      </c>
      <c r="Q59" s="552">
        <v>0.83333333333333337</v>
      </c>
      <c r="R59" s="478">
        <v>377</v>
      </c>
    </row>
    <row r="60" spans="1:18" ht="14.4" customHeight="1" x14ac:dyDescent="0.3">
      <c r="A60" s="472" t="s">
        <v>1171</v>
      </c>
      <c r="B60" s="473" t="s">
        <v>1172</v>
      </c>
      <c r="C60" s="473" t="s">
        <v>416</v>
      </c>
      <c r="D60" s="473" t="s">
        <v>1173</v>
      </c>
      <c r="E60" s="473" t="s">
        <v>1282</v>
      </c>
      <c r="F60" s="473" t="s">
        <v>1283</v>
      </c>
      <c r="G60" s="477"/>
      <c r="H60" s="477"/>
      <c r="I60" s="473"/>
      <c r="J60" s="473"/>
      <c r="K60" s="477">
        <v>10</v>
      </c>
      <c r="L60" s="477">
        <v>360</v>
      </c>
      <c r="M60" s="473">
        <v>1</v>
      </c>
      <c r="N60" s="473">
        <v>36</v>
      </c>
      <c r="O60" s="477">
        <v>13</v>
      </c>
      <c r="P60" s="477">
        <v>468</v>
      </c>
      <c r="Q60" s="552">
        <v>1.3</v>
      </c>
      <c r="R60" s="478">
        <v>36</v>
      </c>
    </row>
    <row r="61" spans="1:18" ht="14.4" customHeight="1" x14ac:dyDescent="0.3">
      <c r="A61" s="472" t="s">
        <v>1171</v>
      </c>
      <c r="B61" s="473" t="s">
        <v>1172</v>
      </c>
      <c r="C61" s="473" t="s">
        <v>416</v>
      </c>
      <c r="D61" s="473" t="s">
        <v>1173</v>
      </c>
      <c r="E61" s="473" t="s">
        <v>1284</v>
      </c>
      <c r="F61" s="473" t="s">
        <v>1285</v>
      </c>
      <c r="G61" s="477">
        <v>8</v>
      </c>
      <c r="H61" s="477">
        <v>952</v>
      </c>
      <c r="I61" s="473">
        <v>0.98347107438016534</v>
      </c>
      <c r="J61" s="473">
        <v>119</v>
      </c>
      <c r="K61" s="477">
        <v>4</v>
      </c>
      <c r="L61" s="477">
        <v>968</v>
      </c>
      <c r="M61" s="473">
        <v>1</v>
      </c>
      <c r="N61" s="473">
        <v>242</v>
      </c>
      <c r="O61" s="477">
        <v>2</v>
      </c>
      <c r="P61" s="477">
        <v>484</v>
      </c>
      <c r="Q61" s="552">
        <v>0.5</v>
      </c>
      <c r="R61" s="478">
        <v>242</v>
      </c>
    </row>
    <row r="62" spans="1:18" ht="14.4" customHeight="1" x14ac:dyDescent="0.3">
      <c r="A62" s="472" t="s">
        <v>1171</v>
      </c>
      <c r="B62" s="473" t="s">
        <v>1172</v>
      </c>
      <c r="C62" s="473" t="s">
        <v>416</v>
      </c>
      <c r="D62" s="473" t="s">
        <v>1173</v>
      </c>
      <c r="E62" s="473" t="s">
        <v>1286</v>
      </c>
      <c r="F62" s="473" t="s">
        <v>1287</v>
      </c>
      <c r="G62" s="477"/>
      <c r="H62" s="477"/>
      <c r="I62" s="473"/>
      <c r="J62" s="473"/>
      <c r="K62" s="477">
        <v>287</v>
      </c>
      <c r="L62" s="477">
        <v>428491</v>
      </c>
      <c r="M62" s="473">
        <v>1</v>
      </c>
      <c r="N62" s="473">
        <v>1493</v>
      </c>
      <c r="O62" s="477">
        <v>994</v>
      </c>
      <c r="P62" s="477">
        <v>1484042</v>
      </c>
      <c r="Q62" s="552">
        <v>3.4634146341463414</v>
      </c>
      <c r="R62" s="478">
        <v>1493</v>
      </c>
    </row>
    <row r="63" spans="1:18" ht="14.4" customHeight="1" x14ac:dyDescent="0.3">
      <c r="A63" s="472" t="s">
        <v>1171</v>
      </c>
      <c r="B63" s="473" t="s">
        <v>1172</v>
      </c>
      <c r="C63" s="473" t="s">
        <v>416</v>
      </c>
      <c r="D63" s="473" t="s">
        <v>1173</v>
      </c>
      <c r="E63" s="473" t="s">
        <v>1288</v>
      </c>
      <c r="F63" s="473" t="s">
        <v>1289</v>
      </c>
      <c r="G63" s="477"/>
      <c r="H63" s="477"/>
      <c r="I63" s="473"/>
      <c r="J63" s="473"/>
      <c r="K63" s="477">
        <v>470</v>
      </c>
      <c r="L63" s="477">
        <v>153690</v>
      </c>
      <c r="M63" s="473">
        <v>1</v>
      </c>
      <c r="N63" s="473">
        <v>327</v>
      </c>
      <c r="O63" s="477">
        <v>2458</v>
      </c>
      <c r="P63" s="477">
        <v>803766</v>
      </c>
      <c r="Q63" s="552">
        <v>5.2297872340425533</v>
      </c>
      <c r="R63" s="478">
        <v>327</v>
      </c>
    </row>
    <row r="64" spans="1:18" ht="14.4" customHeight="1" x14ac:dyDescent="0.3">
      <c r="A64" s="472" t="s">
        <v>1171</v>
      </c>
      <c r="B64" s="473" t="s">
        <v>1172</v>
      </c>
      <c r="C64" s="473" t="s">
        <v>416</v>
      </c>
      <c r="D64" s="473" t="s">
        <v>1173</v>
      </c>
      <c r="E64" s="473" t="s">
        <v>1290</v>
      </c>
      <c r="F64" s="473" t="s">
        <v>1291</v>
      </c>
      <c r="G64" s="477"/>
      <c r="H64" s="477"/>
      <c r="I64" s="473"/>
      <c r="J64" s="473"/>
      <c r="K64" s="477">
        <v>44</v>
      </c>
      <c r="L64" s="477">
        <v>39028</v>
      </c>
      <c r="M64" s="473">
        <v>1</v>
      </c>
      <c r="N64" s="473">
        <v>887</v>
      </c>
      <c r="O64" s="477">
        <v>244</v>
      </c>
      <c r="P64" s="477">
        <v>216672</v>
      </c>
      <c r="Q64" s="552">
        <v>5.5517064671517886</v>
      </c>
      <c r="R64" s="478">
        <v>888</v>
      </c>
    </row>
    <row r="65" spans="1:18" ht="14.4" customHeight="1" x14ac:dyDescent="0.3">
      <c r="A65" s="472" t="s">
        <v>1171</v>
      </c>
      <c r="B65" s="473" t="s">
        <v>1172</v>
      </c>
      <c r="C65" s="473" t="s">
        <v>416</v>
      </c>
      <c r="D65" s="473" t="s">
        <v>1173</v>
      </c>
      <c r="E65" s="473" t="s">
        <v>1292</v>
      </c>
      <c r="F65" s="473" t="s">
        <v>1293</v>
      </c>
      <c r="G65" s="477"/>
      <c r="H65" s="477"/>
      <c r="I65" s="473"/>
      <c r="J65" s="473"/>
      <c r="K65" s="477"/>
      <c r="L65" s="477"/>
      <c r="M65" s="473"/>
      <c r="N65" s="473"/>
      <c r="O65" s="477">
        <v>5</v>
      </c>
      <c r="P65" s="477">
        <v>1660</v>
      </c>
      <c r="Q65" s="552"/>
      <c r="R65" s="478">
        <v>332</v>
      </c>
    </row>
    <row r="66" spans="1:18" ht="14.4" customHeight="1" x14ac:dyDescent="0.3">
      <c r="A66" s="472" t="s">
        <v>1171</v>
      </c>
      <c r="B66" s="473" t="s">
        <v>1172</v>
      </c>
      <c r="C66" s="473" t="s">
        <v>416</v>
      </c>
      <c r="D66" s="473" t="s">
        <v>1173</v>
      </c>
      <c r="E66" s="473" t="s">
        <v>1294</v>
      </c>
      <c r="F66" s="473" t="s">
        <v>1295</v>
      </c>
      <c r="G66" s="477"/>
      <c r="H66" s="477"/>
      <c r="I66" s="473"/>
      <c r="J66" s="473"/>
      <c r="K66" s="477"/>
      <c r="L66" s="477"/>
      <c r="M66" s="473"/>
      <c r="N66" s="473"/>
      <c r="O66" s="477">
        <v>4175</v>
      </c>
      <c r="P66" s="477">
        <v>1089675</v>
      </c>
      <c r="Q66" s="552"/>
      <c r="R66" s="478">
        <v>261</v>
      </c>
    </row>
    <row r="67" spans="1:18" ht="14.4" customHeight="1" x14ac:dyDescent="0.3">
      <c r="A67" s="472" t="s">
        <v>1171</v>
      </c>
      <c r="B67" s="473" t="s">
        <v>1172</v>
      </c>
      <c r="C67" s="473" t="s">
        <v>416</v>
      </c>
      <c r="D67" s="473" t="s">
        <v>1173</v>
      </c>
      <c r="E67" s="473" t="s">
        <v>1296</v>
      </c>
      <c r="F67" s="473" t="s">
        <v>1297</v>
      </c>
      <c r="G67" s="477"/>
      <c r="H67" s="477"/>
      <c r="I67" s="473"/>
      <c r="J67" s="473"/>
      <c r="K67" s="477"/>
      <c r="L67" s="477"/>
      <c r="M67" s="473"/>
      <c r="N67" s="473"/>
      <c r="O67" s="477">
        <v>56</v>
      </c>
      <c r="P67" s="477">
        <v>9240</v>
      </c>
      <c r="Q67" s="552"/>
      <c r="R67" s="478">
        <v>165</v>
      </c>
    </row>
    <row r="68" spans="1:18" ht="14.4" customHeight="1" x14ac:dyDescent="0.3">
      <c r="A68" s="472" t="s">
        <v>1171</v>
      </c>
      <c r="B68" s="473" t="s">
        <v>1172</v>
      </c>
      <c r="C68" s="473" t="s">
        <v>416</v>
      </c>
      <c r="D68" s="473" t="s">
        <v>1173</v>
      </c>
      <c r="E68" s="473" t="s">
        <v>1298</v>
      </c>
      <c r="F68" s="473" t="s">
        <v>1299</v>
      </c>
      <c r="G68" s="477"/>
      <c r="H68" s="477"/>
      <c r="I68" s="473"/>
      <c r="J68" s="473"/>
      <c r="K68" s="477"/>
      <c r="L68" s="477"/>
      <c r="M68" s="473"/>
      <c r="N68" s="473"/>
      <c r="O68" s="477">
        <v>90</v>
      </c>
      <c r="P68" s="477">
        <v>97020</v>
      </c>
      <c r="Q68" s="552"/>
      <c r="R68" s="478">
        <v>1078</v>
      </c>
    </row>
    <row r="69" spans="1:18" ht="14.4" customHeight="1" thickBot="1" x14ac:dyDescent="0.35">
      <c r="A69" s="479" t="s">
        <v>1171</v>
      </c>
      <c r="B69" s="480" t="s">
        <v>1172</v>
      </c>
      <c r="C69" s="480" t="s">
        <v>416</v>
      </c>
      <c r="D69" s="480" t="s">
        <v>1173</v>
      </c>
      <c r="E69" s="480" t="s">
        <v>1300</v>
      </c>
      <c r="F69" s="480" t="s">
        <v>1301</v>
      </c>
      <c r="G69" s="484"/>
      <c r="H69" s="484"/>
      <c r="I69" s="480"/>
      <c r="J69" s="480"/>
      <c r="K69" s="484"/>
      <c r="L69" s="484"/>
      <c r="M69" s="480"/>
      <c r="N69" s="480"/>
      <c r="O69" s="484">
        <v>269</v>
      </c>
      <c r="P69" s="484">
        <v>40888</v>
      </c>
      <c r="Q69" s="492"/>
      <c r="R69" s="485">
        <v>152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1303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62789</v>
      </c>
      <c r="I3" s="89">
        <f t="shared" si="0"/>
        <v>14401561</v>
      </c>
      <c r="J3" s="66"/>
      <c r="K3" s="66"/>
      <c r="L3" s="89">
        <f t="shared" si="0"/>
        <v>55516</v>
      </c>
      <c r="M3" s="89">
        <f t="shared" si="0"/>
        <v>11772437</v>
      </c>
      <c r="N3" s="66"/>
      <c r="O3" s="66"/>
      <c r="P3" s="89">
        <f t="shared" si="0"/>
        <v>67722</v>
      </c>
      <c r="Q3" s="89">
        <f t="shared" si="0"/>
        <v>17218819</v>
      </c>
      <c r="R3" s="67">
        <f>IF(M3=0,0,Q3/M3)</f>
        <v>1.4626384494561322</v>
      </c>
      <c r="S3" s="90">
        <f>IF(P3=0,0,Q3/P3)</f>
        <v>254.25739050825433</v>
      </c>
    </row>
    <row r="4" spans="1:19" ht="14.4" customHeight="1" x14ac:dyDescent="0.3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2017</v>
      </c>
      <c r="M4" s="416"/>
      <c r="N4" s="87"/>
      <c r="O4" s="87"/>
      <c r="P4" s="415">
        <v>2018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42"/>
      <c r="B5" s="542"/>
      <c r="C5" s="543"/>
      <c r="D5" s="553"/>
      <c r="E5" s="544"/>
      <c r="F5" s="545"/>
      <c r="G5" s="546"/>
      <c r="H5" s="547" t="s">
        <v>58</v>
      </c>
      <c r="I5" s="548" t="s">
        <v>14</v>
      </c>
      <c r="J5" s="549"/>
      <c r="K5" s="549"/>
      <c r="L5" s="547" t="s">
        <v>58</v>
      </c>
      <c r="M5" s="548" t="s">
        <v>14</v>
      </c>
      <c r="N5" s="549"/>
      <c r="O5" s="549"/>
      <c r="P5" s="547" t="s">
        <v>58</v>
      </c>
      <c r="Q5" s="548" t="s">
        <v>14</v>
      </c>
      <c r="R5" s="550"/>
      <c r="S5" s="551"/>
    </row>
    <row r="6" spans="1:19" ht="14.4" customHeight="1" x14ac:dyDescent="0.3">
      <c r="A6" s="465" t="s">
        <v>1171</v>
      </c>
      <c r="B6" s="466" t="s">
        <v>1172</v>
      </c>
      <c r="C6" s="466" t="s">
        <v>416</v>
      </c>
      <c r="D6" s="466" t="s">
        <v>1166</v>
      </c>
      <c r="E6" s="466" t="s">
        <v>1173</v>
      </c>
      <c r="F6" s="466" t="s">
        <v>1174</v>
      </c>
      <c r="G6" s="466" t="s">
        <v>1175</v>
      </c>
      <c r="H6" s="470">
        <v>240</v>
      </c>
      <c r="I6" s="470">
        <v>41520</v>
      </c>
      <c r="J6" s="466">
        <v>1.2307692307692308</v>
      </c>
      <c r="K6" s="466">
        <v>173</v>
      </c>
      <c r="L6" s="470">
        <v>195</v>
      </c>
      <c r="M6" s="470">
        <v>33735</v>
      </c>
      <c r="N6" s="466">
        <v>1</v>
      </c>
      <c r="O6" s="466">
        <v>173</v>
      </c>
      <c r="P6" s="470">
        <v>227</v>
      </c>
      <c r="Q6" s="470">
        <v>39498</v>
      </c>
      <c r="R6" s="491">
        <v>1.1708314806580702</v>
      </c>
      <c r="S6" s="471">
        <v>174</v>
      </c>
    </row>
    <row r="7" spans="1:19" ht="14.4" customHeight="1" x14ac:dyDescent="0.3">
      <c r="A7" s="472" t="s">
        <v>1171</v>
      </c>
      <c r="B7" s="473" t="s">
        <v>1172</v>
      </c>
      <c r="C7" s="473" t="s">
        <v>416</v>
      </c>
      <c r="D7" s="473" t="s">
        <v>1166</v>
      </c>
      <c r="E7" s="473" t="s">
        <v>1173</v>
      </c>
      <c r="F7" s="473" t="s">
        <v>1176</v>
      </c>
      <c r="G7" s="473" t="s">
        <v>1177</v>
      </c>
      <c r="H7" s="477">
        <v>2269</v>
      </c>
      <c r="I7" s="477">
        <v>285894</v>
      </c>
      <c r="J7" s="473">
        <v>0.75393987341772151</v>
      </c>
      <c r="K7" s="473">
        <v>126</v>
      </c>
      <c r="L7" s="477">
        <v>1975</v>
      </c>
      <c r="M7" s="477">
        <v>379200</v>
      </c>
      <c r="N7" s="473">
        <v>1</v>
      </c>
      <c r="O7" s="473">
        <v>192</v>
      </c>
      <c r="P7" s="477">
        <v>2056</v>
      </c>
      <c r="Q7" s="477">
        <v>396808</v>
      </c>
      <c r="R7" s="552">
        <v>1.0464345991561181</v>
      </c>
      <c r="S7" s="478">
        <v>193</v>
      </c>
    </row>
    <row r="8" spans="1:19" ht="14.4" customHeight="1" x14ac:dyDescent="0.3">
      <c r="A8" s="472" t="s">
        <v>1171</v>
      </c>
      <c r="B8" s="473" t="s">
        <v>1172</v>
      </c>
      <c r="C8" s="473" t="s">
        <v>416</v>
      </c>
      <c r="D8" s="473" t="s">
        <v>1166</v>
      </c>
      <c r="E8" s="473" t="s">
        <v>1173</v>
      </c>
      <c r="F8" s="473" t="s">
        <v>1178</v>
      </c>
      <c r="G8" s="473" t="s">
        <v>1179</v>
      </c>
      <c r="H8" s="477">
        <v>2396</v>
      </c>
      <c r="I8" s="477">
        <v>158136</v>
      </c>
      <c r="J8" s="473">
        <v>1.0194693003945434</v>
      </c>
      <c r="K8" s="473">
        <v>66</v>
      </c>
      <c r="L8" s="477">
        <v>2041</v>
      </c>
      <c r="M8" s="477">
        <v>155116</v>
      </c>
      <c r="N8" s="473">
        <v>1</v>
      </c>
      <c r="O8" s="473">
        <v>76</v>
      </c>
      <c r="P8" s="477">
        <v>2303</v>
      </c>
      <c r="Q8" s="477">
        <v>175028</v>
      </c>
      <c r="R8" s="552">
        <v>1.1283684468397843</v>
      </c>
      <c r="S8" s="478">
        <v>76</v>
      </c>
    </row>
    <row r="9" spans="1:19" ht="14.4" customHeight="1" x14ac:dyDescent="0.3">
      <c r="A9" s="472" t="s">
        <v>1171</v>
      </c>
      <c r="B9" s="473" t="s">
        <v>1172</v>
      </c>
      <c r="C9" s="473" t="s">
        <v>416</v>
      </c>
      <c r="D9" s="473" t="s">
        <v>1166</v>
      </c>
      <c r="E9" s="473" t="s">
        <v>1173</v>
      </c>
      <c r="F9" s="473" t="s">
        <v>1180</v>
      </c>
      <c r="G9" s="473" t="s">
        <v>1181</v>
      </c>
      <c r="H9" s="477">
        <v>10</v>
      </c>
      <c r="I9" s="477">
        <v>1860</v>
      </c>
      <c r="J9" s="473">
        <v>0.48174048174048173</v>
      </c>
      <c r="K9" s="473">
        <v>186</v>
      </c>
      <c r="L9" s="477">
        <v>13</v>
      </c>
      <c r="M9" s="477">
        <v>3861</v>
      </c>
      <c r="N9" s="473">
        <v>1</v>
      </c>
      <c r="O9" s="473">
        <v>297</v>
      </c>
      <c r="P9" s="477">
        <v>13</v>
      </c>
      <c r="Q9" s="477">
        <v>3861</v>
      </c>
      <c r="R9" s="552">
        <v>1</v>
      </c>
      <c r="S9" s="478">
        <v>297</v>
      </c>
    </row>
    <row r="10" spans="1:19" ht="14.4" customHeight="1" x14ac:dyDescent="0.3">
      <c r="A10" s="472" t="s">
        <v>1171</v>
      </c>
      <c r="B10" s="473" t="s">
        <v>1172</v>
      </c>
      <c r="C10" s="473" t="s">
        <v>416</v>
      </c>
      <c r="D10" s="473" t="s">
        <v>1166</v>
      </c>
      <c r="E10" s="473" t="s">
        <v>1173</v>
      </c>
      <c r="F10" s="473" t="s">
        <v>1182</v>
      </c>
      <c r="G10" s="473" t="s">
        <v>1183</v>
      </c>
      <c r="H10" s="477">
        <v>890</v>
      </c>
      <c r="I10" s="477">
        <v>202030</v>
      </c>
      <c r="J10" s="473">
        <v>0.88871586430180183</v>
      </c>
      <c r="K10" s="473">
        <v>227</v>
      </c>
      <c r="L10" s="477">
        <v>888</v>
      </c>
      <c r="M10" s="477">
        <v>227328</v>
      </c>
      <c r="N10" s="473">
        <v>1</v>
      </c>
      <c r="O10" s="473">
        <v>256</v>
      </c>
      <c r="P10" s="477">
        <v>955</v>
      </c>
      <c r="Q10" s="477">
        <v>244480</v>
      </c>
      <c r="R10" s="552">
        <v>1.0754504504504505</v>
      </c>
      <c r="S10" s="478">
        <v>256</v>
      </c>
    </row>
    <row r="11" spans="1:19" ht="14.4" customHeight="1" x14ac:dyDescent="0.3">
      <c r="A11" s="472" t="s">
        <v>1171</v>
      </c>
      <c r="B11" s="473" t="s">
        <v>1172</v>
      </c>
      <c r="C11" s="473" t="s">
        <v>416</v>
      </c>
      <c r="D11" s="473" t="s">
        <v>1166</v>
      </c>
      <c r="E11" s="473" t="s">
        <v>1173</v>
      </c>
      <c r="F11" s="473" t="s">
        <v>1184</v>
      </c>
      <c r="G11" s="473" t="s">
        <v>1185</v>
      </c>
      <c r="H11" s="477">
        <v>140</v>
      </c>
      <c r="I11" s="477">
        <v>12040</v>
      </c>
      <c r="J11" s="473">
        <v>4.1936607453848831</v>
      </c>
      <c r="K11" s="473">
        <v>86</v>
      </c>
      <c r="L11" s="477">
        <v>29</v>
      </c>
      <c r="M11" s="477">
        <v>2871</v>
      </c>
      <c r="N11" s="473">
        <v>1</v>
      </c>
      <c r="O11" s="473">
        <v>99</v>
      </c>
      <c r="P11" s="477">
        <v>33</v>
      </c>
      <c r="Q11" s="477">
        <v>3300</v>
      </c>
      <c r="R11" s="552">
        <v>1.1494252873563218</v>
      </c>
      <c r="S11" s="478">
        <v>100</v>
      </c>
    </row>
    <row r="12" spans="1:19" ht="14.4" customHeight="1" x14ac:dyDescent="0.3">
      <c r="A12" s="472" t="s">
        <v>1171</v>
      </c>
      <c r="B12" s="473" t="s">
        <v>1172</v>
      </c>
      <c r="C12" s="473" t="s">
        <v>416</v>
      </c>
      <c r="D12" s="473" t="s">
        <v>1166</v>
      </c>
      <c r="E12" s="473" t="s">
        <v>1173</v>
      </c>
      <c r="F12" s="473" t="s">
        <v>1186</v>
      </c>
      <c r="G12" s="473" t="s">
        <v>1187</v>
      </c>
      <c r="H12" s="477">
        <v>48</v>
      </c>
      <c r="I12" s="477">
        <v>14112</v>
      </c>
      <c r="J12" s="473">
        <v>0.79058823529411759</v>
      </c>
      <c r="K12" s="473">
        <v>294</v>
      </c>
      <c r="L12" s="477">
        <v>51</v>
      </c>
      <c r="M12" s="477">
        <v>17850</v>
      </c>
      <c r="N12" s="473">
        <v>1</v>
      </c>
      <c r="O12" s="473">
        <v>350</v>
      </c>
      <c r="P12" s="477">
        <v>43</v>
      </c>
      <c r="Q12" s="477">
        <v>15093</v>
      </c>
      <c r="R12" s="552">
        <v>0.84554621848739497</v>
      </c>
      <c r="S12" s="478">
        <v>351</v>
      </c>
    </row>
    <row r="13" spans="1:19" ht="14.4" customHeight="1" x14ac:dyDescent="0.3">
      <c r="A13" s="472" t="s">
        <v>1171</v>
      </c>
      <c r="B13" s="473" t="s">
        <v>1172</v>
      </c>
      <c r="C13" s="473" t="s">
        <v>416</v>
      </c>
      <c r="D13" s="473" t="s">
        <v>1166</v>
      </c>
      <c r="E13" s="473" t="s">
        <v>1173</v>
      </c>
      <c r="F13" s="473" t="s">
        <v>1188</v>
      </c>
      <c r="G13" s="473" t="s">
        <v>1189</v>
      </c>
      <c r="H13" s="477">
        <v>1104</v>
      </c>
      <c r="I13" s="477">
        <v>1294992</v>
      </c>
      <c r="J13" s="473">
        <v>1.5516319194823869</v>
      </c>
      <c r="K13" s="473">
        <v>1173</v>
      </c>
      <c r="L13" s="477">
        <v>780</v>
      </c>
      <c r="M13" s="477">
        <v>834600</v>
      </c>
      <c r="N13" s="473">
        <v>1</v>
      </c>
      <c r="O13" s="473">
        <v>1070</v>
      </c>
      <c r="P13" s="477">
        <v>2543</v>
      </c>
      <c r="Q13" s="477">
        <v>2721010</v>
      </c>
      <c r="R13" s="552">
        <v>3.2602564102564102</v>
      </c>
      <c r="S13" s="478">
        <v>1070</v>
      </c>
    </row>
    <row r="14" spans="1:19" ht="14.4" customHeight="1" x14ac:dyDescent="0.3">
      <c r="A14" s="472" t="s">
        <v>1171</v>
      </c>
      <c r="B14" s="473" t="s">
        <v>1172</v>
      </c>
      <c r="C14" s="473" t="s">
        <v>416</v>
      </c>
      <c r="D14" s="473" t="s">
        <v>1166</v>
      </c>
      <c r="E14" s="473" t="s">
        <v>1173</v>
      </c>
      <c r="F14" s="473" t="s">
        <v>1190</v>
      </c>
      <c r="G14" s="473" t="s">
        <v>1191</v>
      </c>
      <c r="H14" s="477">
        <v>7455</v>
      </c>
      <c r="I14" s="477">
        <v>305655</v>
      </c>
      <c r="J14" s="473">
        <v>1.160439034761348</v>
      </c>
      <c r="K14" s="473">
        <v>41</v>
      </c>
      <c r="L14" s="477">
        <v>5726</v>
      </c>
      <c r="M14" s="477">
        <v>263396</v>
      </c>
      <c r="N14" s="473">
        <v>1</v>
      </c>
      <c r="O14" s="473">
        <v>46</v>
      </c>
      <c r="P14" s="477">
        <v>6367</v>
      </c>
      <c r="Q14" s="477">
        <v>292882</v>
      </c>
      <c r="R14" s="552">
        <v>1.1119455117010129</v>
      </c>
      <c r="S14" s="478">
        <v>46</v>
      </c>
    </row>
    <row r="15" spans="1:19" ht="14.4" customHeight="1" x14ac:dyDescent="0.3">
      <c r="A15" s="472" t="s">
        <v>1171</v>
      </c>
      <c r="B15" s="473" t="s">
        <v>1172</v>
      </c>
      <c r="C15" s="473" t="s">
        <v>416</v>
      </c>
      <c r="D15" s="473" t="s">
        <v>1166</v>
      </c>
      <c r="E15" s="473" t="s">
        <v>1173</v>
      </c>
      <c r="F15" s="473" t="s">
        <v>1192</v>
      </c>
      <c r="G15" s="473" t="s">
        <v>1193</v>
      </c>
      <c r="H15" s="477">
        <v>785</v>
      </c>
      <c r="I15" s="477">
        <v>301440</v>
      </c>
      <c r="J15" s="473">
        <v>0.57874961361013888</v>
      </c>
      <c r="K15" s="473">
        <v>384</v>
      </c>
      <c r="L15" s="477">
        <v>1501</v>
      </c>
      <c r="M15" s="477">
        <v>520847</v>
      </c>
      <c r="N15" s="473">
        <v>1</v>
      </c>
      <c r="O15" s="473">
        <v>347</v>
      </c>
      <c r="P15" s="477">
        <v>2574</v>
      </c>
      <c r="Q15" s="477">
        <v>893178</v>
      </c>
      <c r="R15" s="552">
        <v>1.7148567621585609</v>
      </c>
      <c r="S15" s="478">
        <v>347</v>
      </c>
    </row>
    <row r="16" spans="1:19" ht="14.4" customHeight="1" x14ac:dyDescent="0.3">
      <c r="A16" s="472" t="s">
        <v>1171</v>
      </c>
      <c r="B16" s="473" t="s">
        <v>1172</v>
      </c>
      <c r="C16" s="473" t="s">
        <v>416</v>
      </c>
      <c r="D16" s="473" t="s">
        <v>1166</v>
      </c>
      <c r="E16" s="473" t="s">
        <v>1173</v>
      </c>
      <c r="F16" s="473" t="s">
        <v>1194</v>
      </c>
      <c r="G16" s="473" t="s">
        <v>1195</v>
      </c>
      <c r="H16" s="477">
        <v>1460</v>
      </c>
      <c r="I16" s="477">
        <v>54020</v>
      </c>
      <c r="J16" s="473">
        <v>1.7565765941534159</v>
      </c>
      <c r="K16" s="473">
        <v>37</v>
      </c>
      <c r="L16" s="477">
        <v>603</v>
      </c>
      <c r="M16" s="477">
        <v>30753</v>
      </c>
      <c r="N16" s="473">
        <v>1</v>
      </c>
      <c r="O16" s="473">
        <v>51</v>
      </c>
      <c r="P16" s="477">
        <v>808</v>
      </c>
      <c r="Q16" s="477">
        <v>41208</v>
      </c>
      <c r="R16" s="552">
        <v>1.3399668325041458</v>
      </c>
      <c r="S16" s="478">
        <v>51</v>
      </c>
    </row>
    <row r="17" spans="1:19" ht="14.4" customHeight="1" x14ac:dyDescent="0.3">
      <c r="A17" s="472" t="s">
        <v>1171</v>
      </c>
      <c r="B17" s="473" t="s">
        <v>1172</v>
      </c>
      <c r="C17" s="473" t="s">
        <v>416</v>
      </c>
      <c r="D17" s="473" t="s">
        <v>1166</v>
      </c>
      <c r="E17" s="473" t="s">
        <v>1173</v>
      </c>
      <c r="F17" s="473" t="s">
        <v>1196</v>
      </c>
      <c r="G17" s="473" t="s">
        <v>1197</v>
      </c>
      <c r="H17" s="477">
        <v>317</v>
      </c>
      <c r="I17" s="477">
        <v>28213</v>
      </c>
      <c r="J17" s="473">
        <v>0.95134205557054219</v>
      </c>
      <c r="K17" s="473">
        <v>89</v>
      </c>
      <c r="L17" s="477">
        <v>337</v>
      </c>
      <c r="M17" s="477">
        <v>29656</v>
      </c>
      <c r="N17" s="473">
        <v>1</v>
      </c>
      <c r="O17" s="473">
        <v>88</v>
      </c>
      <c r="P17" s="477">
        <v>375</v>
      </c>
      <c r="Q17" s="477">
        <v>33000</v>
      </c>
      <c r="R17" s="552">
        <v>1.1127596439169138</v>
      </c>
      <c r="S17" s="478">
        <v>88</v>
      </c>
    </row>
    <row r="18" spans="1:19" ht="14.4" customHeight="1" x14ac:dyDescent="0.3">
      <c r="A18" s="472" t="s">
        <v>1171</v>
      </c>
      <c r="B18" s="473" t="s">
        <v>1172</v>
      </c>
      <c r="C18" s="473" t="s">
        <v>416</v>
      </c>
      <c r="D18" s="473" t="s">
        <v>1166</v>
      </c>
      <c r="E18" s="473" t="s">
        <v>1173</v>
      </c>
      <c r="F18" s="473" t="s">
        <v>1198</v>
      </c>
      <c r="G18" s="473" t="s">
        <v>1199</v>
      </c>
      <c r="H18" s="477">
        <v>2717</v>
      </c>
      <c r="I18" s="477">
        <v>1211782</v>
      </c>
      <c r="J18" s="473">
        <v>0.49427585146378067</v>
      </c>
      <c r="K18" s="473">
        <v>446</v>
      </c>
      <c r="L18" s="477">
        <v>6503</v>
      </c>
      <c r="M18" s="477">
        <v>2451631</v>
      </c>
      <c r="N18" s="473">
        <v>1</v>
      </c>
      <c r="O18" s="473">
        <v>377</v>
      </c>
      <c r="P18" s="477">
        <v>9252</v>
      </c>
      <c r="Q18" s="477">
        <v>3488004</v>
      </c>
      <c r="R18" s="552">
        <v>1.4227279717053667</v>
      </c>
      <c r="S18" s="478">
        <v>377</v>
      </c>
    </row>
    <row r="19" spans="1:19" ht="14.4" customHeight="1" x14ac:dyDescent="0.3">
      <c r="A19" s="472" t="s">
        <v>1171</v>
      </c>
      <c r="B19" s="473" t="s">
        <v>1172</v>
      </c>
      <c r="C19" s="473" t="s">
        <v>416</v>
      </c>
      <c r="D19" s="473" t="s">
        <v>1166</v>
      </c>
      <c r="E19" s="473" t="s">
        <v>1173</v>
      </c>
      <c r="F19" s="473" t="s">
        <v>1200</v>
      </c>
      <c r="G19" s="473" t="s">
        <v>1201</v>
      </c>
      <c r="H19" s="477">
        <v>302</v>
      </c>
      <c r="I19" s="477">
        <v>12684</v>
      </c>
      <c r="J19" s="473">
        <v>1.5415653864851726</v>
      </c>
      <c r="K19" s="473">
        <v>42</v>
      </c>
      <c r="L19" s="477">
        <v>242</v>
      </c>
      <c r="M19" s="477">
        <v>8228</v>
      </c>
      <c r="N19" s="473">
        <v>1</v>
      </c>
      <c r="O19" s="473">
        <v>34</v>
      </c>
      <c r="P19" s="477">
        <v>287</v>
      </c>
      <c r="Q19" s="477">
        <v>9758</v>
      </c>
      <c r="R19" s="552">
        <v>1.1859504132231404</v>
      </c>
      <c r="S19" s="478">
        <v>34</v>
      </c>
    </row>
    <row r="20" spans="1:19" ht="14.4" customHeight="1" x14ac:dyDescent="0.3">
      <c r="A20" s="472" t="s">
        <v>1171</v>
      </c>
      <c r="B20" s="473" t="s">
        <v>1172</v>
      </c>
      <c r="C20" s="473" t="s">
        <v>416</v>
      </c>
      <c r="D20" s="473" t="s">
        <v>1166</v>
      </c>
      <c r="E20" s="473" t="s">
        <v>1173</v>
      </c>
      <c r="F20" s="473" t="s">
        <v>1202</v>
      </c>
      <c r="G20" s="473" t="s">
        <v>1203</v>
      </c>
      <c r="H20" s="477">
        <v>956</v>
      </c>
      <c r="I20" s="477">
        <v>470352</v>
      </c>
      <c r="J20" s="473">
        <v>3.4260241244682712</v>
      </c>
      <c r="K20" s="473">
        <v>492</v>
      </c>
      <c r="L20" s="477">
        <v>262</v>
      </c>
      <c r="M20" s="477">
        <v>137288</v>
      </c>
      <c r="N20" s="473">
        <v>1</v>
      </c>
      <c r="O20" s="473">
        <v>524</v>
      </c>
      <c r="P20" s="477">
        <v>211</v>
      </c>
      <c r="Q20" s="477">
        <v>110564</v>
      </c>
      <c r="R20" s="552">
        <v>0.80534351145038163</v>
      </c>
      <c r="S20" s="478">
        <v>524</v>
      </c>
    </row>
    <row r="21" spans="1:19" ht="14.4" customHeight="1" x14ac:dyDescent="0.3">
      <c r="A21" s="472" t="s">
        <v>1171</v>
      </c>
      <c r="B21" s="473" t="s">
        <v>1172</v>
      </c>
      <c r="C21" s="473" t="s">
        <v>416</v>
      </c>
      <c r="D21" s="473" t="s">
        <v>1166</v>
      </c>
      <c r="E21" s="473" t="s">
        <v>1173</v>
      </c>
      <c r="F21" s="473" t="s">
        <v>1204</v>
      </c>
      <c r="G21" s="473" t="s">
        <v>1205</v>
      </c>
      <c r="H21" s="477">
        <v>437</v>
      </c>
      <c r="I21" s="477">
        <v>13547</v>
      </c>
      <c r="J21" s="473">
        <v>1.0070621468926553</v>
      </c>
      <c r="K21" s="473">
        <v>31</v>
      </c>
      <c r="L21" s="477">
        <v>236</v>
      </c>
      <c r="M21" s="477">
        <v>13452</v>
      </c>
      <c r="N21" s="473">
        <v>1</v>
      </c>
      <c r="O21" s="473">
        <v>57</v>
      </c>
      <c r="P21" s="477">
        <v>185</v>
      </c>
      <c r="Q21" s="477">
        <v>10545</v>
      </c>
      <c r="R21" s="552">
        <v>0.78389830508474578</v>
      </c>
      <c r="S21" s="478">
        <v>57</v>
      </c>
    </row>
    <row r="22" spans="1:19" ht="14.4" customHeight="1" x14ac:dyDescent="0.3">
      <c r="A22" s="472" t="s">
        <v>1171</v>
      </c>
      <c r="B22" s="473" t="s">
        <v>1172</v>
      </c>
      <c r="C22" s="473" t="s">
        <v>416</v>
      </c>
      <c r="D22" s="473" t="s">
        <v>1166</v>
      </c>
      <c r="E22" s="473" t="s">
        <v>1173</v>
      </c>
      <c r="F22" s="473" t="s">
        <v>1206</v>
      </c>
      <c r="G22" s="473" t="s">
        <v>1207</v>
      </c>
      <c r="H22" s="477">
        <v>366</v>
      </c>
      <c r="I22" s="477">
        <v>76128</v>
      </c>
      <c r="J22" s="473">
        <v>0.85391241923905237</v>
      </c>
      <c r="K22" s="473">
        <v>208</v>
      </c>
      <c r="L22" s="477">
        <v>398</v>
      </c>
      <c r="M22" s="477">
        <v>89152</v>
      </c>
      <c r="N22" s="473">
        <v>1</v>
      </c>
      <c r="O22" s="473">
        <v>224</v>
      </c>
      <c r="P22" s="477">
        <v>496</v>
      </c>
      <c r="Q22" s="477">
        <v>111600</v>
      </c>
      <c r="R22" s="552">
        <v>1.251794687724336</v>
      </c>
      <c r="S22" s="478">
        <v>225</v>
      </c>
    </row>
    <row r="23" spans="1:19" ht="14.4" customHeight="1" x14ac:dyDescent="0.3">
      <c r="A23" s="472" t="s">
        <v>1171</v>
      </c>
      <c r="B23" s="473" t="s">
        <v>1172</v>
      </c>
      <c r="C23" s="473" t="s">
        <v>416</v>
      </c>
      <c r="D23" s="473" t="s">
        <v>1166</v>
      </c>
      <c r="E23" s="473" t="s">
        <v>1173</v>
      </c>
      <c r="F23" s="473" t="s">
        <v>1208</v>
      </c>
      <c r="G23" s="473" t="s">
        <v>1209</v>
      </c>
      <c r="H23" s="477">
        <v>345</v>
      </c>
      <c r="I23" s="477">
        <v>132480</v>
      </c>
      <c r="J23" s="473">
        <v>0.62878216172345547</v>
      </c>
      <c r="K23" s="473">
        <v>384</v>
      </c>
      <c r="L23" s="477">
        <v>381</v>
      </c>
      <c r="M23" s="477">
        <v>210693</v>
      </c>
      <c r="N23" s="473">
        <v>1</v>
      </c>
      <c r="O23" s="473">
        <v>553</v>
      </c>
      <c r="P23" s="477">
        <v>482</v>
      </c>
      <c r="Q23" s="477">
        <v>267028</v>
      </c>
      <c r="R23" s="552">
        <v>1.2673795522395144</v>
      </c>
      <c r="S23" s="478">
        <v>554</v>
      </c>
    </row>
    <row r="24" spans="1:19" ht="14.4" customHeight="1" x14ac:dyDescent="0.3">
      <c r="A24" s="472" t="s">
        <v>1171</v>
      </c>
      <c r="B24" s="473" t="s">
        <v>1172</v>
      </c>
      <c r="C24" s="473" t="s">
        <v>416</v>
      </c>
      <c r="D24" s="473" t="s">
        <v>1166</v>
      </c>
      <c r="E24" s="473" t="s">
        <v>1173</v>
      </c>
      <c r="F24" s="473" t="s">
        <v>1210</v>
      </c>
      <c r="G24" s="473" t="s">
        <v>1211</v>
      </c>
      <c r="H24" s="477">
        <v>616</v>
      </c>
      <c r="I24" s="477">
        <v>145376</v>
      </c>
      <c r="J24" s="473">
        <v>1.5099921060285013</v>
      </c>
      <c r="K24" s="473">
        <v>236</v>
      </c>
      <c r="L24" s="477">
        <v>452</v>
      </c>
      <c r="M24" s="477">
        <v>96276</v>
      </c>
      <c r="N24" s="473">
        <v>1</v>
      </c>
      <c r="O24" s="473">
        <v>213</v>
      </c>
      <c r="P24" s="477">
        <v>581</v>
      </c>
      <c r="Q24" s="477">
        <v>124334</v>
      </c>
      <c r="R24" s="552">
        <v>1.2914329635630895</v>
      </c>
      <c r="S24" s="478">
        <v>214</v>
      </c>
    </row>
    <row r="25" spans="1:19" ht="14.4" customHeight="1" x14ac:dyDescent="0.3">
      <c r="A25" s="472" t="s">
        <v>1171</v>
      </c>
      <c r="B25" s="473" t="s">
        <v>1172</v>
      </c>
      <c r="C25" s="473" t="s">
        <v>416</v>
      </c>
      <c r="D25" s="473" t="s">
        <v>1166</v>
      </c>
      <c r="E25" s="473" t="s">
        <v>1173</v>
      </c>
      <c r="F25" s="473" t="s">
        <v>1212</v>
      </c>
      <c r="G25" s="473" t="s">
        <v>1213</v>
      </c>
      <c r="H25" s="477">
        <v>227</v>
      </c>
      <c r="I25" s="477">
        <v>31099</v>
      </c>
      <c r="J25" s="473">
        <v>0.79624651150882042</v>
      </c>
      <c r="K25" s="473">
        <v>137</v>
      </c>
      <c r="L25" s="477">
        <v>277</v>
      </c>
      <c r="M25" s="477">
        <v>39057</v>
      </c>
      <c r="N25" s="473">
        <v>1</v>
      </c>
      <c r="O25" s="473">
        <v>141</v>
      </c>
      <c r="P25" s="477">
        <v>196</v>
      </c>
      <c r="Q25" s="477">
        <v>27832</v>
      </c>
      <c r="R25" s="552">
        <v>0.71259953401438925</v>
      </c>
      <c r="S25" s="478">
        <v>142</v>
      </c>
    </row>
    <row r="26" spans="1:19" ht="14.4" customHeight="1" x14ac:dyDescent="0.3">
      <c r="A26" s="472" t="s">
        <v>1171</v>
      </c>
      <c r="B26" s="473" t="s">
        <v>1172</v>
      </c>
      <c r="C26" s="473" t="s">
        <v>416</v>
      </c>
      <c r="D26" s="473" t="s">
        <v>1166</v>
      </c>
      <c r="E26" s="473" t="s">
        <v>1173</v>
      </c>
      <c r="F26" s="473" t="s">
        <v>1214</v>
      </c>
      <c r="G26" s="473" t="s">
        <v>1215</v>
      </c>
      <c r="H26" s="477">
        <v>28</v>
      </c>
      <c r="I26" s="477">
        <v>5740</v>
      </c>
      <c r="J26" s="473"/>
      <c r="K26" s="473">
        <v>205</v>
      </c>
      <c r="L26" s="477"/>
      <c r="M26" s="477"/>
      <c r="N26" s="473"/>
      <c r="O26" s="473"/>
      <c r="P26" s="477">
        <v>23</v>
      </c>
      <c r="Q26" s="477">
        <v>5083</v>
      </c>
      <c r="R26" s="552"/>
      <c r="S26" s="478">
        <v>221</v>
      </c>
    </row>
    <row r="27" spans="1:19" ht="14.4" customHeight="1" x14ac:dyDescent="0.3">
      <c r="A27" s="472" t="s">
        <v>1171</v>
      </c>
      <c r="B27" s="473" t="s">
        <v>1172</v>
      </c>
      <c r="C27" s="473" t="s">
        <v>416</v>
      </c>
      <c r="D27" s="473" t="s">
        <v>1166</v>
      </c>
      <c r="E27" s="473" t="s">
        <v>1173</v>
      </c>
      <c r="F27" s="473" t="s">
        <v>1216</v>
      </c>
      <c r="G27" s="473" t="s">
        <v>1217</v>
      </c>
      <c r="H27" s="477">
        <v>14</v>
      </c>
      <c r="I27" s="477">
        <v>17584</v>
      </c>
      <c r="J27" s="473">
        <v>0.82222014401945198</v>
      </c>
      <c r="K27" s="473">
        <v>1256</v>
      </c>
      <c r="L27" s="477">
        <v>17</v>
      </c>
      <c r="M27" s="477">
        <v>21386</v>
      </c>
      <c r="N27" s="473">
        <v>1</v>
      </c>
      <c r="O27" s="473">
        <v>1258</v>
      </c>
      <c r="P27" s="477">
        <v>36</v>
      </c>
      <c r="Q27" s="477">
        <v>45396</v>
      </c>
      <c r="R27" s="552">
        <v>2.122697091555223</v>
      </c>
      <c r="S27" s="478">
        <v>1261</v>
      </c>
    </row>
    <row r="28" spans="1:19" ht="14.4" customHeight="1" x14ac:dyDescent="0.3">
      <c r="A28" s="472" t="s">
        <v>1171</v>
      </c>
      <c r="B28" s="473" t="s">
        <v>1172</v>
      </c>
      <c r="C28" s="473" t="s">
        <v>416</v>
      </c>
      <c r="D28" s="473" t="s">
        <v>1166</v>
      </c>
      <c r="E28" s="473" t="s">
        <v>1173</v>
      </c>
      <c r="F28" s="473" t="s">
        <v>1218</v>
      </c>
      <c r="G28" s="473" t="s">
        <v>1219</v>
      </c>
      <c r="H28" s="477">
        <v>8739</v>
      </c>
      <c r="I28" s="477">
        <v>148563</v>
      </c>
      <c r="J28" s="473">
        <v>1.1098552197104394</v>
      </c>
      <c r="K28" s="473">
        <v>17</v>
      </c>
      <c r="L28" s="477">
        <v>7874</v>
      </c>
      <c r="M28" s="477">
        <v>133858</v>
      </c>
      <c r="N28" s="473">
        <v>1</v>
      </c>
      <c r="O28" s="473">
        <v>17</v>
      </c>
      <c r="P28" s="477">
        <v>7935</v>
      </c>
      <c r="Q28" s="477">
        <v>134895</v>
      </c>
      <c r="R28" s="552">
        <v>1.0077470154940309</v>
      </c>
      <c r="S28" s="478">
        <v>17</v>
      </c>
    </row>
    <row r="29" spans="1:19" ht="14.4" customHeight="1" x14ac:dyDescent="0.3">
      <c r="A29" s="472" t="s">
        <v>1171</v>
      </c>
      <c r="B29" s="473" t="s">
        <v>1172</v>
      </c>
      <c r="C29" s="473" t="s">
        <v>416</v>
      </c>
      <c r="D29" s="473" t="s">
        <v>1166</v>
      </c>
      <c r="E29" s="473" t="s">
        <v>1173</v>
      </c>
      <c r="F29" s="473" t="s">
        <v>1220</v>
      </c>
      <c r="G29" s="473" t="s">
        <v>1221</v>
      </c>
      <c r="H29" s="477">
        <v>300</v>
      </c>
      <c r="I29" s="477">
        <v>41700</v>
      </c>
      <c r="J29" s="473">
        <v>1.0231873389768127</v>
      </c>
      <c r="K29" s="473">
        <v>139</v>
      </c>
      <c r="L29" s="477">
        <v>285</v>
      </c>
      <c r="M29" s="477">
        <v>40755</v>
      </c>
      <c r="N29" s="473">
        <v>1</v>
      </c>
      <c r="O29" s="473">
        <v>143</v>
      </c>
      <c r="P29" s="477">
        <v>250</v>
      </c>
      <c r="Q29" s="477">
        <v>35750</v>
      </c>
      <c r="R29" s="552">
        <v>0.8771929824561403</v>
      </c>
      <c r="S29" s="478">
        <v>143</v>
      </c>
    </row>
    <row r="30" spans="1:19" ht="14.4" customHeight="1" x14ac:dyDescent="0.3">
      <c r="A30" s="472" t="s">
        <v>1171</v>
      </c>
      <c r="B30" s="473" t="s">
        <v>1172</v>
      </c>
      <c r="C30" s="473" t="s">
        <v>416</v>
      </c>
      <c r="D30" s="473" t="s">
        <v>1166</v>
      </c>
      <c r="E30" s="473" t="s">
        <v>1173</v>
      </c>
      <c r="F30" s="473" t="s">
        <v>1222</v>
      </c>
      <c r="G30" s="473" t="s">
        <v>1223</v>
      </c>
      <c r="H30" s="477">
        <v>189</v>
      </c>
      <c r="I30" s="477">
        <v>19467</v>
      </c>
      <c r="J30" s="473">
        <v>1.8718269230769231</v>
      </c>
      <c r="K30" s="473">
        <v>103</v>
      </c>
      <c r="L30" s="477">
        <v>160</v>
      </c>
      <c r="M30" s="477">
        <v>10400</v>
      </c>
      <c r="N30" s="473">
        <v>1</v>
      </c>
      <c r="O30" s="473">
        <v>65</v>
      </c>
      <c r="P30" s="477">
        <v>136</v>
      </c>
      <c r="Q30" s="477">
        <v>8840</v>
      </c>
      <c r="R30" s="552">
        <v>0.85</v>
      </c>
      <c r="S30" s="478">
        <v>65</v>
      </c>
    </row>
    <row r="31" spans="1:19" ht="14.4" customHeight="1" x14ac:dyDescent="0.3">
      <c r="A31" s="472" t="s">
        <v>1171</v>
      </c>
      <c r="B31" s="473" t="s">
        <v>1172</v>
      </c>
      <c r="C31" s="473" t="s">
        <v>416</v>
      </c>
      <c r="D31" s="473" t="s">
        <v>1166</v>
      </c>
      <c r="E31" s="473" t="s">
        <v>1173</v>
      </c>
      <c r="F31" s="473" t="s">
        <v>1224</v>
      </c>
      <c r="G31" s="473" t="s">
        <v>1225</v>
      </c>
      <c r="H31" s="477"/>
      <c r="I31" s="477"/>
      <c r="J31" s="473"/>
      <c r="K31" s="473"/>
      <c r="L31" s="477">
        <v>2</v>
      </c>
      <c r="M31" s="477">
        <v>248</v>
      </c>
      <c r="N31" s="473">
        <v>1</v>
      </c>
      <c r="O31" s="473">
        <v>124</v>
      </c>
      <c r="P31" s="477"/>
      <c r="Q31" s="477"/>
      <c r="R31" s="552"/>
      <c r="S31" s="478"/>
    </row>
    <row r="32" spans="1:19" ht="14.4" customHeight="1" x14ac:dyDescent="0.3">
      <c r="A32" s="472" t="s">
        <v>1171</v>
      </c>
      <c r="B32" s="473" t="s">
        <v>1172</v>
      </c>
      <c r="C32" s="473" t="s">
        <v>416</v>
      </c>
      <c r="D32" s="473" t="s">
        <v>1166</v>
      </c>
      <c r="E32" s="473" t="s">
        <v>1173</v>
      </c>
      <c r="F32" s="473" t="s">
        <v>1226</v>
      </c>
      <c r="G32" s="473" t="s">
        <v>1227</v>
      </c>
      <c r="H32" s="477">
        <v>1364</v>
      </c>
      <c r="I32" s="477">
        <v>54560</v>
      </c>
      <c r="J32" s="473">
        <v>0.91348971152075276</v>
      </c>
      <c r="K32" s="473">
        <v>40</v>
      </c>
      <c r="L32" s="477">
        <v>1389</v>
      </c>
      <c r="M32" s="477">
        <v>59727</v>
      </c>
      <c r="N32" s="473">
        <v>1</v>
      </c>
      <c r="O32" s="473">
        <v>43</v>
      </c>
      <c r="P32" s="477">
        <v>1639</v>
      </c>
      <c r="Q32" s="477">
        <v>70477</v>
      </c>
      <c r="R32" s="552">
        <v>1.1799856011519079</v>
      </c>
      <c r="S32" s="478">
        <v>43</v>
      </c>
    </row>
    <row r="33" spans="1:19" ht="14.4" customHeight="1" x14ac:dyDescent="0.3">
      <c r="A33" s="472" t="s">
        <v>1171</v>
      </c>
      <c r="B33" s="473" t="s">
        <v>1172</v>
      </c>
      <c r="C33" s="473" t="s">
        <v>416</v>
      </c>
      <c r="D33" s="473" t="s">
        <v>1166</v>
      </c>
      <c r="E33" s="473" t="s">
        <v>1173</v>
      </c>
      <c r="F33" s="473" t="s">
        <v>1228</v>
      </c>
      <c r="G33" s="473" t="s">
        <v>1229</v>
      </c>
      <c r="H33" s="477">
        <v>3405</v>
      </c>
      <c r="I33" s="477">
        <v>398385</v>
      </c>
      <c r="J33" s="473">
        <v>0.73656059104557081</v>
      </c>
      <c r="K33" s="473">
        <v>117</v>
      </c>
      <c r="L33" s="477">
        <v>3977</v>
      </c>
      <c r="M33" s="477">
        <v>540872</v>
      </c>
      <c r="N33" s="473">
        <v>1</v>
      </c>
      <c r="O33" s="473">
        <v>136</v>
      </c>
      <c r="P33" s="477">
        <v>4556</v>
      </c>
      <c r="Q33" s="477">
        <v>624172</v>
      </c>
      <c r="R33" s="552">
        <v>1.154010560724164</v>
      </c>
      <c r="S33" s="478">
        <v>137</v>
      </c>
    </row>
    <row r="34" spans="1:19" ht="14.4" customHeight="1" x14ac:dyDescent="0.3">
      <c r="A34" s="472" t="s">
        <v>1171</v>
      </c>
      <c r="B34" s="473" t="s">
        <v>1172</v>
      </c>
      <c r="C34" s="473" t="s">
        <v>416</v>
      </c>
      <c r="D34" s="473" t="s">
        <v>1166</v>
      </c>
      <c r="E34" s="473" t="s">
        <v>1173</v>
      </c>
      <c r="F34" s="473" t="s">
        <v>1230</v>
      </c>
      <c r="G34" s="473" t="s">
        <v>1231</v>
      </c>
      <c r="H34" s="477">
        <v>243</v>
      </c>
      <c r="I34" s="477">
        <v>22113</v>
      </c>
      <c r="J34" s="473">
        <v>1.0429184549356223</v>
      </c>
      <c r="K34" s="473">
        <v>91</v>
      </c>
      <c r="L34" s="477">
        <v>233</v>
      </c>
      <c r="M34" s="477">
        <v>21203</v>
      </c>
      <c r="N34" s="473">
        <v>1</v>
      </c>
      <c r="O34" s="473">
        <v>91</v>
      </c>
      <c r="P34" s="477">
        <v>282</v>
      </c>
      <c r="Q34" s="477">
        <v>25662</v>
      </c>
      <c r="R34" s="552">
        <v>1.2103004291845494</v>
      </c>
      <c r="S34" s="478">
        <v>91</v>
      </c>
    </row>
    <row r="35" spans="1:19" ht="14.4" customHeight="1" x14ac:dyDescent="0.3">
      <c r="A35" s="472" t="s">
        <v>1171</v>
      </c>
      <c r="B35" s="473" t="s">
        <v>1172</v>
      </c>
      <c r="C35" s="473" t="s">
        <v>416</v>
      </c>
      <c r="D35" s="473" t="s">
        <v>1166</v>
      </c>
      <c r="E35" s="473" t="s">
        <v>1173</v>
      </c>
      <c r="F35" s="473" t="s">
        <v>1232</v>
      </c>
      <c r="G35" s="473" t="s">
        <v>1233</v>
      </c>
      <c r="H35" s="477">
        <v>1051</v>
      </c>
      <c r="I35" s="477">
        <v>104049</v>
      </c>
      <c r="J35" s="473">
        <v>0.92619725832294819</v>
      </c>
      <c r="K35" s="473">
        <v>99</v>
      </c>
      <c r="L35" s="477">
        <v>820</v>
      </c>
      <c r="M35" s="477">
        <v>112340</v>
      </c>
      <c r="N35" s="473">
        <v>1</v>
      </c>
      <c r="O35" s="473">
        <v>137</v>
      </c>
      <c r="P35" s="477">
        <v>886</v>
      </c>
      <c r="Q35" s="477">
        <v>122268</v>
      </c>
      <c r="R35" s="552">
        <v>1.0883745771764286</v>
      </c>
      <c r="S35" s="478">
        <v>138</v>
      </c>
    </row>
    <row r="36" spans="1:19" ht="14.4" customHeight="1" x14ac:dyDescent="0.3">
      <c r="A36" s="472" t="s">
        <v>1171</v>
      </c>
      <c r="B36" s="473" t="s">
        <v>1172</v>
      </c>
      <c r="C36" s="473" t="s">
        <v>416</v>
      </c>
      <c r="D36" s="473" t="s">
        <v>1166</v>
      </c>
      <c r="E36" s="473" t="s">
        <v>1173</v>
      </c>
      <c r="F36" s="473" t="s">
        <v>1234</v>
      </c>
      <c r="G36" s="473" t="s">
        <v>1235</v>
      </c>
      <c r="H36" s="477">
        <v>603</v>
      </c>
      <c r="I36" s="477">
        <v>12663</v>
      </c>
      <c r="J36" s="473">
        <v>0.51995565410199551</v>
      </c>
      <c r="K36" s="473">
        <v>21</v>
      </c>
      <c r="L36" s="477">
        <v>369</v>
      </c>
      <c r="M36" s="477">
        <v>24354</v>
      </c>
      <c r="N36" s="473">
        <v>1</v>
      </c>
      <c r="O36" s="473">
        <v>66</v>
      </c>
      <c r="P36" s="477">
        <v>470</v>
      </c>
      <c r="Q36" s="477">
        <v>31020</v>
      </c>
      <c r="R36" s="552">
        <v>1.2737127371273713</v>
      </c>
      <c r="S36" s="478">
        <v>66</v>
      </c>
    </row>
    <row r="37" spans="1:19" ht="14.4" customHeight="1" x14ac:dyDescent="0.3">
      <c r="A37" s="472" t="s">
        <v>1171</v>
      </c>
      <c r="B37" s="473" t="s">
        <v>1172</v>
      </c>
      <c r="C37" s="473" t="s">
        <v>416</v>
      </c>
      <c r="D37" s="473" t="s">
        <v>1166</v>
      </c>
      <c r="E37" s="473" t="s">
        <v>1173</v>
      </c>
      <c r="F37" s="473" t="s">
        <v>1236</v>
      </c>
      <c r="G37" s="473" t="s">
        <v>1237</v>
      </c>
      <c r="H37" s="477">
        <v>12116</v>
      </c>
      <c r="I37" s="477">
        <v>5912608</v>
      </c>
      <c r="J37" s="473">
        <v>3.0496098633799735</v>
      </c>
      <c r="K37" s="473">
        <v>488</v>
      </c>
      <c r="L37" s="477">
        <v>5911</v>
      </c>
      <c r="M37" s="477">
        <v>1938808</v>
      </c>
      <c r="N37" s="473">
        <v>1</v>
      </c>
      <c r="O37" s="473">
        <v>328</v>
      </c>
      <c r="P37" s="477">
        <v>4914</v>
      </c>
      <c r="Q37" s="477">
        <v>1611792</v>
      </c>
      <c r="R37" s="552">
        <v>0.83133141600406024</v>
      </c>
      <c r="S37" s="478">
        <v>328</v>
      </c>
    </row>
    <row r="38" spans="1:19" ht="14.4" customHeight="1" x14ac:dyDescent="0.3">
      <c r="A38" s="472" t="s">
        <v>1171</v>
      </c>
      <c r="B38" s="473" t="s">
        <v>1172</v>
      </c>
      <c r="C38" s="473" t="s">
        <v>416</v>
      </c>
      <c r="D38" s="473" t="s">
        <v>1166</v>
      </c>
      <c r="E38" s="473" t="s">
        <v>1173</v>
      </c>
      <c r="F38" s="473" t="s">
        <v>1238</v>
      </c>
      <c r="G38" s="473" t="s">
        <v>1239</v>
      </c>
      <c r="H38" s="477">
        <v>2340</v>
      </c>
      <c r="I38" s="477">
        <v>758160</v>
      </c>
      <c r="J38" s="473">
        <v>1.0010034327964088</v>
      </c>
      <c r="K38" s="473">
        <v>324</v>
      </c>
      <c r="L38" s="477">
        <v>2705</v>
      </c>
      <c r="M38" s="477">
        <v>757400</v>
      </c>
      <c r="N38" s="473">
        <v>1</v>
      </c>
      <c r="O38" s="473">
        <v>280</v>
      </c>
      <c r="P38" s="477">
        <v>116</v>
      </c>
      <c r="Q38" s="477">
        <v>32596</v>
      </c>
      <c r="R38" s="552">
        <v>4.3036704515447582E-2</v>
      </c>
      <c r="S38" s="478">
        <v>281</v>
      </c>
    </row>
    <row r="39" spans="1:19" ht="14.4" customHeight="1" x14ac:dyDescent="0.3">
      <c r="A39" s="472" t="s">
        <v>1171</v>
      </c>
      <c r="B39" s="473" t="s">
        <v>1172</v>
      </c>
      <c r="C39" s="473" t="s">
        <v>416</v>
      </c>
      <c r="D39" s="473" t="s">
        <v>1166</v>
      </c>
      <c r="E39" s="473" t="s">
        <v>1173</v>
      </c>
      <c r="F39" s="473" t="s">
        <v>1240</v>
      </c>
      <c r="G39" s="473" t="s">
        <v>1241</v>
      </c>
      <c r="H39" s="477">
        <v>728</v>
      </c>
      <c r="I39" s="477">
        <v>171808</v>
      </c>
      <c r="J39" s="473">
        <v>0.95688109161793378</v>
      </c>
      <c r="K39" s="473">
        <v>236</v>
      </c>
      <c r="L39" s="477">
        <v>798</v>
      </c>
      <c r="M39" s="477">
        <v>179550</v>
      </c>
      <c r="N39" s="473">
        <v>1</v>
      </c>
      <c r="O39" s="473">
        <v>225</v>
      </c>
      <c r="P39" s="477">
        <v>909</v>
      </c>
      <c r="Q39" s="477">
        <v>204525</v>
      </c>
      <c r="R39" s="552">
        <v>1.1390977443609023</v>
      </c>
      <c r="S39" s="478">
        <v>225</v>
      </c>
    </row>
    <row r="40" spans="1:19" ht="14.4" customHeight="1" x14ac:dyDescent="0.3">
      <c r="A40" s="472" t="s">
        <v>1171</v>
      </c>
      <c r="B40" s="473" t="s">
        <v>1172</v>
      </c>
      <c r="C40" s="473" t="s">
        <v>416</v>
      </c>
      <c r="D40" s="473" t="s">
        <v>1166</v>
      </c>
      <c r="E40" s="473" t="s">
        <v>1173</v>
      </c>
      <c r="F40" s="473" t="s">
        <v>1242</v>
      </c>
      <c r="G40" s="473" t="s">
        <v>1243</v>
      </c>
      <c r="H40" s="477">
        <v>2050</v>
      </c>
      <c r="I40" s="477">
        <v>139400</v>
      </c>
      <c r="J40" s="473">
        <v>1.0426015676419553</v>
      </c>
      <c r="K40" s="473">
        <v>68</v>
      </c>
      <c r="L40" s="477">
        <v>1857</v>
      </c>
      <c r="M40" s="477">
        <v>133704</v>
      </c>
      <c r="N40" s="473">
        <v>1</v>
      </c>
      <c r="O40" s="473">
        <v>72</v>
      </c>
      <c r="P40" s="477">
        <v>1898</v>
      </c>
      <c r="Q40" s="477">
        <v>136656</v>
      </c>
      <c r="R40" s="552">
        <v>1.0220786214324178</v>
      </c>
      <c r="S40" s="478">
        <v>72</v>
      </c>
    </row>
    <row r="41" spans="1:19" ht="14.4" customHeight="1" x14ac:dyDescent="0.3">
      <c r="A41" s="472" t="s">
        <v>1171</v>
      </c>
      <c r="B41" s="473" t="s">
        <v>1172</v>
      </c>
      <c r="C41" s="473" t="s">
        <v>416</v>
      </c>
      <c r="D41" s="473" t="s">
        <v>1166</v>
      </c>
      <c r="E41" s="473" t="s">
        <v>1173</v>
      </c>
      <c r="F41" s="473" t="s">
        <v>1244</v>
      </c>
      <c r="G41" s="473" t="s">
        <v>1245</v>
      </c>
      <c r="H41" s="477">
        <v>1334</v>
      </c>
      <c r="I41" s="477">
        <v>54694</v>
      </c>
      <c r="J41" s="473">
        <v>1.0098223846977585</v>
      </c>
      <c r="K41" s="473">
        <v>41</v>
      </c>
      <c r="L41" s="477">
        <v>1062</v>
      </c>
      <c r="M41" s="477">
        <v>54162</v>
      </c>
      <c r="N41" s="473">
        <v>1</v>
      </c>
      <c r="O41" s="473">
        <v>51</v>
      </c>
      <c r="P41" s="477">
        <v>1283</v>
      </c>
      <c r="Q41" s="477">
        <v>65433</v>
      </c>
      <c r="R41" s="552">
        <v>1.2080979284369116</v>
      </c>
      <c r="S41" s="478">
        <v>51</v>
      </c>
    </row>
    <row r="42" spans="1:19" ht="14.4" customHeight="1" x14ac:dyDescent="0.3">
      <c r="A42" s="472" t="s">
        <v>1171</v>
      </c>
      <c r="B42" s="473" t="s">
        <v>1172</v>
      </c>
      <c r="C42" s="473" t="s">
        <v>416</v>
      </c>
      <c r="D42" s="473" t="s">
        <v>1166</v>
      </c>
      <c r="E42" s="473" t="s">
        <v>1173</v>
      </c>
      <c r="F42" s="473" t="s">
        <v>1246</v>
      </c>
      <c r="G42" s="473" t="s">
        <v>1247</v>
      </c>
      <c r="H42" s="477">
        <v>1593</v>
      </c>
      <c r="I42" s="477">
        <v>117882</v>
      </c>
      <c r="J42" s="473">
        <v>0.62164214523018513</v>
      </c>
      <c r="K42" s="473">
        <v>74</v>
      </c>
      <c r="L42" s="477">
        <v>1470</v>
      </c>
      <c r="M42" s="477">
        <v>189630</v>
      </c>
      <c r="N42" s="473">
        <v>1</v>
      </c>
      <c r="O42" s="473">
        <v>129</v>
      </c>
      <c r="P42" s="477">
        <v>1342</v>
      </c>
      <c r="Q42" s="477">
        <v>174460</v>
      </c>
      <c r="R42" s="552">
        <v>0.92000210937088012</v>
      </c>
      <c r="S42" s="478">
        <v>130</v>
      </c>
    </row>
    <row r="43" spans="1:19" ht="14.4" customHeight="1" x14ac:dyDescent="0.3">
      <c r="A43" s="472" t="s">
        <v>1171</v>
      </c>
      <c r="B43" s="473" t="s">
        <v>1172</v>
      </c>
      <c r="C43" s="473" t="s">
        <v>416</v>
      </c>
      <c r="D43" s="473" t="s">
        <v>1166</v>
      </c>
      <c r="E43" s="473" t="s">
        <v>1173</v>
      </c>
      <c r="F43" s="473" t="s">
        <v>1248</v>
      </c>
      <c r="G43" s="473" t="s">
        <v>1249</v>
      </c>
      <c r="H43" s="477">
        <v>252</v>
      </c>
      <c r="I43" s="477">
        <v>18648</v>
      </c>
      <c r="J43" s="473">
        <v>1.9280397022332507</v>
      </c>
      <c r="K43" s="473">
        <v>74</v>
      </c>
      <c r="L43" s="477">
        <v>186</v>
      </c>
      <c r="M43" s="477">
        <v>9672</v>
      </c>
      <c r="N43" s="473">
        <v>1</v>
      </c>
      <c r="O43" s="473">
        <v>52</v>
      </c>
      <c r="P43" s="477">
        <v>244</v>
      </c>
      <c r="Q43" s="477">
        <v>12688</v>
      </c>
      <c r="R43" s="552">
        <v>1.3118279569892473</v>
      </c>
      <c r="S43" s="478">
        <v>52</v>
      </c>
    </row>
    <row r="44" spans="1:19" ht="14.4" customHeight="1" x14ac:dyDescent="0.3">
      <c r="A44" s="472" t="s">
        <v>1171</v>
      </c>
      <c r="B44" s="473" t="s">
        <v>1172</v>
      </c>
      <c r="C44" s="473" t="s">
        <v>416</v>
      </c>
      <c r="D44" s="473" t="s">
        <v>1166</v>
      </c>
      <c r="E44" s="473" t="s">
        <v>1173</v>
      </c>
      <c r="F44" s="473" t="s">
        <v>1250</v>
      </c>
      <c r="G44" s="473" t="s">
        <v>1251</v>
      </c>
      <c r="H44" s="477">
        <v>1241</v>
      </c>
      <c r="I44" s="477">
        <v>353685</v>
      </c>
      <c r="J44" s="473">
        <v>0.73610764235764237</v>
      </c>
      <c r="K44" s="473">
        <v>285</v>
      </c>
      <c r="L44" s="477">
        <v>1001</v>
      </c>
      <c r="M44" s="477">
        <v>480480</v>
      </c>
      <c r="N44" s="473">
        <v>1</v>
      </c>
      <c r="O44" s="473">
        <v>480</v>
      </c>
      <c r="P44" s="477">
        <v>518</v>
      </c>
      <c r="Q44" s="477">
        <v>248640</v>
      </c>
      <c r="R44" s="552">
        <v>0.5174825174825175</v>
      </c>
      <c r="S44" s="478">
        <v>480</v>
      </c>
    </row>
    <row r="45" spans="1:19" ht="14.4" customHeight="1" x14ac:dyDescent="0.3">
      <c r="A45" s="472" t="s">
        <v>1171</v>
      </c>
      <c r="B45" s="473" t="s">
        <v>1172</v>
      </c>
      <c r="C45" s="473" t="s">
        <v>416</v>
      </c>
      <c r="D45" s="473" t="s">
        <v>1166</v>
      </c>
      <c r="E45" s="473" t="s">
        <v>1173</v>
      </c>
      <c r="F45" s="473" t="s">
        <v>1252</v>
      </c>
      <c r="G45" s="473" t="s">
        <v>1253</v>
      </c>
      <c r="H45" s="477">
        <v>34</v>
      </c>
      <c r="I45" s="477">
        <v>7582</v>
      </c>
      <c r="J45" s="473">
        <v>0.66596398770311815</v>
      </c>
      <c r="K45" s="473">
        <v>223</v>
      </c>
      <c r="L45" s="477">
        <v>55</v>
      </c>
      <c r="M45" s="477">
        <v>11385</v>
      </c>
      <c r="N45" s="473">
        <v>1</v>
      </c>
      <c r="O45" s="473">
        <v>207</v>
      </c>
      <c r="P45" s="477">
        <v>42</v>
      </c>
      <c r="Q45" s="477">
        <v>8694</v>
      </c>
      <c r="R45" s="552">
        <v>0.76363636363636367</v>
      </c>
      <c r="S45" s="478">
        <v>207</v>
      </c>
    </row>
    <row r="46" spans="1:19" ht="14.4" customHeight="1" x14ac:dyDescent="0.3">
      <c r="A46" s="472" t="s">
        <v>1171</v>
      </c>
      <c r="B46" s="473" t="s">
        <v>1172</v>
      </c>
      <c r="C46" s="473" t="s">
        <v>416</v>
      </c>
      <c r="D46" s="473" t="s">
        <v>1166</v>
      </c>
      <c r="E46" s="473" t="s">
        <v>1173</v>
      </c>
      <c r="F46" s="473" t="s">
        <v>1254</v>
      </c>
      <c r="G46" s="473" t="s">
        <v>1255</v>
      </c>
      <c r="H46" s="477">
        <v>262</v>
      </c>
      <c r="I46" s="477">
        <v>199906</v>
      </c>
      <c r="J46" s="473">
        <v>1.4475138121546962</v>
      </c>
      <c r="K46" s="473">
        <v>763</v>
      </c>
      <c r="L46" s="477">
        <v>181</v>
      </c>
      <c r="M46" s="477">
        <v>138103</v>
      </c>
      <c r="N46" s="473">
        <v>1</v>
      </c>
      <c r="O46" s="473">
        <v>763</v>
      </c>
      <c r="P46" s="477">
        <v>182</v>
      </c>
      <c r="Q46" s="477">
        <v>138866</v>
      </c>
      <c r="R46" s="552">
        <v>1.0055248618784531</v>
      </c>
      <c r="S46" s="478">
        <v>763</v>
      </c>
    </row>
    <row r="47" spans="1:19" ht="14.4" customHeight="1" x14ac:dyDescent="0.3">
      <c r="A47" s="472" t="s">
        <v>1171</v>
      </c>
      <c r="B47" s="473" t="s">
        <v>1172</v>
      </c>
      <c r="C47" s="473" t="s">
        <v>416</v>
      </c>
      <c r="D47" s="473" t="s">
        <v>1166</v>
      </c>
      <c r="E47" s="473" t="s">
        <v>1173</v>
      </c>
      <c r="F47" s="473" t="s">
        <v>1256</v>
      </c>
      <c r="G47" s="473" t="s">
        <v>1257</v>
      </c>
      <c r="H47" s="477">
        <v>233</v>
      </c>
      <c r="I47" s="477">
        <v>492096</v>
      </c>
      <c r="J47" s="473">
        <v>1.9708436128288103</v>
      </c>
      <c r="K47" s="473">
        <v>2112</v>
      </c>
      <c r="L47" s="477">
        <v>118</v>
      </c>
      <c r="M47" s="477">
        <v>249688</v>
      </c>
      <c r="N47" s="473">
        <v>1</v>
      </c>
      <c r="O47" s="473">
        <v>2116</v>
      </c>
      <c r="P47" s="477"/>
      <c r="Q47" s="477"/>
      <c r="R47" s="552"/>
      <c r="S47" s="478"/>
    </row>
    <row r="48" spans="1:19" ht="14.4" customHeight="1" x14ac:dyDescent="0.3">
      <c r="A48" s="472" t="s">
        <v>1171</v>
      </c>
      <c r="B48" s="473" t="s">
        <v>1172</v>
      </c>
      <c r="C48" s="473" t="s">
        <v>416</v>
      </c>
      <c r="D48" s="473" t="s">
        <v>1166</v>
      </c>
      <c r="E48" s="473" t="s">
        <v>1173</v>
      </c>
      <c r="F48" s="473" t="s">
        <v>1258</v>
      </c>
      <c r="G48" s="473" t="s">
        <v>1259</v>
      </c>
      <c r="H48" s="477">
        <v>96</v>
      </c>
      <c r="I48" s="477">
        <v>58944</v>
      </c>
      <c r="J48" s="473">
        <v>1.0944741532976827</v>
      </c>
      <c r="K48" s="473">
        <v>614</v>
      </c>
      <c r="L48" s="477">
        <v>88</v>
      </c>
      <c r="M48" s="477">
        <v>53856</v>
      </c>
      <c r="N48" s="473">
        <v>1</v>
      </c>
      <c r="O48" s="473">
        <v>612</v>
      </c>
      <c r="P48" s="477">
        <v>146</v>
      </c>
      <c r="Q48" s="477">
        <v>89352</v>
      </c>
      <c r="R48" s="552">
        <v>1.6590909090909092</v>
      </c>
      <c r="S48" s="478">
        <v>612</v>
      </c>
    </row>
    <row r="49" spans="1:19" ht="14.4" customHeight="1" x14ac:dyDescent="0.3">
      <c r="A49" s="472" t="s">
        <v>1171</v>
      </c>
      <c r="B49" s="473" t="s">
        <v>1172</v>
      </c>
      <c r="C49" s="473" t="s">
        <v>416</v>
      </c>
      <c r="D49" s="473" t="s">
        <v>1166</v>
      </c>
      <c r="E49" s="473" t="s">
        <v>1173</v>
      </c>
      <c r="F49" s="473" t="s">
        <v>1260</v>
      </c>
      <c r="G49" s="473" t="s">
        <v>1261</v>
      </c>
      <c r="H49" s="477">
        <v>32</v>
      </c>
      <c r="I49" s="477">
        <v>30816</v>
      </c>
      <c r="J49" s="473"/>
      <c r="K49" s="473">
        <v>963</v>
      </c>
      <c r="L49" s="477"/>
      <c r="M49" s="477"/>
      <c r="N49" s="473"/>
      <c r="O49" s="473"/>
      <c r="P49" s="477">
        <v>5</v>
      </c>
      <c r="Q49" s="477">
        <v>4125</v>
      </c>
      <c r="R49" s="552"/>
      <c r="S49" s="478">
        <v>825</v>
      </c>
    </row>
    <row r="50" spans="1:19" ht="14.4" customHeight="1" x14ac:dyDescent="0.3">
      <c r="A50" s="472" t="s">
        <v>1171</v>
      </c>
      <c r="B50" s="473" t="s">
        <v>1172</v>
      </c>
      <c r="C50" s="473" t="s">
        <v>416</v>
      </c>
      <c r="D50" s="473" t="s">
        <v>1166</v>
      </c>
      <c r="E50" s="473" t="s">
        <v>1173</v>
      </c>
      <c r="F50" s="473" t="s">
        <v>1262</v>
      </c>
      <c r="G50" s="473" t="s">
        <v>1263</v>
      </c>
      <c r="H50" s="477">
        <v>1</v>
      </c>
      <c r="I50" s="477">
        <v>512</v>
      </c>
      <c r="J50" s="473">
        <v>0.59396751740139209</v>
      </c>
      <c r="K50" s="473">
        <v>512</v>
      </c>
      <c r="L50" s="477">
        <v>2</v>
      </c>
      <c r="M50" s="477">
        <v>862</v>
      </c>
      <c r="N50" s="473">
        <v>1</v>
      </c>
      <c r="O50" s="473">
        <v>431</v>
      </c>
      <c r="P50" s="477">
        <v>2</v>
      </c>
      <c r="Q50" s="477">
        <v>862</v>
      </c>
      <c r="R50" s="552">
        <v>1</v>
      </c>
      <c r="S50" s="478">
        <v>431</v>
      </c>
    </row>
    <row r="51" spans="1:19" ht="14.4" customHeight="1" x14ac:dyDescent="0.3">
      <c r="A51" s="472" t="s">
        <v>1171</v>
      </c>
      <c r="B51" s="473" t="s">
        <v>1172</v>
      </c>
      <c r="C51" s="473" t="s">
        <v>416</v>
      </c>
      <c r="D51" s="473" t="s">
        <v>1166</v>
      </c>
      <c r="E51" s="473" t="s">
        <v>1173</v>
      </c>
      <c r="F51" s="473" t="s">
        <v>1264</v>
      </c>
      <c r="G51" s="473" t="s">
        <v>1265</v>
      </c>
      <c r="H51" s="477">
        <v>62</v>
      </c>
      <c r="I51" s="477">
        <v>109120</v>
      </c>
      <c r="J51" s="473">
        <v>0.85964580576038319</v>
      </c>
      <c r="K51" s="473">
        <v>1760</v>
      </c>
      <c r="L51" s="477">
        <v>72</v>
      </c>
      <c r="M51" s="477">
        <v>126936</v>
      </c>
      <c r="N51" s="473">
        <v>1</v>
      </c>
      <c r="O51" s="473">
        <v>1763</v>
      </c>
      <c r="P51" s="477">
        <v>107</v>
      </c>
      <c r="Q51" s="477">
        <v>189176</v>
      </c>
      <c r="R51" s="552">
        <v>1.4903258334908931</v>
      </c>
      <c r="S51" s="478">
        <v>1768</v>
      </c>
    </row>
    <row r="52" spans="1:19" ht="14.4" customHeight="1" x14ac:dyDescent="0.3">
      <c r="A52" s="472" t="s">
        <v>1171</v>
      </c>
      <c r="B52" s="473" t="s">
        <v>1172</v>
      </c>
      <c r="C52" s="473" t="s">
        <v>416</v>
      </c>
      <c r="D52" s="473" t="s">
        <v>1166</v>
      </c>
      <c r="E52" s="473" t="s">
        <v>1173</v>
      </c>
      <c r="F52" s="473" t="s">
        <v>1266</v>
      </c>
      <c r="G52" s="473" t="s">
        <v>1267</v>
      </c>
      <c r="H52" s="477">
        <v>226</v>
      </c>
      <c r="I52" s="477">
        <v>111192</v>
      </c>
      <c r="J52" s="473"/>
      <c r="K52" s="473">
        <v>492</v>
      </c>
      <c r="L52" s="477">
        <v>0</v>
      </c>
      <c r="M52" s="477">
        <v>0</v>
      </c>
      <c r="N52" s="473"/>
      <c r="O52" s="473"/>
      <c r="P52" s="477"/>
      <c r="Q52" s="477"/>
      <c r="R52" s="552"/>
      <c r="S52" s="478"/>
    </row>
    <row r="53" spans="1:19" ht="14.4" customHeight="1" x14ac:dyDescent="0.3">
      <c r="A53" s="472" t="s">
        <v>1171</v>
      </c>
      <c r="B53" s="473" t="s">
        <v>1172</v>
      </c>
      <c r="C53" s="473" t="s">
        <v>416</v>
      </c>
      <c r="D53" s="473" t="s">
        <v>1166</v>
      </c>
      <c r="E53" s="473" t="s">
        <v>1173</v>
      </c>
      <c r="F53" s="473" t="s">
        <v>1268</v>
      </c>
      <c r="G53" s="473" t="s">
        <v>1269</v>
      </c>
      <c r="H53" s="477">
        <v>270</v>
      </c>
      <c r="I53" s="477">
        <v>26730</v>
      </c>
      <c r="J53" s="473">
        <v>0.79026726584673601</v>
      </c>
      <c r="K53" s="473">
        <v>99</v>
      </c>
      <c r="L53" s="477">
        <v>224</v>
      </c>
      <c r="M53" s="477">
        <v>33824</v>
      </c>
      <c r="N53" s="473">
        <v>1</v>
      </c>
      <c r="O53" s="473">
        <v>151</v>
      </c>
      <c r="P53" s="477">
        <v>229</v>
      </c>
      <c r="Q53" s="477">
        <v>34808</v>
      </c>
      <c r="R53" s="552">
        <v>1.0290917691579944</v>
      </c>
      <c r="S53" s="478">
        <v>152</v>
      </c>
    </row>
    <row r="54" spans="1:19" ht="14.4" customHeight="1" x14ac:dyDescent="0.3">
      <c r="A54" s="472" t="s">
        <v>1171</v>
      </c>
      <c r="B54" s="473" t="s">
        <v>1172</v>
      </c>
      <c r="C54" s="473" t="s">
        <v>416</v>
      </c>
      <c r="D54" s="473" t="s">
        <v>1166</v>
      </c>
      <c r="E54" s="473" t="s">
        <v>1173</v>
      </c>
      <c r="F54" s="473" t="s">
        <v>1270</v>
      </c>
      <c r="G54" s="473" t="s">
        <v>1271</v>
      </c>
      <c r="H54" s="477">
        <v>616</v>
      </c>
      <c r="I54" s="477">
        <v>153384</v>
      </c>
      <c r="J54" s="473">
        <v>1.2521960617836267</v>
      </c>
      <c r="K54" s="473">
        <v>249</v>
      </c>
      <c r="L54" s="477">
        <v>452</v>
      </c>
      <c r="M54" s="477">
        <v>122492</v>
      </c>
      <c r="N54" s="473">
        <v>1</v>
      </c>
      <c r="O54" s="473">
        <v>271</v>
      </c>
      <c r="P54" s="477">
        <v>581</v>
      </c>
      <c r="Q54" s="477">
        <v>158032</v>
      </c>
      <c r="R54" s="552">
        <v>1.2901413969891911</v>
      </c>
      <c r="S54" s="478">
        <v>272</v>
      </c>
    </row>
    <row r="55" spans="1:19" ht="14.4" customHeight="1" x14ac:dyDescent="0.3">
      <c r="A55" s="472" t="s">
        <v>1171</v>
      </c>
      <c r="B55" s="473" t="s">
        <v>1172</v>
      </c>
      <c r="C55" s="473" t="s">
        <v>416</v>
      </c>
      <c r="D55" s="473" t="s">
        <v>1166</v>
      </c>
      <c r="E55" s="473" t="s">
        <v>1173</v>
      </c>
      <c r="F55" s="473" t="s">
        <v>1272</v>
      </c>
      <c r="G55" s="473" t="s">
        <v>1273</v>
      </c>
      <c r="H55" s="477">
        <v>195</v>
      </c>
      <c r="I55" s="477">
        <v>30030</v>
      </c>
      <c r="J55" s="473">
        <v>0.82658959537572252</v>
      </c>
      <c r="K55" s="473">
        <v>154</v>
      </c>
      <c r="L55" s="477">
        <v>210</v>
      </c>
      <c r="M55" s="477">
        <v>36330</v>
      </c>
      <c r="N55" s="473">
        <v>1</v>
      </c>
      <c r="O55" s="473">
        <v>173</v>
      </c>
      <c r="P55" s="477">
        <v>180</v>
      </c>
      <c r="Q55" s="477">
        <v>31320</v>
      </c>
      <c r="R55" s="552">
        <v>0.86209744013212219</v>
      </c>
      <c r="S55" s="478">
        <v>174</v>
      </c>
    </row>
    <row r="56" spans="1:19" ht="14.4" customHeight="1" x14ac:dyDescent="0.3">
      <c r="A56" s="472" t="s">
        <v>1171</v>
      </c>
      <c r="B56" s="473" t="s">
        <v>1172</v>
      </c>
      <c r="C56" s="473" t="s">
        <v>416</v>
      </c>
      <c r="D56" s="473" t="s">
        <v>1166</v>
      </c>
      <c r="E56" s="473" t="s">
        <v>1173</v>
      </c>
      <c r="F56" s="473" t="s">
        <v>1274</v>
      </c>
      <c r="G56" s="473" t="s">
        <v>1275</v>
      </c>
      <c r="H56" s="477">
        <v>65</v>
      </c>
      <c r="I56" s="477">
        <v>34580</v>
      </c>
      <c r="J56" s="473">
        <v>0.28813785288137855</v>
      </c>
      <c r="K56" s="473">
        <v>532</v>
      </c>
      <c r="L56" s="477">
        <v>274</v>
      </c>
      <c r="M56" s="477">
        <v>120012</v>
      </c>
      <c r="N56" s="473">
        <v>1</v>
      </c>
      <c r="O56" s="473">
        <v>438</v>
      </c>
      <c r="P56" s="477">
        <v>497</v>
      </c>
      <c r="Q56" s="477">
        <v>217686</v>
      </c>
      <c r="R56" s="552">
        <v>1.8138686131386861</v>
      </c>
      <c r="S56" s="478">
        <v>438</v>
      </c>
    </row>
    <row r="57" spans="1:19" ht="14.4" customHeight="1" x14ac:dyDescent="0.3">
      <c r="A57" s="472" t="s">
        <v>1171</v>
      </c>
      <c r="B57" s="473" t="s">
        <v>1172</v>
      </c>
      <c r="C57" s="473" t="s">
        <v>416</v>
      </c>
      <c r="D57" s="473" t="s">
        <v>1166</v>
      </c>
      <c r="E57" s="473" t="s">
        <v>1173</v>
      </c>
      <c r="F57" s="473" t="s">
        <v>1276</v>
      </c>
      <c r="G57" s="473" t="s">
        <v>1277</v>
      </c>
      <c r="H57" s="477">
        <v>10</v>
      </c>
      <c r="I57" s="477">
        <v>270</v>
      </c>
      <c r="J57" s="473">
        <v>0.44189852700491</v>
      </c>
      <c r="K57" s="473">
        <v>27</v>
      </c>
      <c r="L57" s="477">
        <v>13</v>
      </c>
      <c r="M57" s="477">
        <v>611</v>
      </c>
      <c r="N57" s="473">
        <v>1</v>
      </c>
      <c r="O57" s="473">
        <v>47</v>
      </c>
      <c r="P57" s="477">
        <v>10</v>
      </c>
      <c r="Q57" s="477">
        <v>470</v>
      </c>
      <c r="R57" s="552">
        <v>0.76923076923076927</v>
      </c>
      <c r="S57" s="478">
        <v>47</v>
      </c>
    </row>
    <row r="58" spans="1:19" ht="14.4" customHeight="1" x14ac:dyDescent="0.3">
      <c r="A58" s="472" t="s">
        <v>1171</v>
      </c>
      <c r="B58" s="473" t="s">
        <v>1172</v>
      </c>
      <c r="C58" s="473" t="s">
        <v>416</v>
      </c>
      <c r="D58" s="473" t="s">
        <v>1166</v>
      </c>
      <c r="E58" s="473" t="s">
        <v>1173</v>
      </c>
      <c r="F58" s="473" t="s">
        <v>1278</v>
      </c>
      <c r="G58" s="473" t="s">
        <v>1279</v>
      </c>
      <c r="H58" s="477">
        <v>9</v>
      </c>
      <c r="I58" s="477">
        <v>378</v>
      </c>
      <c r="J58" s="473"/>
      <c r="K58" s="473">
        <v>42</v>
      </c>
      <c r="L58" s="477"/>
      <c r="M58" s="477"/>
      <c r="N58" s="473"/>
      <c r="O58" s="473"/>
      <c r="P58" s="477">
        <v>6</v>
      </c>
      <c r="Q58" s="477">
        <v>264</v>
      </c>
      <c r="R58" s="552"/>
      <c r="S58" s="478">
        <v>44</v>
      </c>
    </row>
    <row r="59" spans="1:19" ht="14.4" customHeight="1" x14ac:dyDescent="0.3">
      <c r="A59" s="472" t="s">
        <v>1171</v>
      </c>
      <c r="B59" s="473" t="s">
        <v>1172</v>
      </c>
      <c r="C59" s="473" t="s">
        <v>416</v>
      </c>
      <c r="D59" s="473" t="s">
        <v>1166</v>
      </c>
      <c r="E59" s="473" t="s">
        <v>1173</v>
      </c>
      <c r="F59" s="473" t="s">
        <v>1280</v>
      </c>
      <c r="G59" s="473" t="s">
        <v>1281</v>
      </c>
      <c r="H59" s="477"/>
      <c r="I59" s="477"/>
      <c r="J59" s="473"/>
      <c r="K59" s="473"/>
      <c r="L59" s="477">
        <v>6</v>
      </c>
      <c r="M59" s="477">
        <v>2262</v>
      </c>
      <c r="N59" s="473">
        <v>1</v>
      </c>
      <c r="O59" s="473">
        <v>377</v>
      </c>
      <c r="P59" s="477">
        <v>5</v>
      </c>
      <c r="Q59" s="477">
        <v>1885</v>
      </c>
      <c r="R59" s="552">
        <v>0.83333333333333337</v>
      </c>
      <c r="S59" s="478">
        <v>377</v>
      </c>
    </row>
    <row r="60" spans="1:19" ht="14.4" customHeight="1" x14ac:dyDescent="0.3">
      <c r="A60" s="472" t="s">
        <v>1171</v>
      </c>
      <c r="B60" s="473" t="s">
        <v>1172</v>
      </c>
      <c r="C60" s="473" t="s">
        <v>416</v>
      </c>
      <c r="D60" s="473" t="s">
        <v>1166</v>
      </c>
      <c r="E60" s="473" t="s">
        <v>1173</v>
      </c>
      <c r="F60" s="473" t="s">
        <v>1282</v>
      </c>
      <c r="G60" s="473" t="s">
        <v>1283</v>
      </c>
      <c r="H60" s="477"/>
      <c r="I60" s="477"/>
      <c r="J60" s="473"/>
      <c r="K60" s="473"/>
      <c r="L60" s="477">
        <v>10</v>
      </c>
      <c r="M60" s="477">
        <v>360</v>
      </c>
      <c r="N60" s="473">
        <v>1</v>
      </c>
      <c r="O60" s="473">
        <v>36</v>
      </c>
      <c r="P60" s="477">
        <v>13</v>
      </c>
      <c r="Q60" s="477">
        <v>468</v>
      </c>
      <c r="R60" s="552">
        <v>1.3</v>
      </c>
      <c r="S60" s="478">
        <v>36</v>
      </c>
    </row>
    <row r="61" spans="1:19" ht="14.4" customHeight="1" x14ac:dyDescent="0.3">
      <c r="A61" s="472" t="s">
        <v>1171</v>
      </c>
      <c r="B61" s="473" t="s">
        <v>1172</v>
      </c>
      <c r="C61" s="473" t="s">
        <v>416</v>
      </c>
      <c r="D61" s="473" t="s">
        <v>1166</v>
      </c>
      <c r="E61" s="473" t="s">
        <v>1173</v>
      </c>
      <c r="F61" s="473" t="s">
        <v>1284</v>
      </c>
      <c r="G61" s="473" t="s">
        <v>1285</v>
      </c>
      <c r="H61" s="477">
        <v>8</v>
      </c>
      <c r="I61" s="477">
        <v>952</v>
      </c>
      <c r="J61" s="473">
        <v>0.98347107438016534</v>
      </c>
      <c r="K61" s="473">
        <v>119</v>
      </c>
      <c r="L61" s="477">
        <v>4</v>
      </c>
      <c r="M61" s="477">
        <v>968</v>
      </c>
      <c r="N61" s="473">
        <v>1</v>
      </c>
      <c r="O61" s="473">
        <v>242</v>
      </c>
      <c r="P61" s="477">
        <v>2</v>
      </c>
      <c r="Q61" s="477">
        <v>484</v>
      </c>
      <c r="R61" s="552">
        <v>0.5</v>
      </c>
      <c r="S61" s="478">
        <v>242</v>
      </c>
    </row>
    <row r="62" spans="1:19" ht="14.4" customHeight="1" x14ac:dyDescent="0.3">
      <c r="A62" s="472" t="s">
        <v>1171</v>
      </c>
      <c r="B62" s="473" t="s">
        <v>1172</v>
      </c>
      <c r="C62" s="473" t="s">
        <v>416</v>
      </c>
      <c r="D62" s="473" t="s">
        <v>1166</v>
      </c>
      <c r="E62" s="473" t="s">
        <v>1173</v>
      </c>
      <c r="F62" s="473" t="s">
        <v>1286</v>
      </c>
      <c r="G62" s="473" t="s">
        <v>1287</v>
      </c>
      <c r="H62" s="477"/>
      <c r="I62" s="477"/>
      <c r="J62" s="473"/>
      <c r="K62" s="473"/>
      <c r="L62" s="477">
        <v>287</v>
      </c>
      <c r="M62" s="477">
        <v>428491</v>
      </c>
      <c r="N62" s="473">
        <v>1</v>
      </c>
      <c r="O62" s="473">
        <v>1493</v>
      </c>
      <c r="P62" s="477">
        <v>994</v>
      </c>
      <c r="Q62" s="477">
        <v>1484042</v>
      </c>
      <c r="R62" s="552">
        <v>3.4634146341463414</v>
      </c>
      <c r="S62" s="478">
        <v>1493</v>
      </c>
    </row>
    <row r="63" spans="1:19" ht="14.4" customHeight="1" x14ac:dyDescent="0.3">
      <c r="A63" s="472" t="s">
        <v>1171</v>
      </c>
      <c r="B63" s="473" t="s">
        <v>1172</v>
      </c>
      <c r="C63" s="473" t="s">
        <v>416</v>
      </c>
      <c r="D63" s="473" t="s">
        <v>1166</v>
      </c>
      <c r="E63" s="473" t="s">
        <v>1173</v>
      </c>
      <c r="F63" s="473" t="s">
        <v>1288</v>
      </c>
      <c r="G63" s="473" t="s">
        <v>1289</v>
      </c>
      <c r="H63" s="477"/>
      <c r="I63" s="477"/>
      <c r="J63" s="473"/>
      <c r="K63" s="473"/>
      <c r="L63" s="477">
        <v>470</v>
      </c>
      <c r="M63" s="477">
        <v>153690</v>
      </c>
      <c r="N63" s="473">
        <v>1</v>
      </c>
      <c r="O63" s="473">
        <v>327</v>
      </c>
      <c r="P63" s="477">
        <v>2458</v>
      </c>
      <c r="Q63" s="477">
        <v>803766</v>
      </c>
      <c r="R63" s="552">
        <v>5.2297872340425533</v>
      </c>
      <c r="S63" s="478">
        <v>327</v>
      </c>
    </row>
    <row r="64" spans="1:19" ht="14.4" customHeight="1" x14ac:dyDescent="0.3">
      <c r="A64" s="472" t="s">
        <v>1171</v>
      </c>
      <c r="B64" s="473" t="s">
        <v>1172</v>
      </c>
      <c r="C64" s="473" t="s">
        <v>416</v>
      </c>
      <c r="D64" s="473" t="s">
        <v>1166</v>
      </c>
      <c r="E64" s="473" t="s">
        <v>1173</v>
      </c>
      <c r="F64" s="473" t="s">
        <v>1290</v>
      </c>
      <c r="G64" s="473" t="s">
        <v>1291</v>
      </c>
      <c r="H64" s="477"/>
      <c r="I64" s="477"/>
      <c r="J64" s="473"/>
      <c r="K64" s="473"/>
      <c r="L64" s="477">
        <v>44</v>
      </c>
      <c r="M64" s="477">
        <v>39028</v>
      </c>
      <c r="N64" s="473">
        <v>1</v>
      </c>
      <c r="O64" s="473">
        <v>887</v>
      </c>
      <c r="P64" s="477">
        <v>244</v>
      </c>
      <c r="Q64" s="477">
        <v>216672</v>
      </c>
      <c r="R64" s="552">
        <v>5.5517064671517886</v>
      </c>
      <c r="S64" s="478">
        <v>888</v>
      </c>
    </row>
    <row r="65" spans="1:19" ht="14.4" customHeight="1" x14ac:dyDescent="0.3">
      <c r="A65" s="472" t="s">
        <v>1171</v>
      </c>
      <c r="B65" s="473" t="s">
        <v>1172</v>
      </c>
      <c r="C65" s="473" t="s">
        <v>416</v>
      </c>
      <c r="D65" s="473" t="s">
        <v>1166</v>
      </c>
      <c r="E65" s="473" t="s">
        <v>1173</v>
      </c>
      <c r="F65" s="473" t="s">
        <v>1292</v>
      </c>
      <c r="G65" s="473" t="s">
        <v>1293</v>
      </c>
      <c r="H65" s="477"/>
      <c r="I65" s="477"/>
      <c r="J65" s="473"/>
      <c r="K65" s="473"/>
      <c r="L65" s="477"/>
      <c r="M65" s="477"/>
      <c r="N65" s="473"/>
      <c r="O65" s="473"/>
      <c r="P65" s="477">
        <v>5</v>
      </c>
      <c r="Q65" s="477">
        <v>1660</v>
      </c>
      <c r="R65" s="552"/>
      <c r="S65" s="478">
        <v>332</v>
      </c>
    </row>
    <row r="66" spans="1:19" ht="14.4" customHeight="1" x14ac:dyDescent="0.3">
      <c r="A66" s="472" t="s">
        <v>1171</v>
      </c>
      <c r="B66" s="473" t="s">
        <v>1172</v>
      </c>
      <c r="C66" s="473" t="s">
        <v>416</v>
      </c>
      <c r="D66" s="473" t="s">
        <v>1166</v>
      </c>
      <c r="E66" s="473" t="s">
        <v>1173</v>
      </c>
      <c r="F66" s="473" t="s">
        <v>1294</v>
      </c>
      <c r="G66" s="473" t="s">
        <v>1295</v>
      </c>
      <c r="H66" s="477"/>
      <c r="I66" s="477"/>
      <c r="J66" s="473"/>
      <c r="K66" s="473"/>
      <c r="L66" s="477"/>
      <c r="M66" s="477"/>
      <c r="N66" s="473"/>
      <c r="O66" s="473"/>
      <c r="P66" s="477">
        <v>4175</v>
      </c>
      <c r="Q66" s="477">
        <v>1089675</v>
      </c>
      <c r="R66" s="552"/>
      <c r="S66" s="478">
        <v>261</v>
      </c>
    </row>
    <row r="67" spans="1:19" ht="14.4" customHeight="1" x14ac:dyDescent="0.3">
      <c r="A67" s="472" t="s">
        <v>1171</v>
      </c>
      <c r="B67" s="473" t="s">
        <v>1172</v>
      </c>
      <c r="C67" s="473" t="s">
        <v>416</v>
      </c>
      <c r="D67" s="473" t="s">
        <v>1166</v>
      </c>
      <c r="E67" s="473" t="s">
        <v>1173</v>
      </c>
      <c r="F67" s="473" t="s">
        <v>1296</v>
      </c>
      <c r="G67" s="473" t="s">
        <v>1297</v>
      </c>
      <c r="H67" s="477"/>
      <c r="I67" s="477"/>
      <c r="J67" s="473"/>
      <c r="K67" s="473"/>
      <c r="L67" s="477"/>
      <c r="M67" s="477"/>
      <c r="N67" s="473"/>
      <c r="O67" s="473"/>
      <c r="P67" s="477">
        <v>56</v>
      </c>
      <c r="Q67" s="477">
        <v>9240</v>
      </c>
      <c r="R67" s="552"/>
      <c r="S67" s="478">
        <v>165</v>
      </c>
    </row>
    <row r="68" spans="1:19" ht="14.4" customHeight="1" x14ac:dyDescent="0.3">
      <c r="A68" s="472" t="s">
        <v>1171</v>
      </c>
      <c r="B68" s="473" t="s">
        <v>1172</v>
      </c>
      <c r="C68" s="473" t="s">
        <v>416</v>
      </c>
      <c r="D68" s="473" t="s">
        <v>1166</v>
      </c>
      <c r="E68" s="473" t="s">
        <v>1173</v>
      </c>
      <c r="F68" s="473" t="s">
        <v>1298</v>
      </c>
      <c r="G68" s="473" t="s">
        <v>1299</v>
      </c>
      <c r="H68" s="477"/>
      <c r="I68" s="477"/>
      <c r="J68" s="473"/>
      <c r="K68" s="473"/>
      <c r="L68" s="477"/>
      <c r="M68" s="477"/>
      <c r="N68" s="473"/>
      <c r="O68" s="473"/>
      <c r="P68" s="477">
        <v>90</v>
      </c>
      <c r="Q68" s="477">
        <v>97020</v>
      </c>
      <c r="R68" s="552"/>
      <c r="S68" s="478">
        <v>1078</v>
      </c>
    </row>
    <row r="69" spans="1:19" ht="14.4" customHeight="1" thickBot="1" x14ac:dyDescent="0.35">
      <c r="A69" s="479" t="s">
        <v>1171</v>
      </c>
      <c r="B69" s="480" t="s">
        <v>1172</v>
      </c>
      <c r="C69" s="480" t="s">
        <v>416</v>
      </c>
      <c r="D69" s="480" t="s">
        <v>1166</v>
      </c>
      <c r="E69" s="480" t="s">
        <v>1173</v>
      </c>
      <c r="F69" s="480" t="s">
        <v>1300</v>
      </c>
      <c r="G69" s="480" t="s">
        <v>1301</v>
      </c>
      <c r="H69" s="484"/>
      <c r="I69" s="484"/>
      <c r="J69" s="480"/>
      <c r="K69" s="480"/>
      <c r="L69" s="484"/>
      <c r="M69" s="484"/>
      <c r="N69" s="480"/>
      <c r="O69" s="480"/>
      <c r="P69" s="484">
        <v>269</v>
      </c>
      <c r="Q69" s="484">
        <v>40888</v>
      </c>
      <c r="R69" s="492"/>
      <c r="S69" s="485">
        <v>152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13591262</v>
      </c>
      <c r="C3" s="202">
        <f t="shared" ref="C3:R3" si="0">SUBTOTAL(9,C6:C1048576)</f>
        <v>27.926909786754965</v>
      </c>
      <c r="D3" s="202">
        <f t="shared" si="0"/>
        <v>12948432</v>
      </c>
      <c r="E3" s="202">
        <f t="shared" si="0"/>
        <v>26</v>
      </c>
      <c r="F3" s="202">
        <f t="shared" si="0"/>
        <v>18907757</v>
      </c>
      <c r="G3" s="205">
        <f>IF(D3&lt;&gt;0,F3/D3,"")</f>
        <v>1.4602352624626673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3"/>
      <c r="B5" s="524">
        <v>2015</v>
      </c>
      <c r="C5" s="525"/>
      <c r="D5" s="525">
        <v>2017</v>
      </c>
      <c r="E5" s="525"/>
      <c r="F5" s="525">
        <v>2018</v>
      </c>
      <c r="G5" s="554" t="s">
        <v>2</v>
      </c>
      <c r="H5" s="524">
        <v>2015</v>
      </c>
      <c r="I5" s="525"/>
      <c r="J5" s="525">
        <v>2017</v>
      </c>
      <c r="K5" s="525"/>
      <c r="L5" s="525">
        <v>2018</v>
      </c>
      <c r="M5" s="554" t="s">
        <v>2</v>
      </c>
      <c r="N5" s="524">
        <v>2015</v>
      </c>
      <c r="O5" s="525"/>
      <c r="P5" s="525">
        <v>2017</v>
      </c>
      <c r="Q5" s="525"/>
      <c r="R5" s="525">
        <v>2018</v>
      </c>
      <c r="S5" s="554" t="s">
        <v>2</v>
      </c>
    </row>
    <row r="6" spans="1:19" ht="14.4" customHeight="1" x14ac:dyDescent="0.3">
      <c r="A6" s="512" t="s">
        <v>1304</v>
      </c>
      <c r="B6" s="555">
        <v>413825</v>
      </c>
      <c r="C6" s="466">
        <v>1.1266184974245608</v>
      </c>
      <c r="D6" s="555">
        <v>367316</v>
      </c>
      <c r="E6" s="466">
        <v>1</v>
      </c>
      <c r="F6" s="555">
        <v>517530</v>
      </c>
      <c r="G6" s="491">
        <v>1.4089503315945944</v>
      </c>
      <c r="H6" s="555"/>
      <c r="I6" s="466"/>
      <c r="J6" s="555"/>
      <c r="K6" s="466"/>
      <c r="L6" s="555"/>
      <c r="M6" s="491"/>
      <c r="N6" s="555"/>
      <c r="O6" s="466"/>
      <c r="P6" s="555"/>
      <c r="Q6" s="466"/>
      <c r="R6" s="555"/>
      <c r="S6" s="513"/>
    </row>
    <row r="7" spans="1:19" ht="14.4" customHeight="1" x14ac:dyDescent="0.3">
      <c r="A7" s="559" t="s">
        <v>1305</v>
      </c>
      <c r="B7" s="556">
        <v>491859</v>
      </c>
      <c r="C7" s="473">
        <v>0.95705073822996034</v>
      </c>
      <c r="D7" s="556">
        <v>513932</v>
      </c>
      <c r="E7" s="473">
        <v>1</v>
      </c>
      <c r="F7" s="556">
        <v>541853</v>
      </c>
      <c r="G7" s="552">
        <v>1.0543281990613544</v>
      </c>
      <c r="H7" s="556"/>
      <c r="I7" s="473"/>
      <c r="J7" s="556"/>
      <c r="K7" s="473"/>
      <c r="L7" s="556"/>
      <c r="M7" s="552"/>
      <c r="N7" s="556"/>
      <c r="O7" s="473"/>
      <c r="P7" s="556"/>
      <c r="Q7" s="473"/>
      <c r="R7" s="556"/>
      <c r="S7" s="557"/>
    </row>
    <row r="8" spans="1:19" ht="14.4" customHeight="1" x14ac:dyDescent="0.3">
      <c r="A8" s="559" t="s">
        <v>1306</v>
      </c>
      <c r="B8" s="556">
        <v>1164892</v>
      </c>
      <c r="C8" s="473">
        <v>1.0154935974384522</v>
      </c>
      <c r="D8" s="556">
        <v>1147119</v>
      </c>
      <c r="E8" s="473">
        <v>1</v>
      </c>
      <c r="F8" s="556">
        <v>1478115</v>
      </c>
      <c r="G8" s="552">
        <v>1.2885454778449315</v>
      </c>
      <c r="H8" s="556"/>
      <c r="I8" s="473"/>
      <c r="J8" s="556"/>
      <c r="K8" s="473"/>
      <c r="L8" s="556"/>
      <c r="M8" s="552"/>
      <c r="N8" s="556"/>
      <c r="O8" s="473"/>
      <c r="P8" s="556"/>
      <c r="Q8" s="473"/>
      <c r="R8" s="556"/>
      <c r="S8" s="557"/>
    </row>
    <row r="9" spans="1:19" ht="14.4" customHeight="1" x14ac:dyDescent="0.3">
      <c r="A9" s="559" t="s">
        <v>1307</v>
      </c>
      <c r="B9" s="556">
        <v>347599</v>
      </c>
      <c r="C9" s="473">
        <v>0.92094330724516349</v>
      </c>
      <c r="D9" s="556">
        <v>377438</v>
      </c>
      <c r="E9" s="473">
        <v>1</v>
      </c>
      <c r="F9" s="556">
        <v>429600</v>
      </c>
      <c r="G9" s="552">
        <v>1.1382001812218165</v>
      </c>
      <c r="H9" s="556"/>
      <c r="I9" s="473"/>
      <c r="J9" s="556"/>
      <c r="K9" s="473"/>
      <c r="L9" s="556"/>
      <c r="M9" s="552"/>
      <c r="N9" s="556"/>
      <c r="O9" s="473"/>
      <c r="P9" s="556"/>
      <c r="Q9" s="473"/>
      <c r="R9" s="556"/>
      <c r="S9" s="557"/>
    </row>
    <row r="10" spans="1:19" ht="14.4" customHeight="1" x14ac:dyDescent="0.3">
      <c r="A10" s="559" t="s">
        <v>1308</v>
      </c>
      <c r="B10" s="556">
        <v>57783</v>
      </c>
      <c r="C10" s="473">
        <v>0.9248535484490541</v>
      </c>
      <c r="D10" s="556">
        <v>62478</v>
      </c>
      <c r="E10" s="473">
        <v>1</v>
      </c>
      <c r="F10" s="556">
        <v>76477</v>
      </c>
      <c r="G10" s="552">
        <v>1.2240628701302858</v>
      </c>
      <c r="H10" s="556"/>
      <c r="I10" s="473"/>
      <c r="J10" s="556"/>
      <c r="K10" s="473"/>
      <c r="L10" s="556"/>
      <c r="M10" s="552"/>
      <c r="N10" s="556"/>
      <c r="O10" s="473"/>
      <c r="P10" s="556"/>
      <c r="Q10" s="473"/>
      <c r="R10" s="556"/>
      <c r="S10" s="557"/>
    </row>
    <row r="11" spans="1:19" ht="14.4" customHeight="1" x14ac:dyDescent="0.3">
      <c r="A11" s="559" t="s">
        <v>1309</v>
      </c>
      <c r="B11" s="556">
        <v>164825</v>
      </c>
      <c r="C11" s="473">
        <v>0.97499009186468144</v>
      </c>
      <c r="D11" s="556">
        <v>169053</v>
      </c>
      <c r="E11" s="473">
        <v>1</v>
      </c>
      <c r="F11" s="556">
        <v>199445</v>
      </c>
      <c r="G11" s="552">
        <v>1.1797779394627721</v>
      </c>
      <c r="H11" s="556"/>
      <c r="I11" s="473"/>
      <c r="J11" s="556"/>
      <c r="K11" s="473"/>
      <c r="L11" s="556"/>
      <c r="M11" s="552"/>
      <c r="N11" s="556"/>
      <c r="O11" s="473"/>
      <c r="P11" s="556"/>
      <c r="Q11" s="473"/>
      <c r="R11" s="556"/>
      <c r="S11" s="557"/>
    </row>
    <row r="12" spans="1:19" ht="14.4" customHeight="1" x14ac:dyDescent="0.3">
      <c r="A12" s="559" t="s">
        <v>1310</v>
      </c>
      <c r="B12" s="556">
        <v>470790</v>
      </c>
      <c r="C12" s="473">
        <v>1.2016048963632049</v>
      </c>
      <c r="D12" s="556">
        <v>391801</v>
      </c>
      <c r="E12" s="473">
        <v>1</v>
      </c>
      <c r="F12" s="556">
        <v>585718</v>
      </c>
      <c r="G12" s="552">
        <v>1.494937481017149</v>
      </c>
      <c r="H12" s="556"/>
      <c r="I12" s="473"/>
      <c r="J12" s="556"/>
      <c r="K12" s="473"/>
      <c r="L12" s="556"/>
      <c r="M12" s="552"/>
      <c r="N12" s="556"/>
      <c r="O12" s="473"/>
      <c r="P12" s="556"/>
      <c r="Q12" s="473"/>
      <c r="R12" s="556"/>
      <c r="S12" s="557"/>
    </row>
    <row r="13" spans="1:19" ht="14.4" customHeight="1" x14ac:dyDescent="0.3">
      <c r="A13" s="559" t="s">
        <v>1311</v>
      </c>
      <c r="B13" s="556">
        <v>146409</v>
      </c>
      <c r="C13" s="473">
        <v>0.74960832300807934</v>
      </c>
      <c r="D13" s="556">
        <v>195314</v>
      </c>
      <c r="E13" s="473">
        <v>1</v>
      </c>
      <c r="F13" s="556">
        <v>240958</v>
      </c>
      <c r="G13" s="552">
        <v>1.2336954852186734</v>
      </c>
      <c r="H13" s="556"/>
      <c r="I13" s="473"/>
      <c r="J13" s="556"/>
      <c r="K13" s="473"/>
      <c r="L13" s="556"/>
      <c r="M13" s="552"/>
      <c r="N13" s="556"/>
      <c r="O13" s="473"/>
      <c r="P13" s="556"/>
      <c r="Q13" s="473"/>
      <c r="R13" s="556"/>
      <c r="S13" s="557"/>
    </row>
    <row r="14" spans="1:19" ht="14.4" customHeight="1" x14ac:dyDescent="0.3">
      <c r="A14" s="559" t="s">
        <v>1312</v>
      </c>
      <c r="B14" s="556">
        <v>196006</v>
      </c>
      <c r="C14" s="473">
        <v>1.0358192233707486</v>
      </c>
      <c r="D14" s="556">
        <v>189228</v>
      </c>
      <c r="E14" s="473">
        <v>1</v>
      </c>
      <c r="F14" s="556">
        <v>205853</v>
      </c>
      <c r="G14" s="552">
        <v>1.0878569767687658</v>
      </c>
      <c r="H14" s="556"/>
      <c r="I14" s="473"/>
      <c r="J14" s="556"/>
      <c r="K14" s="473"/>
      <c r="L14" s="556"/>
      <c r="M14" s="552"/>
      <c r="N14" s="556"/>
      <c r="O14" s="473"/>
      <c r="P14" s="556"/>
      <c r="Q14" s="473"/>
      <c r="R14" s="556"/>
      <c r="S14" s="557"/>
    </row>
    <row r="15" spans="1:19" ht="14.4" customHeight="1" x14ac:dyDescent="0.3">
      <c r="A15" s="559" t="s">
        <v>1313</v>
      </c>
      <c r="B15" s="556">
        <v>1961045</v>
      </c>
      <c r="C15" s="473">
        <v>1.127487703421769</v>
      </c>
      <c r="D15" s="556">
        <v>1739305</v>
      </c>
      <c r="E15" s="473">
        <v>1</v>
      </c>
      <c r="F15" s="556">
        <v>1617344</v>
      </c>
      <c r="G15" s="552">
        <v>0.9298794633488664</v>
      </c>
      <c r="H15" s="556"/>
      <c r="I15" s="473"/>
      <c r="J15" s="556"/>
      <c r="K15" s="473"/>
      <c r="L15" s="556"/>
      <c r="M15" s="552"/>
      <c r="N15" s="556"/>
      <c r="O15" s="473"/>
      <c r="P15" s="556"/>
      <c r="Q15" s="473"/>
      <c r="R15" s="556"/>
      <c r="S15" s="557"/>
    </row>
    <row r="16" spans="1:19" ht="14.4" customHeight="1" x14ac:dyDescent="0.3">
      <c r="A16" s="559" t="s">
        <v>1314</v>
      </c>
      <c r="B16" s="556">
        <v>282122</v>
      </c>
      <c r="C16" s="473">
        <v>0.8914652257717951</v>
      </c>
      <c r="D16" s="556">
        <v>316470</v>
      </c>
      <c r="E16" s="473">
        <v>1</v>
      </c>
      <c r="F16" s="556">
        <v>297169</v>
      </c>
      <c r="G16" s="552">
        <v>0.93901159667583023</v>
      </c>
      <c r="H16" s="556"/>
      <c r="I16" s="473"/>
      <c r="J16" s="556"/>
      <c r="K16" s="473"/>
      <c r="L16" s="556"/>
      <c r="M16" s="552"/>
      <c r="N16" s="556"/>
      <c r="O16" s="473"/>
      <c r="P16" s="556"/>
      <c r="Q16" s="473"/>
      <c r="R16" s="556"/>
      <c r="S16" s="557"/>
    </row>
    <row r="17" spans="1:19" ht="14.4" customHeight="1" x14ac:dyDescent="0.3">
      <c r="A17" s="559" t="s">
        <v>1315</v>
      </c>
      <c r="B17" s="556">
        <v>67335</v>
      </c>
      <c r="C17" s="473">
        <v>1.2350060526026192</v>
      </c>
      <c r="D17" s="556">
        <v>54522</v>
      </c>
      <c r="E17" s="473">
        <v>1</v>
      </c>
      <c r="F17" s="556">
        <v>85644</v>
      </c>
      <c r="G17" s="552">
        <v>1.5708154506437768</v>
      </c>
      <c r="H17" s="556"/>
      <c r="I17" s="473"/>
      <c r="J17" s="556"/>
      <c r="K17" s="473"/>
      <c r="L17" s="556"/>
      <c r="M17" s="552"/>
      <c r="N17" s="556"/>
      <c r="O17" s="473"/>
      <c r="P17" s="556"/>
      <c r="Q17" s="473"/>
      <c r="R17" s="556"/>
      <c r="S17" s="557"/>
    </row>
    <row r="18" spans="1:19" ht="14.4" customHeight="1" x14ac:dyDescent="0.3">
      <c r="A18" s="559" t="s">
        <v>1316</v>
      </c>
      <c r="B18" s="556">
        <v>31013</v>
      </c>
      <c r="C18" s="473">
        <v>0.72173609494996505</v>
      </c>
      <c r="D18" s="556">
        <v>42970</v>
      </c>
      <c r="E18" s="473">
        <v>1</v>
      </c>
      <c r="F18" s="556">
        <v>49158</v>
      </c>
      <c r="G18" s="552">
        <v>1.1440074470560857</v>
      </c>
      <c r="H18" s="556"/>
      <c r="I18" s="473"/>
      <c r="J18" s="556"/>
      <c r="K18" s="473"/>
      <c r="L18" s="556"/>
      <c r="M18" s="552"/>
      <c r="N18" s="556"/>
      <c r="O18" s="473"/>
      <c r="P18" s="556"/>
      <c r="Q18" s="473"/>
      <c r="R18" s="556"/>
      <c r="S18" s="557"/>
    </row>
    <row r="19" spans="1:19" ht="14.4" customHeight="1" x14ac:dyDescent="0.3">
      <c r="A19" s="559" t="s">
        <v>1317</v>
      </c>
      <c r="B19" s="556">
        <v>24992</v>
      </c>
      <c r="C19" s="473">
        <v>1.05460376403072</v>
      </c>
      <c r="D19" s="556">
        <v>23698</v>
      </c>
      <c r="E19" s="473">
        <v>1</v>
      </c>
      <c r="F19" s="556">
        <v>12671</v>
      </c>
      <c r="G19" s="552">
        <v>0.53468647143218839</v>
      </c>
      <c r="H19" s="556"/>
      <c r="I19" s="473"/>
      <c r="J19" s="556"/>
      <c r="K19" s="473"/>
      <c r="L19" s="556"/>
      <c r="M19" s="552"/>
      <c r="N19" s="556"/>
      <c r="O19" s="473"/>
      <c r="P19" s="556"/>
      <c r="Q19" s="473"/>
      <c r="R19" s="556"/>
      <c r="S19" s="557"/>
    </row>
    <row r="20" spans="1:19" ht="14.4" customHeight="1" x14ac:dyDescent="0.3">
      <c r="A20" s="559" t="s">
        <v>1318</v>
      </c>
      <c r="B20" s="556">
        <v>2249985</v>
      </c>
      <c r="C20" s="473">
        <v>0.86782511163198106</v>
      </c>
      <c r="D20" s="556">
        <v>2592671</v>
      </c>
      <c r="E20" s="473">
        <v>1</v>
      </c>
      <c r="F20" s="556">
        <v>3740766</v>
      </c>
      <c r="G20" s="552">
        <v>1.4428232506168348</v>
      </c>
      <c r="H20" s="556"/>
      <c r="I20" s="473"/>
      <c r="J20" s="556"/>
      <c r="K20" s="473"/>
      <c r="L20" s="556"/>
      <c r="M20" s="552"/>
      <c r="N20" s="556"/>
      <c r="O20" s="473"/>
      <c r="P20" s="556"/>
      <c r="Q20" s="473"/>
      <c r="R20" s="556"/>
      <c r="S20" s="557"/>
    </row>
    <row r="21" spans="1:19" ht="14.4" customHeight="1" x14ac:dyDescent="0.3">
      <c r="A21" s="559" t="s">
        <v>1319</v>
      </c>
      <c r="B21" s="556">
        <v>2574389</v>
      </c>
      <c r="C21" s="473">
        <v>1.4174855161918019</v>
      </c>
      <c r="D21" s="556">
        <v>1816166</v>
      </c>
      <c r="E21" s="473">
        <v>1</v>
      </c>
      <c r="F21" s="556">
        <v>4046507</v>
      </c>
      <c r="G21" s="552">
        <v>2.2280490880238921</v>
      </c>
      <c r="H21" s="556"/>
      <c r="I21" s="473"/>
      <c r="J21" s="556"/>
      <c r="K21" s="473"/>
      <c r="L21" s="556"/>
      <c r="M21" s="552"/>
      <c r="N21" s="556"/>
      <c r="O21" s="473"/>
      <c r="P21" s="556"/>
      <c r="Q21" s="473"/>
      <c r="R21" s="556"/>
      <c r="S21" s="557"/>
    </row>
    <row r="22" spans="1:19" ht="14.4" customHeight="1" x14ac:dyDescent="0.3">
      <c r="A22" s="559" t="s">
        <v>1320</v>
      </c>
      <c r="B22" s="556">
        <v>30849</v>
      </c>
      <c r="C22" s="473">
        <v>3.341891452713682</v>
      </c>
      <c r="D22" s="556">
        <v>9231</v>
      </c>
      <c r="E22" s="473">
        <v>1</v>
      </c>
      <c r="F22" s="556">
        <v>25627</v>
      </c>
      <c r="G22" s="552">
        <v>2.776188928610118</v>
      </c>
      <c r="H22" s="556"/>
      <c r="I22" s="473"/>
      <c r="J22" s="556"/>
      <c r="K22" s="473"/>
      <c r="L22" s="556"/>
      <c r="M22" s="552"/>
      <c r="N22" s="556"/>
      <c r="O22" s="473"/>
      <c r="P22" s="556"/>
      <c r="Q22" s="473"/>
      <c r="R22" s="556"/>
      <c r="S22" s="557"/>
    </row>
    <row r="23" spans="1:19" ht="14.4" customHeight="1" x14ac:dyDescent="0.3">
      <c r="A23" s="559" t="s">
        <v>1321</v>
      </c>
      <c r="B23" s="556">
        <v>599998</v>
      </c>
      <c r="C23" s="473">
        <v>1.2708967901276409</v>
      </c>
      <c r="D23" s="556">
        <v>472106</v>
      </c>
      <c r="E23" s="473">
        <v>1</v>
      </c>
      <c r="F23" s="556">
        <v>549649</v>
      </c>
      <c r="G23" s="552">
        <v>1.1642491304918812</v>
      </c>
      <c r="H23" s="556"/>
      <c r="I23" s="473"/>
      <c r="J23" s="556"/>
      <c r="K23" s="473"/>
      <c r="L23" s="556"/>
      <c r="M23" s="552"/>
      <c r="N23" s="556"/>
      <c r="O23" s="473"/>
      <c r="P23" s="556"/>
      <c r="Q23" s="473"/>
      <c r="R23" s="556"/>
      <c r="S23" s="557"/>
    </row>
    <row r="24" spans="1:19" ht="14.4" customHeight="1" x14ac:dyDescent="0.3">
      <c r="A24" s="559" t="s">
        <v>1322</v>
      </c>
      <c r="B24" s="556">
        <v>103544</v>
      </c>
      <c r="C24" s="473">
        <v>0.90508116045907883</v>
      </c>
      <c r="D24" s="556">
        <v>114403</v>
      </c>
      <c r="E24" s="473">
        <v>1</v>
      </c>
      <c r="F24" s="556">
        <v>170982</v>
      </c>
      <c r="G24" s="552">
        <v>1.4945587091247607</v>
      </c>
      <c r="H24" s="556"/>
      <c r="I24" s="473"/>
      <c r="J24" s="556"/>
      <c r="K24" s="473"/>
      <c r="L24" s="556"/>
      <c r="M24" s="552"/>
      <c r="N24" s="556"/>
      <c r="O24" s="473"/>
      <c r="P24" s="556"/>
      <c r="Q24" s="473"/>
      <c r="R24" s="556"/>
      <c r="S24" s="557"/>
    </row>
    <row r="25" spans="1:19" ht="14.4" customHeight="1" x14ac:dyDescent="0.3">
      <c r="A25" s="559" t="s">
        <v>1323</v>
      </c>
      <c r="B25" s="556">
        <v>234</v>
      </c>
      <c r="C25" s="473"/>
      <c r="D25" s="556"/>
      <c r="E25" s="473"/>
      <c r="F25" s="556"/>
      <c r="G25" s="552"/>
      <c r="H25" s="556"/>
      <c r="I25" s="473"/>
      <c r="J25" s="556"/>
      <c r="K25" s="473"/>
      <c r="L25" s="556"/>
      <c r="M25" s="552"/>
      <c r="N25" s="556"/>
      <c r="O25" s="473"/>
      <c r="P25" s="556"/>
      <c r="Q25" s="473"/>
      <c r="R25" s="556"/>
      <c r="S25" s="557"/>
    </row>
    <row r="26" spans="1:19" ht="14.4" customHeight="1" x14ac:dyDescent="0.3">
      <c r="A26" s="559" t="s">
        <v>1324</v>
      </c>
      <c r="B26" s="556">
        <v>33999</v>
      </c>
      <c r="C26" s="473">
        <v>1.0013843072573045</v>
      </c>
      <c r="D26" s="556">
        <v>33952</v>
      </c>
      <c r="E26" s="473">
        <v>1</v>
      </c>
      <c r="F26" s="556">
        <v>76366</v>
      </c>
      <c r="G26" s="552">
        <v>2.2492342130065976</v>
      </c>
      <c r="H26" s="556"/>
      <c r="I26" s="473"/>
      <c r="J26" s="556"/>
      <c r="K26" s="473"/>
      <c r="L26" s="556"/>
      <c r="M26" s="552"/>
      <c r="N26" s="556"/>
      <c r="O26" s="473"/>
      <c r="P26" s="556"/>
      <c r="Q26" s="473"/>
      <c r="R26" s="556"/>
      <c r="S26" s="557"/>
    </row>
    <row r="27" spans="1:19" ht="14.4" customHeight="1" x14ac:dyDescent="0.3">
      <c r="A27" s="559" t="s">
        <v>1325</v>
      </c>
      <c r="B27" s="556">
        <v>13962</v>
      </c>
      <c r="C27" s="473">
        <v>0.61869100899543583</v>
      </c>
      <c r="D27" s="556">
        <v>22567</v>
      </c>
      <c r="E27" s="473">
        <v>1</v>
      </c>
      <c r="F27" s="556">
        <v>22640</v>
      </c>
      <c r="G27" s="552">
        <v>1.0032348118934729</v>
      </c>
      <c r="H27" s="556"/>
      <c r="I27" s="473"/>
      <c r="J27" s="556"/>
      <c r="K27" s="473"/>
      <c r="L27" s="556"/>
      <c r="M27" s="552"/>
      <c r="N27" s="556"/>
      <c r="O27" s="473"/>
      <c r="P27" s="556"/>
      <c r="Q27" s="473"/>
      <c r="R27" s="556"/>
      <c r="S27" s="557"/>
    </row>
    <row r="28" spans="1:19" ht="14.4" customHeight="1" x14ac:dyDescent="0.3">
      <c r="A28" s="559" t="s">
        <v>1326</v>
      </c>
      <c r="B28" s="556">
        <v>183392</v>
      </c>
      <c r="C28" s="473">
        <v>0.73326882631886192</v>
      </c>
      <c r="D28" s="556">
        <v>250102</v>
      </c>
      <c r="E28" s="473">
        <v>1</v>
      </c>
      <c r="F28" s="556">
        <v>315870</v>
      </c>
      <c r="G28" s="552">
        <v>1.2629647103981576</v>
      </c>
      <c r="H28" s="556"/>
      <c r="I28" s="473"/>
      <c r="J28" s="556"/>
      <c r="K28" s="473"/>
      <c r="L28" s="556"/>
      <c r="M28" s="552"/>
      <c r="N28" s="556"/>
      <c r="O28" s="473"/>
      <c r="P28" s="556"/>
      <c r="Q28" s="473"/>
      <c r="R28" s="556"/>
      <c r="S28" s="557"/>
    </row>
    <row r="29" spans="1:19" ht="14.4" customHeight="1" x14ac:dyDescent="0.3">
      <c r="A29" s="559" t="s">
        <v>1327</v>
      </c>
      <c r="B29" s="556">
        <v>96819</v>
      </c>
      <c r="C29" s="473">
        <v>1.101467576791809</v>
      </c>
      <c r="D29" s="556">
        <v>87900</v>
      </c>
      <c r="E29" s="473">
        <v>1</v>
      </c>
      <c r="F29" s="556">
        <v>100177</v>
      </c>
      <c r="G29" s="552">
        <v>1.13967007963595</v>
      </c>
      <c r="H29" s="556"/>
      <c r="I29" s="473"/>
      <c r="J29" s="556"/>
      <c r="K29" s="473"/>
      <c r="L29" s="556"/>
      <c r="M29" s="552"/>
      <c r="N29" s="556"/>
      <c r="O29" s="473"/>
      <c r="P29" s="556"/>
      <c r="Q29" s="473"/>
      <c r="R29" s="556"/>
      <c r="S29" s="557"/>
    </row>
    <row r="30" spans="1:19" ht="14.4" customHeight="1" x14ac:dyDescent="0.3">
      <c r="A30" s="559" t="s">
        <v>1328</v>
      </c>
      <c r="B30" s="556">
        <v>1472200</v>
      </c>
      <c r="C30" s="473">
        <v>1.0082325523103675</v>
      </c>
      <c r="D30" s="556">
        <v>1460179</v>
      </c>
      <c r="E30" s="473">
        <v>1</v>
      </c>
      <c r="F30" s="556">
        <v>2988283</v>
      </c>
      <c r="G30" s="552">
        <v>2.046518269335472</v>
      </c>
      <c r="H30" s="556"/>
      <c r="I30" s="473"/>
      <c r="J30" s="556"/>
      <c r="K30" s="473"/>
      <c r="L30" s="556"/>
      <c r="M30" s="552"/>
      <c r="N30" s="556"/>
      <c r="O30" s="473"/>
      <c r="P30" s="556"/>
      <c r="Q30" s="473"/>
      <c r="R30" s="556"/>
      <c r="S30" s="557"/>
    </row>
    <row r="31" spans="1:19" ht="14.4" customHeight="1" x14ac:dyDescent="0.3">
      <c r="A31" s="559" t="s">
        <v>1329</v>
      </c>
      <c r="B31" s="556">
        <v>123807</v>
      </c>
      <c r="C31" s="473">
        <v>0.93908433076958087</v>
      </c>
      <c r="D31" s="556">
        <v>131838</v>
      </c>
      <c r="E31" s="473">
        <v>1</v>
      </c>
      <c r="F31" s="556">
        <v>147952</v>
      </c>
      <c r="G31" s="552">
        <v>1.1222257619199321</v>
      </c>
      <c r="H31" s="556"/>
      <c r="I31" s="473"/>
      <c r="J31" s="556"/>
      <c r="K31" s="473"/>
      <c r="L31" s="556"/>
      <c r="M31" s="552"/>
      <c r="N31" s="556"/>
      <c r="O31" s="473"/>
      <c r="P31" s="556"/>
      <c r="Q31" s="473"/>
      <c r="R31" s="556"/>
      <c r="S31" s="557"/>
    </row>
    <row r="32" spans="1:19" ht="14.4" customHeight="1" thickBot="1" x14ac:dyDescent="0.35">
      <c r="A32" s="560" t="s">
        <v>1330</v>
      </c>
      <c r="B32" s="558">
        <v>287589</v>
      </c>
      <c r="C32" s="480">
        <v>0.7843200890166443</v>
      </c>
      <c r="D32" s="558">
        <v>366673</v>
      </c>
      <c r="E32" s="480">
        <v>1</v>
      </c>
      <c r="F32" s="558">
        <v>385403</v>
      </c>
      <c r="G32" s="492">
        <v>1.0510809358747439</v>
      </c>
      <c r="H32" s="558"/>
      <c r="I32" s="480"/>
      <c r="J32" s="558"/>
      <c r="K32" s="480"/>
      <c r="L32" s="558"/>
      <c r="M32" s="492"/>
      <c r="N32" s="558"/>
      <c r="O32" s="480"/>
      <c r="P32" s="558"/>
      <c r="Q32" s="480"/>
      <c r="R32" s="558"/>
      <c r="S32" s="51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1359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59278</v>
      </c>
      <c r="G3" s="89">
        <f t="shared" si="0"/>
        <v>13591262</v>
      </c>
      <c r="H3" s="89"/>
      <c r="I3" s="89"/>
      <c r="J3" s="89">
        <f t="shared" si="0"/>
        <v>59023</v>
      </c>
      <c r="K3" s="89">
        <f t="shared" si="0"/>
        <v>12948432</v>
      </c>
      <c r="L3" s="89"/>
      <c r="M3" s="89"/>
      <c r="N3" s="89">
        <f t="shared" si="0"/>
        <v>70779</v>
      </c>
      <c r="O3" s="89">
        <f t="shared" si="0"/>
        <v>18907757</v>
      </c>
      <c r="P3" s="67">
        <f>IF(K3=0,0,O3/K3)</f>
        <v>1.4602352624626673</v>
      </c>
      <c r="Q3" s="90">
        <f>IF(N3=0,0,O3/N3)</f>
        <v>267.1379505220475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2017</v>
      </c>
      <c r="K4" s="421"/>
      <c r="L4" s="91"/>
      <c r="M4" s="91"/>
      <c r="N4" s="420">
        <v>2018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44"/>
      <c r="B5" s="542"/>
      <c r="C5" s="544"/>
      <c r="D5" s="561"/>
      <c r="E5" s="546"/>
      <c r="F5" s="562" t="s">
        <v>58</v>
      </c>
      <c r="G5" s="563" t="s">
        <v>14</v>
      </c>
      <c r="H5" s="564"/>
      <c r="I5" s="564"/>
      <c r="J5" s="562" t="s">
        <v>58</v>
      </c>
      <c r="K5" s="563" t="s">
        <v>14</v>
      </c>
      <c r="L5" s="564"/>
      <c r="M5" s="564"/>
      <c r="N5" s="562" t="s">
        <v>58</v>
      </c>
      <c r="O5" s="563" t="s">
        <v>14</v>
      </c>
      <c r="P5" s="565"/>
      <c r="Q5" s="551"/>
    </row>
    <row r="6" spans="1:17" ht="14.4" customHeight="1" x14ac:dyDescent="0.3">
      <c r="A6" s="465" t="s">
        <v>1331</v>
      </c>
      <c r="B6" s="466" t="s">
        <v>1172</v>
      </c>
      <c r="C6" s="466" t="s">
        <v>1173</v>
      </c>
      <c r="D6" s="466" t="s">
        <v>1174</v>
      </c>
      <c r="E6" s="466" t="s">
        <v>1175</v>
      </c>
      <c r="F6" s="470">
        <v>193</v>
      </c>
      <c r="G6" s="470">
        <v>33389</v>
      </c>
      <c r="H6" s="470">
        <v>0.58662613981762923</v>
      </c>
      <c r="I6" s="470">
        <v>173</v>
      </c>
      <c r="J6" s="470">
        <v>329</v>
      </c>
      <c r="K6" s="470">
        <v>56917</v>
      </c>
      <c r="L6" s="470">
        <v>1</v>
      </c>
      <c r="M6" s="470">
        <v>173</v>
      </c>
      <c r="N6" s="470">
        <v>298</v>
      </c>
      <c r="O6" s="470">
        <v>51852</v>
      </c>
      <c r="P6" s="491">
        <v>0.91101077006869657</v>
      </c>
      <c r="Q6" s="471">
        <v>174</v>
      </c>
    </row>
    <row r="7" spans="1:17" ht="14.4" customHeight="1" x14ac:dyDescent="0.3">
      <c r="A7" s="472" t="s">
        <v>1331</v>
      </c>
      <c r="B7" s="473" t="s">
        <v>1172</v>
      </c>
      <c r="C7" s="473" t="s">
        <v>1173</v>
      </c>
      <c r="D7" s="473" t="s">
        <v>1188</v>
      </c>
      <c r="E7" s="473" t="s">
        <v>1189</v>
      </c>
      <c r="F7" s="477">
        <v>8</v>
      </c>
      <c r="G7" s="477">
        <v>9384</v>
      </c>
      <c r="H7" s="477">
        <v>0.67462257368799428</v>
      </c>
      <c r="I7" s="477">
        <v>1173</v>
      </c>
      <c r="J7" s="477">
        <v>13</v>
      </c>
      <c r="K7" s="477">
        <v>13910</v>
      </c>
      <c r="L7" s="477">
        <v>1</v>
      </c>
      <c r="M7" s="477">
        <v>1070</v>
      </c>
      <c r="N7" s="477">
        <v>70</v>
      </c>
      <c r="O7" s="477">
        <v>74900</v>
      </c>
      <c r="P7" s="552">
        <v>5.384615384615385</v>
      </c>
      <c r="Q7" s="478">
        <v>1070</v>
      </c>
    </row>
    <row r="8" spans="1:17" ht="14.4" customHeight="1" x14ac:dyDescent="0.3">
      <c r="A8" s="472" t="s">
        <v>1331</v>
      </c>
      <c r="B8" s="473" t="s">
        <v>1172</v>
      </c>
      <c r="C8" s="473" t="s">
        <v>1173</v>
      </c>
      <c r="D8" s="473" t="s">
        <v>1190</v>
      </c>
      <c r="E8" s="473" t="s">
        <v>1191</v>
      </c>
      <c r="F8" s="477">
        <v>424</v>
      </c>
      <c r="G8" s="477">
        <v>17384</v>
      </c>
      <c r="H8" s="477">
        <v>0.90844481605351168</v>
      </c>
      <c r="I8" s="477">
        <v>41</v>
      </c>
      <c r="J8" s="477">
        <v>416</v>
      </c>
      <c r="K8" s="477">
        <v>19136</v>
      </c>
      <c r="L8" s="477">
        <v>1</v>
      </c>
      <c r="M8" s="477">
        <v>46</v>
      </c>
      <c r="N8" s="477">
        <v>319</v>
      </c>
      <c r="O8" s="477">
        <v>14674</v>
      </c>
      <c r="P8" s="552">
        <v>0.76682692307692313</v>
      </c>
      <c r="Q8" s="478">
        <v>46</v>
      </c>
    </row>
    <row r="9" spans="1:17" ht="14.4" customHeight="1" x14ac:dyDescent="0.3">
      <c r="A9" s="472" t="s">
        <v>1331</v>
      </c>
      <c r="B9" s="473" t="s">
        <v>1172</v>
      </c>
      <c r="C9" s="473" t="s">
        <v>1173</v>
      </c>
      <c r="D9" s="473" t="s">
        <v>1192</v>
      </c>
      <c r="E9" s="473" t="s">
        <v>1193</v>
      </c>
      <c r="F9" s="477">
        <v>4</v>
      </c>
      <c r="G9" s="477">
        <v>1536</v>
      </c>
      <c r="H9" s="477">
        <v>0.24591738712776176</v>
      </c>
      <c r="I9" s="477">
        <v>384</v>
      </c>
      <c r="J9" s="477">
        <v>18</v>
      </c>
      <c r="K9" s="477">
        <v>6246</v>
      </c>
      <c r="L9" s="477">
        <v>1</v>
      </c>
      <c r="M9" s="477">
        <v>347</v>
      </c>
      <c r="N9" s="477">
        <v>41</v>
      </c>
      <c r="O9" s="477">
        <v>14227</v>
      </c>
      <c r="P9" s="552">
        <v>2.2777777777777777</v>
      </c>
      <c r="Q9" s="478">
        <v>347</v>
      </c>
    </row>
    <row r="10" spans="1:17" ht="14.4" customHeight="1" x14ac:dyDescent="0.3">
      <c r="A10" s="472" t="s">
        <v>1331</v>
      </c>
      <c r="B10" s="473" t="s">
        <v>1172</v>
      </c>
      <c r="C10" s="473" t="s">
        <v>1173</v>
      </c>
      <c r="D10" s="473" t="s">
        <v>1194</v>
      </c>
      <c r="E10" s="473" t="s">
        <v>1195</v>
      </c>
      <c r="F10" s="477">
        <v>6</v>
      </c>
      <c r="G10" s="477">
        <v>222</v>
      </c>
      <c r="H10" s="477">
        <v>1.088235294117647</v>
      </c>
      <c r="I10" s="477">
        <v>37</v>
      </c>
      <c r="J10" s="477">
        <v>4</v>
      </c>
      <c r="K10" s="477">
        <v>204</v>
      </c>
      <c r="L10" s="477">
        <v>1</v>
      </c>
      <c r="M10" s="477">
        <v>51</v>
      </c>
      <c r="N10" s="477">
        <v>19</v>
      </c>
      <c r="O10" s="477">
        <v>969</v>
      </c>
      <c r="P10" s="552">
        <v>4.75</v>
      </c>
      <c r="Q10" s="478">
        <v>51</v>
      </c>
    </row>
    <row r="11" spans="1:17" ht="14.4" customHeight="1" x14ac:dyDescent="0.3">
      <c r="A11" s="472" t="s">
        <v>1331</v>
      </c>
      <c r="B11" s="473" t="s">
        <v>1172</v>
      </c>
      <c r="C11" s="473" t="s">
        <v>1173</v>
      </c>
      <c r="D11" s="473" t="s">
        <v>1198</v>
      </c>
      <c r="E11" s="473" t="s">
        <v>1199</v>
      </c>
      <c r="F11" s="477">
        <v>57</v>
      </c>
      <c r="G11" s="477">
        <v>25422</v>
      </c>
      <c r="H11" s="477">
        <v>0.32110647972716938</v>
      </c>
      <c r="I11" s="477">
        <v>446</v>
      </c>
      <c r="J11" s="477">
        <v>210</v>
      </c>
      <c r="K11" s="477">
        <v>79170</v>
      </c>
      <c r="L11" s="477">
        <v>1</v>
      </c>
      <c r="M11" s="477">
        <v>377</v>
      </c>
      <c r="N11" s="477">
        <v>233</v>
      </c>
      <c r="O11" s="477">
        <v>87841</v>
      </c>
      <c r="P11" s="552">
        <v>1.1095238095238096</v>
      </c>
      <c r="Q11" s="478">
        <v>377</v>
      </c>
    </row>
    <row r="12" spans="1:17" ht="14.4" customHeight="1" x14ac:dyDescent="0.3">
      <c r="A12" s="472" t="s">
        <v>1331</v>
      </c>
      <c r="B12" s="473" t="s">
        <v>1172</v>
      </c>
      <c r="C12" s="473" t="s">
        <v>1173</v>
      </c>
      <c r="D12" s="473" t="s">
        <v>1200</v>
      </c>
      <c r="E12" s="473" t="s">
        <v>1201</v>
      </c>
      <c r="F12" s="477">
        <v>9</v>
      </c>
      <c r="G12" s="477">
        <v>378</v>
      </c>
      <c r="H12" s="477">
        <v>2.7794117647058822</v>
      </c>
      <c r="I12" s="477">
        <v>42</v>
      </c>
      <c r="J12" s="477">
        <v>4</v>
      </c>
      <c r="K12" s="477">
        <v>136</v>
      </c>
      <c r="L12" s="477">
        <v>1</v>
      </c>
      <c r="M12" s="477">
        <v>34</v>
      </c>
      <c r="N12" s="477">
        <v>7</v>
      </c>
      <c r="O12" s="477">
        <v>238</v>
      </c>
      <c r="P12" s="552">
        <v>1.75</v>
      </c>
      <c r="Q12" s="478">
        <v>34</v>
      </c>
    </row>
    <row r="13" spans="1:17" ht="14.4" customHeight="1" x14ac:dyDescent="0.3">
      <c r="A13" s="472" t="s">
        <v>1331</v>
      </c>
      <c r="B13" s="473" t="s">
        <v>1172</v>
      </c>
      <c r="C13" s="473" t="s">
        <v>1173</v>
      </c>
      <c r="D13" s="473" t="s">
        <v>1202</v>
      </c>
      <c r="E13" s="473" t="s">
        <v>1203</v>
      </c>
      <c r="F13" s="477">
        <v>8</v>
      </c>
      <c r="G13" s="477">
        <v>3936</v>
      </c>
      <c r="H13" s="477">
        <v>0.30045801526717558</v>
      </c>
      <c r="I13" s="477">
        <v>492</v>
      </c>
      <c r="J13" s="477">
        <v>25</v>
      </c>
      <c r="K13" s="477">
        <v>13100</v>
      </c>
      <c r="L13" s="477">
        <v>1</v>
      </c>
      <c r="M13" s="477">
        <v>524</v>
      </c>
      <c r="N13" s="477">
        <v>16</v>
      </c>
      <c r="O13" s="477">
        <v>8384</v>
      </c>
      <c r="P13" s="552">
        <v>0.64</v>
      </c>
      <c r="Q13" s="478">
        <v>524</v>
      </c>
    </row>
    <row r="14" spans="1:17" ht="14.4" customHeight="1" x14ac:dyDescent="0.3">
      <c r="A14" s="472" t="s">
        <v>1331</v>
      </c>
      <c r="B14" s="473" t="s">
        <v>1172</v>
      </c>
      <c r="C14" s="473" t="s">
        <v>1173</v>
      </c>
      <c r="D14" s="473" t="s">
        <v>1204</v>
      </c>
      <c r="E14" s="473" t="s">
        <v>1205</v>
      </c>
      <c r="F14" s="477">
        <v>18</v>
      </c>
      <c r="G14" s="477">
        <v>558</v>
      </c>
      <c r="H14" s="477">
        <v>0.81578947368421051</v>
      </c>
      <c r="I14" s="477">
        <v>31</v>
      </c>
      <c r="J14" s="477">
        <v>12</v>
      </c>
      <c r="K14" s="477">
        <v>684</v>
      </c>
      <c r="L14" s="477">
        <v>1</v>
      </c>
      <c r="M14" s="477">
        <v>57</v>
      </c>
      <c r="N14" s="477"/>
      <c r="O14" s="477"/>
      <c r="P14" s="552"/>
      <c r="Q14" s="478"/>
    </row>
    <row r="15" spans="1:17" ht="14.4" customHeight="1" x14ac:dyDescent="0.3">
      <c r="A15" s="472" t="s">
        <v>1331</v>
      </c>
      <c r="B15" s="473" t="s">
        <v>1172</v>
      </c>
      <c r="C15" s="473" t="s">
        <v>1173</v>
      </c>
      <c r="D15" s="473" t="s">
        <v>1206</v>
      </c>
      <c r="E15" s="473" t="s">
        <v>1207</v>
      </c>
      <c r="F15" s="477">
        <v>5</v>
      </c>
      <c r="G15" s="477">
        <v>1040</v>
      </c>
      <c r="H15" s="477">
        <v>1.1607142857142858</v>
      </c>
      <c r="I15" s="477">
        <v>208</v>
      </c>
      <c r="J15" s="477">
        <v>4</v>
      </c>
      <c r="K15" s="477">
        <v>896</v>
      </c>
      <c r="L15" s="477">
        <v>1</v>
      </c>
      <c r="M15" s="477">
        <v>224</v>
      </c>
      <c r="N15" s="477">
        <v>6</v>
      </c>
      <c r="O15" s="477">
        <v>1350</v>
      </c>
      <c r="P15" s="552">
        <v>1.5066964285714286</v>
      </c>
      <c r="Q15" s="478">
        <v>225</v>
      </c>
    </row>
    <row r="16" spans="1:17" ht="14.4" customHeight="1" x14ac:dyDescent="0.3">
      <c r="A16" s="472" t="s">
        <v>1331</v>
      </c>
      <c r="B16" s="473" t="s">
        <v>1172</v>
      </c>
      <c r="C16" s="473" t="s">
        <v>1173</v>
      </c>
      <c r="D16" s="473" t="s">
        <v>1208</v>
      </c>
      <c r="E16" s="473" t="s">
        <v>1209</v>
      </c>
      <c r="F16" s="477">
        <v>5</v>
      </c>
      <c r="G16" s="477">
        <v>1920</v>
      </c>
      <c r="H16" s="477">
        <v>0.86799276672694392</v>
      </c>
      <c r="I16" s="477">
        <v>384</v>
      </c>
      <c r="J16" s="477">
        <v>4</v>
      </c>
      <c r="K16" s="477">
        <v>2212</v>
      </c>
      <c r="L16" s="477">
        <v>1</v>
      </c>
      <c r="M16" s="477">
        <v>553</v>
      </c>
      <c r="N16" s="477">
        <v>6</v>
      </c>
      <c r="O16" s="477">
        <v>3324</v>
      </c>
      <c r="P16" s="552">
        <v>1.5027124773960217</v>
      </c>
      <c r="Q16" s="478">
        <v>554</v>
      </c>
    </row>
    <row r="17" spans="1:17" ht="14.4" customHeight="1" x14ac:dyDescent="0.3">
      <c r="A17" s="472" t="s">
        <v>1331</v>
      </c>
      <c r="B17" s="473" t="s">
        <v>1172</v>
      </c>
      <c r="C17" s="473" t="s">
        <v>1173</v>
      </c>
      <c r="D17" s="473" t="s">
        <v>1212</v>
      </c>
      <c r="E17" s="473" t="s">
        <v>1213</v>
      </c>
      <c r="F17" s="477">
        <v>2</v>
      </c>
      <c r="G17" s="477">
        <v>274</v>
      </c>
      <c r="H17" s="477"/>
      <c r="I17" s="477">
        <v>137</v>
      </c>
      <c r="J17" s="477"/>
      <c r="K17" s="477"/>
      <c r="L17" s="477"/>
      <c r="M17" s="477"/>
      <c r="N17" s="477">
        <v>2</v>
      </c>
      <c r="O17" s="477">
        <v>284</v>
      </c>
      <c r="P17" s="552"/>
      <c r="Q17" s="478">
        <v>142</v>
      </c>
    </row>
    <row r="18" spans="1:17" ht="14.4" customHeight="1" x14ac:dyDescent="0.3">
      <c r="A18" s="472" t="s">
        <v>1331</v>
      </c>
      <c r="B18" s="473" t="s">
        <v>1172</v>
      </c>
      <c r="C18" s="473" t="s">
        <v>1173</v>
      </c>
      <c r="D18" s="473" t="s">
        <v>1218</v>
      </c>
      <c r="E18" s="473" t="s">
        <v>1219</v>
      </c>
      <c r="F18" s="477">
        <v>261</v>
      </c>
      <c r="G18" s="477">
        <v>4437</v>
      </c>
      <c r="H18" s="477">
        <v>1.1347826086956523</v>
      </c>
      <c r="I18" s="477">
        <v>17</v>
      </c>
      <c r="J18" s="477">
        <v>230</v>
      </c>
      <c r="K18" s="477">
        <v>3910</v>
      </c>
      <c r="L18" s="477">
        <v>1</v>
      </c>
      <c r="M18" s="477">
        <v>17</v>
      </c>
      <c r="N18" s="477">
        <v>228</v>
      </c>
      <c r="O18" s="477">
        <v>3876</v>
      </c>
      <c r="P18" s="552">
        <v>0.99130434782608701</v>
      </c>
      <c r="Q18" s="478">
        <v>17</v>
      </c>
    </row>
    <row r="19" spans="1:17" ht="14.4" customHeight="1" x14ac:dyDescent="0.3">
      <c r="A19" s="472" t="s">
        <v>1331</v>
      </c>
      <c r="B19" s="473" t="s">
        <v>1172</v>
      </c>
      <c r="C19" s="473" t="s">
        <v>1173</v>
      </c>
      <c r="D19" s="473" t="s">
        <v>1220</v>
      </c>
      <c r="E19" s="473" t="s">
        <v>1221</v>
      </c>
      <c r="F19" s="477"/>
      <c r="G19" s="477"/>
      <c r="H19" s="477"/>
      <c r="I19" s="477"/>
      <c r="J19" s="477">
        <v>5</v>
      </c>
      <c r="K19" s="477">
        <v>715</v>
      </c>
      <c r="L19" s="477">
        <v>1</v>
      </c>
      <c r="M19" s="477">
        <v>143</v>
      </c>
      <c r="N19" s="477"/>
      <c r="O19" s="477"/>
      <c r="P19" s="552"/>
      <c r="Q19" s="478"/>
    </row>
    <row r="20" spans="1:17" ht="14.4" customHeight="1" x14ac:dyDescent="0.3">
      <c r="A20" s="472" t="s">
        <v>1331</v>
      </c>
      <c r="B20" s="473" t="s">
        <v>1172</v>
      </c>
      <c r="C20" s="473" t="s">
        <v>1173</v>
      </c>
      <c r="D20" s="473" t="s">
        <v>1222</v>
      </c>
      <c r="E20" s="473" t="s">
        <v>1223</v>
      </c>
      <c r="F20" s="477">
        <v>3</v>
      </c>
      <c r="G20" s="477">
        <v>309</v>
      </c>
      <c r="H20" s="477">
        <v>0.33956043956043958</v>
      </c>
      <c r="I20" s="477">
        <v>103</v>
      </c>
      <c r="J20" s="477">
        <v>14</v>
      </c>
      <c r="K20" s="477">
        <v>910</v>
      </c>
      <c r="L20" s="477">
        <v>1</v>
      </c>
      <c r="M20" s="477">
        <v>65</v>
      </c>
      <c r="N20" s="477">
        <v>2</v>
      </c>
      <c r="O20" s="477">
        <v>130</v>
      </c>
      <c r="P20" s="552">
        <v>0.14285714285714285</v>
      </c>
      <c r="Q20" s="478">
        <v>65</v>
      </c>
    </row>
    <row r="21" spans="1:17" ht="14.4" customHeight="1" x14ac:dyDescent="0.3">
      <c r="A21" s="472" t="s">
        <v>1331</v>
      </c>
      <c r="B21" s="473" t="s">
        <v>1172</v>
      </c>
      <c r="C21" s="473" t="s">
        <v>1173</v>
      </c>
      <c r="D21" s="473" t="s">
        <v>1228</v>
      </c>
      <c r="E21" s="473" t="s">
        <v>1229</v>
      </c>
      <c r="F21" s="477">
        <v>319</v>
      </c>
      <c r="G21" s="477">
        <v>37323</v>
      </c>
      <c r="H21" s="477">
        <v>1.0278420356906808</v>
      </c>
      <c r="I21" s="477">
        <v>117</v>
      </c>
      <c r="J21" s="477">
        <v>267</v>
      </c>
      <c r="K21" s="477">
        <v>36312</v>
      </c>
      <c r="L21" s="477">
        <v>1</v>
      </c>
      <c r="M21" s="477">
        <v>136</v>
      </c>
      <c r="N21" s="477">
        <v>261</v>
      </c>
      <c r="O21" s="477">
        <v>35757</v>
      </c>
      <c r="P21" s="552">
        <v>0.98471579643093188</v>
      </c>
      <c r="Q21" s="478">
        <v>137</v>
      </c>
    </row>
    <row r="22" spans="1:17" ht="14.4" customHeight="1" x14ac:dyDescent="0.3">
      <c r="A22" s="472" t="s">
        <v>1331</v>
      </c>
      <c r="B22" s="473" t="s">
        <v>1172</v>
      </c>
      <c r="C22" s="473" t="s">
        <v>1173</v>
      </c>
      <c r="D22" s="473" t="s">
        <v>1230</v>
      </c>
      <c r="E22" s="473" t="s">
        <v>1231</v>
      </c>
      <c r="F22" s="477">
        <v>42</v>
      </c>
      <c r="G22" s="477">
        <v>3822</v>
      </c>
      <c r="H22" s="477">
        <v>0.40384615384615385</v>
      </c>
      <c r="I22" s="477">
        <v>91</v>
      </c>
      <c r="J22" s="477">
        <v>104</v>
      </c>
      <c r="K22" s="477">
        <v>9464</v>
      </c>
      <c r="L22" s="477">
        <v>1</v>
      </c>
      <c r="M22" s="477">
        <v>91</v>
      </c>
      <c r="N22" s="477">
        <v>94</v>
      </c>
      <c r="O22" s="477">
        <v>8554</v>
      </c>
      <c r="P22" s="552">
        <v>0.90384615384615385</v>
      </c>
      <c r="Q22" s="478">
        <v>91</v>
      </c>
    </row>
    <row r="23" spans="1:17" ht="14.4" customHeight="1" x14ac:dyDescent="0.3">
      <c r="A23" s="472" t="s">
        <v>1331</v>
      </c>
      <c r="B23" s="473" t="s">
        <v>1172</v>
      </c>
      <c r="C23" s="473" t="s">
        <v>1173</v>
      </c>
      <c r="D23" s="473" t="s">
        <v>1232</v>
      </c>
      <c r="E23" s="473" t="s">
        <v>1233</v>
      </c>
      <c r="F23" s="477">
        <v>1</v>
      </c>
      <c r="G23" s="477">
        <v>99</v>
      </c>
      <c r="H23" s="477">
        <v>0.18065693430656934</v>
      </c>
      <c r="I23" s="477">
        <v>99</v>
      </c>
      <c r="J23" s="477">
        <v>4</v>
      </c>
      <c r="K23" s="477">
        <v>548</v>
      </c>
      <c r="L23" s="477">
        <v>1</v>
      </c>
      <c r="M23" s="477">
        <v>137</v>
      </c>
      <c r="N23" s="477">
        <v>4</v>
      </c>
      <c r="O23" s="477">
        <v>552</v>
      </c>
      <c r="P23" s="552">
        <v>1.0072992700729928</v>
      </c>
      <c r="Q23" s="478">
        <v>138</v>
      </c>
    </row>
    <row r="24" spans="1:17" ht="14.4" customHeight="1" x14ac:dyDescent="0.3">
      <c r="A24" s="472" t="s">
        <v>1331</v>
      </c>
      <c r="B24" s="473" t="s">
        <v>1172</v>
      </c>
      <c r="C24" s="473" t="s">
        <v>1173</v>
      </c>
      <c r="D24" s="473" t="s">
        <v>1234</v>
      </c>
      <c r="E24" s="473" t="s">
        <v>1235</v>
      </c>
      <c r="F24" s="477">
        <v>50</v>
      </c>
      <c r="G24" s="477">
        <v>1050</v>
      </c>
      <c r="H24" s="477">
        <v>3.9772727272727271</v>
      </c>
      <c r="I24" s="477">
        <v>21</v>
      </c>
      <c r="J24" s="477">
        <v>4</v>
      </c>
      <c r="K24" s="477">
        <v>264</v>
      </c>
      <c r="L24" s="477">
        <v>1</v>
      </c>
      <c r="M24" s="477">
        <v>66</v>
      </c>
      <c r="N24" s="477">
        <v>20</v>
      </c>
      <c r="O24" s="477">
        <v>1320</v>
      </c>
      <c r="P24" s="552">
        <v>5</v>
      </c>
      <c r="Q24" s="478">
        <v>66</v>
      </c>
    </row>
    <row r="25" spans="1:17" ht="14.4" customHeight="1" x14ac:dyDescent="0.3">
      <c r="A25" s="472" t="s">
        <v>1331</v>
      </c>
      <c r="B25" s="473" t="s">
        <v>1172</v>
      </c>
      <c r="C25" s="473" t="s">
        <v>1173</v>
      </c>
      <c r="D25" s="473" t="s">
        <v>1236</v>
      </c>
      <c r="E25" s="473" t="s">
        <v>1237</v>
      </c>
      <c r="F25" s="477">
        <v>508</v>
      </c>
      <c r="G25" s="477">
        <v>247904</v>
      </c>
      <c r="H25" s="477">
        <v>2.8520938794293604</v>
      </c>
      <c r="I25" s="477">
        <v>488</v>
      </c>
      <c r="J25" s="477">
        <v>265</v>
      </c>
      <c r="K25" s="477">
        <v>86920</v>
      </c>
      <c r="L25" s="477">
        <v>1</v>
      </c>
      <c r="M25" s="477">
        <v>328</v>
      </c>
      <c r="N25" s="477">
        <v>205</v>
      </c>
      <c r="O25" s="477">
        <v>67240</v>
      </c>
      <c r="P25" s="552">
        <v>0.77358490566037741</v>
      </c>
      <c r="Q25" s="478">
        <v>328</v>
      </c>
    </row>
    <row r="26" spans="1:17" ht="14.4" customHeight="1" x14ac:dyDescent="0.3">
      <c r="A26" s="472" t="s">
        <v>1331</v>
      </c>
      <c r="B26" s="473" t="s">
        <v>1172</v>
      </c>
      <c r="C26" s="473" t="s">
        <v>1173</v>
      </c>
      <c r="D26" s="473" t="s">
        <v>1244</v>
      </c>
      <c r="E26" s="473" t="s">
        <v>1245</v>
      </c>
      <c r="F26" s="477">
        <v>57</v>
      </c>
      <c r="G26" s="477">
        <v>2337</v>
      </c>
      <c r="H26" s="477">
        <v>1.0656634746922025</v>
      </c>
      <c r="I26" s="477">
        <v>41</v>
      </c>
      <c r="J26" s="477">
        <v>43</v>
      </c>
      <c r="K26" s="477">
        <v>2193</v>
      </c>
      <c r="L26" s="477">
        <v>1</v>
      </c>
      <c r="M26" s="477">
        <v>51</v>
      </c>
      <c r="N26" s="477">
        <v>58</v>
      </c>
      <c r="O26" s="477">
        <v>2958</v>
      </c>
      <c r="P26" s="552">
        <v>1.3488372093023255</v>
      </c>
      <c r="Q26" s="478">
        <v>51</v>
      </c>
    </row>
    <row r="27" spans="1:17" ht="14.4" customHeight="1" x14ac:dyDescent="0.3">
      <c r="A27" s="472" t="s">
        <v>1331</v>
      </c>
      <c r="B27" s="473" t="s">
        <v>1172</v>
      </c>
      <c r="C27" s="473" t="s">
        <v>1173</v>
      </c>
      <c r="D27" s="473" t="s">
        <v>1252</v>
      </c>
      <c r="E27" s="473" t="s">
        <v>1253</v>
      </c>
      <c r="F27" s="477">
        <v>1</v>
      </c>
      <c r="G27" s="477">
        <v>223</v>
      </c>
      <c r="H27" s="477">
        <v>0.35909822866344604</v>
      </c>
      <c r="I27" s="477">
        <v>223</v>
      </c>
      <c r="J27" s="477">
        <v>3</v>
      </c>
      <c r="K27" s="477">
        <v>621</v>
      </c>
      <c r="L27" s="477">
        <v>1</v>
      </c>
      <c r="M27" s="477">
        <v>207</v>
      </c>
      <c r="N27" s="477"/>
      <c r="O27" s="477"/>
      <c r="P27" s="552"/>
      <c r="Q27" s="478"/>
    </row>
    <row r="28" spans="1:17" ht="14.4" customHeight="1" x14ac:dyDescent="0.3">
      <c r="A28" s="472" t="s">
        <v>1331</v>
      </c>
      <c r="B28" s="473" t="s">
        <v>1172</v>
      </c>
      <c r="C28" s="473" t="s">
        <v>1173</v>
      </c>
      <c r="D28" s="473" t="s">
        <v>1254</v>
      </c>
      <c r="E28" s="473" t="s">
        <v>1255</v>
      </c>
      <c r="F28" s="477">
        <v>2</v>
      </c>
      <c r="G28" s="477">
        <v>1526</v>
      </c>
      <c r="H28" s="477"/>
      <c r="I28" s="477">
        <v>763</v>
      </c>
      <c r="J28" s="477"/>
      <c r="K28" s="477"/>
      <c r="L28" s="477"/>
      <c r="M28" s="477"/>
      <c r="N28" s="477">
        <v>2</v>
      </c>
      <c r="O28" s="477">
        <v>1526</v>
      </c>
      <c r="P28" s="552"/>
      <c r="Q28" s="478">
        <v>763</v>
      </c>
    </row>
    <row r="29" spans="1:17" ht="14.4" customHeight="1" x14ac:dyDescent="0.3">
      <c r="A29" s="472" t="s">
        <v>1331</v>
      </c>
      <c r="B29" s="473" t="s">
        <v>1172</v>
      </c>
      <c r="C29" s="473" t="s">
        <v>1173</v>
      </c>
      <c r="D29" s="473" t="s">
        <v>1256</v>
      </c>
      <c r="E29" s="473" t="s">
        <v>1257</v>
      </c>
      <c r="F29" s="477">
        <v>8</v>
      </c>
      <c r="G29" s="477">
        <v>16896</v>
      </c>
      <c r="H29" s="477"/>
      <c r="I29" s="477">
        <v>2112</v>
      </c>
      <c r="J29" s="477"/>
      <c r="K29" s="477"/>
      <c r="L29" s="477"/>
      <c r="M29" s="477"/>
      <c r="N29" s="477"/>
      <c r="O29" s="477"/>
      <c r="P29" s="552"/>
      <c r="Q29" s="478"/>
    </row>
    <row r="30" spans="1:17" ht="14.4" customHeight="1" x14ac:dyDescent="0.3">
      <c r="A30" s="472" t="s">
        <v>1331</v>
      </c>
      <c r="B30" s="473" t="s">
        <v>1172</v>
      </c>
      <c r="C30" s="473" t="s">
        <v>1173</v>
      </c>
      <c r="D30" s="473" t="s">
        <v>1258</v>
      </c>
      <c r="E30" s="473" t="s">
        <v>1259</v>
      </c>
      <c r="F30" s="477">
        <v>4</v>
      </c>
      <c r="G30" s="477">
        <v>2456</v>
      </c>
      <c r="H30" s="477">
        <v>0.40130718954248368</v>
      </c>
      <c r="I30" s="477">
        <v>614</v>
      </c>
      <c r="J30" s="477">
        <v>10</v>
      </c>
      <c r="K30" s="477">
        <v>6120</v>
      </c>
      <c r="L30" s="477">
        <v>1</v>
      </c>
      <c r="M30" s="477">
        <v>612</v>
      </c>
      <c r="N30" s="477">
        <v>10</v>
      </c>
      <c r="O30" s="477">
        <v>6120</v>
      </c>
      <c r="P30" s="552">
        <v>1</v>
      </c>
      <c r="Q30" s="478">
        <v>612</v>
      </c>
    </row>
    <row r="31" spans="1:17" ht="14.4" customHeight="1" x14ac:dyDescent="0.3">
      <c r="A31" s="472" t="s">
        <v>1331</v>
      </c>
      <c r="B31" s="473" t="s">
        <v>1172</v>
      </c>
      <c r="C31" s="473" t="s">
        <v>1173</v>
      </c>
      <c r="D31" s="473" t="s">
        <v>1276</v>
      </c>
      <c r="E31" s="473" t="s">
        <v>1277</v>
      </c>
      <c r="F31" s="477"/>
      <c r="G31" s="477"/>
      <c r="H31" s="477"/>
      <c r="I31" s="477"/>
      <c r="J31" s="477">
        <v>1</v>
      </c>
      <c r="K31" s="477">
        <v>47</v>
      </c>
      <c r="L31" s="477">
        <v>1</v>
      </c>
      <c r="M31" s="477">
        <v>47</v>
      </c>
      <c r="N31" s="477"/>
      <c r="O31" s="477"/>
      <c r="P31" s="552"/>
      <c r="Q31" s="478"/>
    </row>
    <row r="32" spans="1:17" ht="14.4" customHeight="1" x14ac:dyDescent="0.3">
      <c r="A32" s="472" t="s">
        <v>1331</v>
      </c>
      <c r="B32" s="473" t="s">
        <v>1172</v>
      </c>
      <c r="C32" s="473" t="s">
        <v>1173</v>
      </c>
      <c r="D32" s="473" t="s">
        <v>1332</v>
      </c>
      <c r="E32" s="473" t="s">
        <v>1333</v>
      </c>
      <c r="F32" s="477"/>
      <c r="G32" s="477"/>
      <c r="H32" s="477"/>
      <c r="I32" s="477"/>
      <c r="J32" s="477"/>
      <c r="K32" s="477"/>
      <c r="L32" s="477"/>
      <c r="M32" s="477"/>
      <c r="N32" s="477">
        <v>4</v>
      </c>
      <c r="O32" s="477">
        <v>200</v>
      </c>
      <c r="P32" s="552"/>
      <c r="Q32" s="478">
        <v>50</v>
      </c>
    </row>
    <row r="33" spans="1:17" ht="14.4" customHeight="1" x14ac:dyDescent="0.3">
      <c r="A33" s="472" t="s">
        <v>1331</v>
      </c>
      <c r="B33" s="473" t="s">
        <v>1172</v>
      </c>
      <c r="C33" s="473" t="s">
        <v>1173</v>
      </c>
      <c r="D33" s="473" t="s">
        <v>1280</v>
      </c>
      <c r="E33" s="473" t="s">
        <v>1281</v>
      </c>
      <c r="F33" s="477"/>
      <c r="G33" s="477"/>
      <c r="H33" s="477"/>
      <c r="I33" s="477"/>
      <c r="J33" s="477"/>
      <c r="K33" s="477"/>
      <c r="L33" s="477"/>
      <c r="M33" s="477"/>
      <c r="N33" s="477">
        <v>1</v>
      </c>
      <c r="O33" s="477">
        <v>377</v>
      </c>
      <c r="P33" s="552"/>
      <c r="Q33" s="478">
        <v>377</v>
      </c>
    </row>
    <row r="34" spans="1:17" ht="14.4" customHeight="1" x14ac:dyDescent="0.3">
      <c r="A34" s="472" t="s">
        <v>1331</v>
      </c>
      <c r="B34" s="473" t="s">
        <v>1172</v>
      </c>
      <c r="C34" s="473" t="s">
        <v>1173</v>
      </c>
      <c r="D34" s="473" t="s">
        <v>1282</v>
      </c>
      <c r="E34" s="473" t="s">
        <v>1283</v>
      </c>
      <c r="F34" s="477"/>
      <c r="G34" s="477"/>
      <c r="H34" s="477"/>
      <c r="I34" s="477"/>
      <c r="J34" s="477">
        <v>1</v>
      </c>
      <c r="K34" s="477">
        <v>36</v>
      </c>
      <c r="L34" s="477">
        <v>1</v>
      </c>
      <c r="M34" s="477">
        <v>36</v>
      </c>
      <c r="N34" s="477"/>
      <c r="O34" s="477"/>
      <c r="P34" s="552"/>
      <c r="Q34" s="478"/>
    </row>
    <row r="35" spans="1:17" ht="14.4" customHeight="1" x14ac:dyDescent="0.3">
      <c r="A35" s="472" t="s">
        <v>1331</v>
      </c>
      <c r="B35" s="473" t="s">
        <v>1172</v>
      </c>
      <c r="C35" s="473" t="s">
        <v>1173</v>
      </c>
      <c r="D35" s="473" t="s">
        <v>1286</v>
      </c>
      <c r="E35" s="473" t="s">
        <v>1287</v>
      </c>
      <c r="F35" s="477"/>
      <c r="G35" s="477"/>
      <c r="H35" s="477"/>
      <c r="I35" s="477"/>
      <c r="J35" s="477">
        <v>14</v>
      </c>
      <c r="K35" s="477">
        <v>20902</v>
      </c>
      <c r="L35" s="477">
        <v>1</v>
      </c>
      <c r="M35" s="477">
        <v>1493</v>
      </c>
      <c r="N35" s="477">
        <v>29</v>
      </c>
      <c r="O35" s="477">
        <v>43297</v>
      </c>
      <c r="P35" s="552">
        <v>2.0714285714285716</v>
      </c>
      <c r="Q35" s="478">
        <v>1493</v>
      </c>
    </row>
    <row r="36" spans="1:17" ht="14.4" customHeight="1" x14ac:dyDescent="0.3">
      <c r="A36" s="472" t="s">
        <v>1331</v>
      </c>
      <c r="B36" s="473" t="s">
        <v>1172</v>
      </c>
      <c r="C36" s="473" t="s">
        <v>1173</v>
      </c>
      <c r="D36" s="473" t="s">
        <v>1288</v>
      </c>
      <c r="E36" s="473" t="s">
        <v>1289</v>
      </c>
      <c r="F36" s="477"/>
      <c r="G36" s="477"/>
      <c r="H36" s="477"/>
      <c r="I36" s="477"/>
      <c r="J36" s="477">
        <v>4</v>
      </c>
      <c r="K36" s="477">
        <v>1308</v>
      </c>
      <c r="L36" s="477">
        <v>1</v>
      </c>
      <c r="M36" s="477">
        <v>327</v>
      </c>
      <c r="N36" s="477">
        <v>65</v>
      </c>
      <c r="O36" s="477">
        <v>21255</v>
      </c>
      <c r="P36" s="552">
        <v>16.25</v>
      </c>
      <c r="Q36" s="478">
        <v>327</v>
      </c>
    </row>
    <row r="37" spans="1:17" ht="14.4" customHeight="1" x14ac:dyDescent="0.3">
      <c r="A37" s="472" t="s">
        <v>1331</v>
      </c>
      <c r="B37" s="473" t="s">
        <v>1172</v>
      </c>
      <c r="C37" s="473" t="s">
        <v>1173</v>
      </c>
      <c r="D37" s="473" t="s">
        <v>1290</v>
      </c>
      <c r="E37" s="473" t="s">
        <v>1291</v>
      </c>
      <c r="F37" s="477"/>
      <c r="G37" s="477"/>
      <c r="H37" s="477"/>
      <c r="I37" s="477"/>
      <c r="J37" s="477">
        <v>5</v>
      </c>
      <c r="K37" s="477">
        <v>4435</v>
      </c>
      <c r="L37" s="477">
        <v>1</v>
      </c>
      <c r="M37" s="477">
        <v>887</v>
      </c>
      <c r="N37" s="477">
        <v>14</v>
      </c>
      <c r="O37" s="477">
        <v>12432</v>
      </c>
      <c r="P37" s="552">
        <v>2.8031567080045097</v>
      </c>
      <c r="Q37" s="478">
        <v>888</v>
      </c>
    </row>
    <row r="38" spans="1:17" ht="14.4" customHeight="1" x14ac:dyDescent="0.3">
      <c r="A38" s="472" t="s">
        <v>1331</v>
      </c>
      <c r="B38" s="473" t="s">
        <v>1172</v>
      </c>
      <c r="C38" s="473" t="s">
        <v>1173</v>
      </c>
      <c r="D38" s="473" t="s">
        <v>1294</v>
      </c>
      <c r="E38" s="473" t="s">
        <v>1295</v>
      </c>
      <c r="F38" s="477"/>
      <c r="G38" s="477"/>
      <c r="H38" s="477"/>
      <c r="I38" s="477"/>
      <c r="J38" s="477"/>
      <c r="K38" s="477"/>
      <c r="L38" s="477"/>
      <c r="M38" s="477"/>
      <c r="N38" s="477">
        <v>199</v>
      </c>
      <c r="O38" s="477">
        <v>51939</v>
      </c>
      <c r="P38" s="552"/>
      <c r="Q38" s="478">
        <v>261</v>
      </c>
    </row>
    <row r="39" spans="1:17" ht="14.4" customHeight="1" x14ac:dyDescent="0.3">
      <c r="A39" s="472" t="s">
        <v>1331</v>
      </c>
      <c r="B39" s="473" t="s">
        <v>1172</v>
      </c>
      <c r="C39" s="473" t="s">
        <v>1173</v>
      </c>
      <c r="D39" s="473" t="s">
        <v>1296</v>
      </c>
      <c r="E39" s="473" t="s">
        <v>1297</v>
      </c>
      <c r="F39" s="477"/>
      <c r="G39" s="477"/>
      <c r="H39" s="477"/>
      <c r="I39" s="477"/>
      <c r="J39" s="477"/>
      <c r="K39" s="477"/>
      <c r="L39" s="477"/>
      <c r="M39" s="477"/>
      <c r="N39" s="477">
        <v>10</v>
      </c>
      <c r="O39" s="477">
        <v>1650</v>
      </c>
      <c r="P39" s="552"/>
      <c r="Q39" s="478">
        <v>165</v>
      </c>
    </row>
    <row r="40" spans="1:17" ht="14.4" customHeight="1" x14ac:dyDescent="0.3">
      <c r="A40" s="472" t="s">
        <v>1331</v>
      </c>
      <c r="B40" s="473" t="s">
        <v>1172</v>
      </c>
      <c r="C40" s="473" t="s">
        <v>1173</v>
      </c>
      <c r="D40" s="473" t="s">
        <v>1300</v>
      </c>
      <c r="E40" s="473" t="s">
        <v>1301</v>
      </c>
      <c r="F40" s="477"/>
      <c r="G40" s="477"/>
      <c r="H40" s="477"/>
      <c r="I40" s="477"/>
      <c r="J40" s="477"/>
      <c r="K40" s="477"/>
      <c r="L40" s="477"/>
      <c r="M40" s="477"/>
      <c r="N40" s="477">
        <v>2</v>
      </c>
      <c r="O40" s="477">
        <v>304</v>
      </c>
      <c r="P40" s="552"/>
      <c r="Q40" s="478">
        <v>152</v>
      </c>
    </row>
    <row r="41" spans="1:17" ht="14.4" customHeight="1" x14ac:dyDescent="0.3">
      <c r="A41" s="472" t="s">
        <v>1334</v>
      </c>
      <c r="B41" s="473" t="s">
        <v>1172</v>
      </c>
      <c r="C41" s="473" t="s">
        <v>1173</v>
      </c>
      <c r="D41" s="473" t="s">
        <v>1174</v>
      </c>
      <c r="E41" s="473" t="s">
        <v>1175</v>
      </c>
      <c r="F41" s="477">
        <v>526</v>
      </c>
      <c r="G41" s="477">
        <v>90998</v>
      </c>
      <c r="H41" s="477">
        <v>1.1846846846846846</v>
      </c>
      <c r="I41" s="477">
        <v>173</v>
      </c>
      <c r="J41" s="477">
        <v>444</v>
      </c>
      <c r="K41" s="477">
        <v>76812</v>
      </c>
      <c r="L41" s="477">
        <v>1</v>
      </c>
      <c r="M41" s="477">
        <v>173</v>
      </c>
      <c r="N41" s="477">
        <v>456</v>
      </c>
      <c r="O41" s="477">
        <v>79344</v>
      </c>
      <c r="P41" s="552">
        <v>1.0329635994375879</v>
      </c>
      <c r="Q41" s="478">
        <v>174</v>
      </c>
    </row>
    <row r="42" spans="1:17" ht="14.4" customHeight="1" x14ac:dyDescent="0.3">
      <c r="A42" s="472" t="s">
        <v>1334</v>
      </c>
      <c r="B42" s="473" t="s">
        <v>1172</v>
      </c>
      <c r="C42" s="473" t="s">
        <v>1173</v>
      </c>
      <c r="D42" s="473" t="s">
        <v>1188</v>
      </c>
      <c r="E42" s="473" t="s">
        <v>1189</v>
      </c>
      <c r="F42" s="477">
        <v>7</v>
      </c>
      <c r="G42" s="477">
        <v>8211</v>
      </c>
      <c r="H42" s="477">
        <v>0.36542056074766355</v>
      </c>
      <c r="I42" s="477">
        <v>1173</v>
      </c>
      <c r="J42" s="477">
        <v>21</v>
      </c>
      <c r="K42" s="477">
        <v>22470</v>
      </c>
      <c r="L42" s="477">
        <v>1</v>
      </c>
      <c r="M42" s="477">
        <v>1070</v>
      </c>
      <c r="N42" s="477">
        <v>6</v>
      </c>
      <c r="O42" s="477">
        <v>6420</v>
      </c>
      <c r="P42" s="552">
        <v>0.2857142857142857</v>
      </c>
      <c r="Q42" s="478">
        <v>1070</v>
      </c>
    </row>
    <row r="43" spans="1:17" ht="14.4" customHeight="1" x14ac:dyDescent="0.3">
      <c r="A43" s="472" t="s">
        <v>1334</v>
      </c>
      <c r="B43" s="473" t="s">
        <v>1172</v>
      </c>
      <c r="C43" s="473" t="s">
        <v>1173</v>
      </c>
      <c r="D43" s="473" t="s">
        <v>1190</v>
      </c>
      <c r="E43" s="473" t="s">
        <v>1191</v>
      </c>
      <c r="F43" s="477">
        <v>270</v>
      </c>
      <c r="G43" s="477">
        <v>11070</v>
      </c>
      <c r="H43" s="477">
        <v>1.3369565217391304</v>
      </c>
      <c r="I43" s="477">
        <v>41</v>
      </c>
      <c r="J43" s="477">
        <v>180</v>
      </c>
      <c r="K43" s="477">
        <v>8280</v>
      </c>
      <c r="L43" s="477">
        <v>1</v>
      </c>
      <c r="M43" s="477">
        <v>46</v>
      </c>
      <c r="N43" s="477">
        <v>223</v>
      </c>
      <c r="O43" s="477">
        <v>10258</v>
      </c>
      <c r="P43" s="552">
        <v>1.2388888888888889</v>
      </c>
      <c r="Q43" s="478">
        <v>46</v>
      </c>
    </row>
    <row r="44" spans="1:17" ht="14.4" customHeight="1" x14ac:dyDescent="0.3">
      <c r="A44" s="472" t="s">
        <v>1334</v>
      </c>
      <c r="B44" s="473" t="s">
        <v>1172</v>
      </c>
      <c r="C44" s="473" t="s">
        <v>1173</v>
      </c>
      <c r="D44" s="473" t="s">
        <v>1192</v>
      </c>
      <c r="E44" s="473" t="s">
        <v>1193</v>
      </c>
      <c r="F44" s="477">
        <v>76</v>
      </c>
      <c r="G44" s="477">
        <v>29184</v>
      </c>
      <c r="H44" s="477">
        <v>0.5881380866971645</v>
      </c>
      <c r="I44" s="477">
        <v>384</v>
      </c>
      <c r="J44" s="477">
        <v>143</v>
      </c>
      <c r="K44" s="477">
        <v>49621</v>
      </c>
      <c r="L44" s="477">
        <v>1</v>
      </c>
      <c r="M44" s="477">
        <v>347</v>
      </c>
      <c r="N44" s="477">
        <v>113</v>
      </c>
      <c r="O44" s="477">
        <v>39211</v>
      </c>
      <c r="P44" s="552">
        <v>0.79020979020979021</v>
      </c>
      <c r="Q44" s="478">
        <v>347</v>
      </c>
    </row>
    <row r="45" spans="1:17" ht="14.4" customHeight="1" x14ac:dyDescent="0.3">
      <c r="A45" s="472" t="s">
        <v>1334</v>
      </c>
      <c r="B45" s="473" t="s">
        <v>1172</v>
      </c>
      <c r="C45" s="473" t="s">
        <v>1173</v>
      </c>
      <c r="D45" s="473" t="s">
        <v>1194</v>
      </c>
      <c r="E45" s="473" t="s">
        <v>1195</v>
      </c>
      <c r="F45" s="477">
        <v>289</v>
      </c>
      <c r="G45" s="477">
        <v>10693</v>
      </c>
      <c r="H45" s="477">
        <v>1.2784552845528456</v>
      </c>
      <c r="I45" s="477">
        <v>37</v>
      </c>
      <c r="J45" s="477">
        <v>164</v>
      </c>
      <c r="K45" s="477">
        <v>8364</v>
      </c>
      <c r="L45" s="477">
        <v>1</v>
      </c>
      <c r="M45" s="477">
        <v>51</v>
      </c>
      <c r="N45" s="477">
        <v>118</v>
      </c>
      <c r="O45" s="477">
        <v>6018</v>
      </c>
      <c r="P45" s="552">
        <v>0.71951219512195119</v>
      </c>
      <c r="Q45" s="478">
        <v>51</v>
      </c>
    </row>
    <row r="46" spans="1:17" ht="14.4" customHeight="1" x14ac:dyDescent="0.3">
      <c r="A46" s="472" t="s">
        <v>1334</v>
      </c>
      <c r="B46" s="473" t="s">
        <v>1172</v>
      </c>
      <c r="C46" s="473" t="s">
        <v>1173</v>
      </c>
      <c r="D46" s="473" t="s">
        <v>1198</v>
      </c>
      <c r="E46" s="473" t="s">
        <v>1199</v>
      </c>
      <c r="F46" s="477">
        <v>57</v>
      </c>
      <c r="G46" s="477">
        <v>25422</v>
      </c>
      <c r="H46" s="477">
        <v>0.43787247235523097</v>
      </c>
      <c r="I46" s="477">
        <v>446</v>
      </c>
      <c r="J46" s="477">
        <v>154</v>
      </c>
      <c r="K46" s="477">
        <v>58058</v>
      </c>
      <c r="L46" s="477">
        <v>1</v>
      </c>
      <c r="M46" s="477">
        <v>377</v>
      </c>
      <c r="N46" s="477">
        <v>158</v>
      </c>
      <c r="O46" s="477">
        <v>59566</v>
      </c>
      <c r="P46" s="552">
        <v>1.025974025974026</v>
      </c>
      <c r="Q46" s="478">
        <v>377</v>
      </c>
    </row>
    <row r="47" spans="1:17" ht="14.4" customHeight="1" x14ac:dyDescent="0.3">
      <c r="A47" s="472" t="s">
        <v>1334</v>
      </c>
      <c r="B47" s="473" t="s">
        <v>1172</v>
      </c>
      <c r="C47" s="473" t="s">
        <v>1173</v>
      </c>
      <c r="D47" s="473" t="s">
        <v>1200</v>
      </c>
      <c r="E47" s="473" t="s">
        <v>1201</v>
      </c>
      <c r="F47" s="477"/>
      <c r="G47" s="477"/>
      <c r="H47" s="477"/>
      <c r="I47" s="477"/>
      <c r="J47" s="477">
        <v>1</v>
      </c>
      <c r="K47" s="477">
        <v>34</v>
      </c>
      <c r="L47" s="477">
        <v>1</v>
      </c>
      <c r="M47" s="477">
        <v>34</v>
      </c>
      <c r="N47" s="477"/>
      <c r="O47" s="477"/>
      <c r="P47" s="552"/>
      <c r="Q47" s="478"/>
    </row>
    <row r="48" spans="1:17" ht="14.4" customHeight="1" x14ac:dyDescent="0.3">
      <c r="A48" s="472" t="s">
        <v>1334</v>
      </c>
      <c r="B48" s="473" t="s">
        <v>1172</v>
      </c>
      <c r="C48" s="473" t="s">
        <v>1173</v>
      </c>
      <c r="D48" s="473" t="s">
        <v>1202</v>
      </c>
      <c r="E48" s="473" t="s">
        <v>1203</v>
      </c>
      <c r="F48" s="477">
        <v>92</v>
      </c>
      <c r="G48" s="477">
        <v>45264</v>
      </c>
      <c r="H48" s="477">
        <v>0.55020177954976424</v>
      </c>
      <c r="I48" s="477">
        <v>492</v>
      </c>
      <c r="J48" s="477">
        <v>157</v>
      </c>
      <c r="K48" s="477">
        <v>82268</v>
      </c>
      <c r="L48" s="477">
        <v>1</v>
      </c>
      <c r="M48" s="477">
        <v>524</v>
      </c>
      <c r="N48" s="477">
        <v>99</v>
      </c>
      <c r="O48" s="477">
        <v>51876</v>
      </c>
      <c r="P48" s="552">
        <v>0.63057324840764328</v>
      </c>
      <c r="Q48" s="478">
        <v>524</v>
      </c>
    </row>
    <row r="49" spans="1:17" ht="14.4" customHeight="1" x14ac:dyDescent="0.3">
      <c r="A49" s="472" t="s">
        <v>1334</v>
      </c>
      <c r="B49" s="473" t="s">
        <v>1172</v>
      </c>
      <c r="C49" s="473" t="s">
        <v>1173</v>
      </c>
      <c r="D49" s="473" t="s">
        <v>1204</v>
      </c>
      <c r="E49" s="473" t="s">
        <v>1205</v>
      </c>
      <c r="F49" s="477">
        <v>9</v>
      </c>
      <c r="G49" s="477">
        <v>279</v>
      </c>
      <c r="H49" s="477">
        <v>0.61184210526315785</v>
      </c>
      <c r="I49" s="477">
        <v>31</v>
      </c>
      <c r="J49" s="477">
        <v>8</v>
      </c>
      <c r="K49" s="477">
        <v>456</v>
      </c>
      <c r="L49" s="477">
        <v>1</v>
      </c>
      <c r="M49" s="477">
        <v>57</v>
      </c>
      <c r="N49" s="477">
        <v>7</v>
      </c>
      <c r="O49" s="477">
        <v>399</v>
      </c>
      <c r="P49" s="552">
        <v>0.875</v>
      </c>
      <c r="Q49" s="478">
        <v>57</v>
      </c>
    </row>
    <row r="50" spans="1:17" ht="14.4" customHeight="1" x14ac:dyDescent="0.3">
      <c r="A50" s="472" t="s">
        <v>1334</v>
      </c>
      <c r="B50" s="473" t="s">
        <v>1172</v>
      </c>
      <c r="C50" s="473" t="s">
        <v>1173</v>
      </c>
      <c r="D50" s="473" t="s">
        <v>1206</v>
      </c>
      <c r="E50" s="473" t="s">
        <v>1207</v>
      </c>
      <c r="F50" s="477">
        <v>8</v>
      </c>
      <c r="G50" s="477">
        <v>1664</v>
      </c>
      <c r="H50" s="477"/>
      <c r="I50" s="477">
        <v>208</v>
      </c>
      <c r="J50" s="477"/>
      <c r="K50" s="477"/>
      <c r="L50" s="477"/>
      <c r="M50" s="477"/>
      <c r="N50" s="477">
        <v>2</v>
      </c>
      <c r="O50" s="477">
        <v>450</v>
      </c>
      <c r="P50" s="552"/>
      <c r="Q50" s="478">
        <v>225</v>
      </c>
    </row>
    <row r="51" spans="1:17" ht="14.4" customHeight="1" x14ac:dyDescent="0.3">
      <c r="A51" s="472" t="s">
        <v>1334</v>
      </c>
      <c r="B51" s="473" t="s">
        <v>1172</v>
      </c>
      <c r="C51" s="473" t="s">
        <v>1173</v>
      </c>
      <c r="D51" s="473" t="s">
        <v>1208</v>
      </c>
      <c r="E51" s="473" t="s">
        <v>1209</v>
      </c>
      <c r="F51" s="477">
        <v>8</v>
      </c>
      <c r="G51" s="477">
        <v>3072</v>
      </c>
      <c r="H51" s="477"/>
      <c r="I51" s="477">
        <v>384</v>
      </c>
      <c r="J51" s="477"/>
      <c r="K51" s="477"/>
      <c r="L51" s="477"/>
      <c r="M51" s="477"/>
      <c r="N51" s="477">
        <v>1</v>
      </c>
      <c r="O51" s="477">
        <v>554</v>
      </c>
      <c r="P51" s="552"/>
      <c r="Q51" s="478">
        <v>554</v>
      </c>
    </row>
    <row r="52" spans="1:17" ht="14.4" customHeight="1" x14ac:dyDescent="0.3">
      <c r="A52" s="472" t="s">
        <v>1334</v>
      </c>
      <c r="B52" s="473" t="s">
        <v>1172</v>
      </c>
      <c r="C52" s="473" t="s">
        <v>1173</v>
      </c>
      <c r="D52" s="473" t="s">
        <v>1210</v>
      </c>
      <c r="E52" s="473" t="s">
        <v>1211</v>
      </c>
      <c r="F52" s="477"/>
      <c r="G52" s="477"/>
      <c r="H52" s="477"/>
      <c r="I52" s="477"/>
      <c r="J52" s="477">
        <v>3</v>
      </c>
      <c r="K52" s="477">
        <v>639</v>
      </c>
      <c r="L52" s="477">
        <v>1</v>
      </c>
      <c r="M52" s="477">
        <v>213</v>
      </c>
      <c r="N52" s="477"/>
      <c r="O52" s="477"/>
      <c r="P52" s="552"/>
      <c r="Q52" s="478"/>
    </row>
    <row r="53" spans="1:17" ht="14.4" customHeight="1" x14ac:dyDescent="0.3">
      <c r="A53" s="472" t="s">
        <v>1334</v>
      </c>
      <c r="B53" s="473" t="s">
        <v>1172</v>
      </c>
      <c r="C53" s="473" t="s">
        <v>1173</v>
      </c>
      <c r="D53" s="473" t="s">
        <v>1212</v>
      </c>
      <c r="E53" s="473" t="s">
        <v>1213</v>
      </c>
      <c r="F53" s="477">
        <v>2</v>
      </c>
      <c r="G53" s="477">
        <v>274</v>
      </c>
      <c r="H53" s="477">
        <v>0.32387706855791965</v>
      </c>
      <c r="I53" s="477">
        <v>137</v>
      </c>
      <c r="J53" s="477">
        <v>6</v>
      </c>
      <c r="K53" s="477">
        <v>846</v>
      </c>
      <c r="L53" s="477">
        <v>1</v>
      </c>
      <c r="M53" s="477">
        <v>141</v>
      </c>
      <c r="N53" s="477">
        <v>2</v>
      </c>
      <c r="O53" s="477">
        <v>284</v>
      </c>
      <c r="P53" s="552">
        <v>0.33569739952718675</v>
      </c>
      <c r="Q53" s="478">
        <v>142</v>
      </c>
    </row>
    <row r="54" spans="1:17" ht="14.4" customHeight="1" x14ac:dyDescent="0.3">
      <c r="A54" s="472" t="s">
        <v>1334</v>
      </c>
      <c r="B54" s="473" t="s">
        <v>1172</v>
      </c>
      <c r="C54" s="473" t="s">
        <v>1173</v>
      </c>
      <c r="D54" s="473" t="s">
        <v>1218</v>
      </c>
      <c r="E54" s="473" t="s">
        <v>1219</v>
      </c>
      <c r="F54" s="477">
        <v>274</v>
      </c>
      <c r="G54" s="477">
        <v>4658</v>
      </c>
      <c r="H54" s="477">
        <v>0.81305637982195844</v>
      </c>
      <c r="I54" s="477">
        <v>17</v>
      </c>
      <c r="J54" s="477">
        <v>337</v>
      </c>
      <c r="K54" s="477">
        <v>5729</v>
      </c>
      <c r="L54" s="477">
        <v>1</v>
      </c>
      <c r="M54" s="477">
        <v>17</v>
      </c>
      <c r="N54" s="477">
        <v>252</v>
      </c>
      <c r="O54" s="477">
        <v>4284</v>
      </c>
      <c r="P54" s="552">
        <v>0.74777448071216612</v>
      </c>
      <c r="Q54" s="478">
        <v>17</v>
      </c>
    </row>
    <row r="55" spans="1:17" ht="14.4" customHeight="1" x14ac:dyDescent="0.3">
      <c r="A55" s="472" t="s">
        <v>1334</v>
      </c>
      <c r="B55" s="473" t="s">
        <v>1172</v>
      </c>
      <c r="C55" s="473" t="s">
        <v>1173</v>
      </c>
      <c r="D55" s="473" t="s">
        <v>1220</v>
      </c>
      <c r="E55" s="473" t="s">
        <v>1221</v>
      </c>
      <c r="F55" s="477">
        <v>1</v>
      </c>
      <c r="G55" s="477">
        <v>139</v>
      </c>
      <c r="H55" s="477">
        <v>0.24300699300699299</v>
      </c>
      <c r="I55" s="477">
        <v>139</v>
      </c>
      <c r="J55" s="477">
        <v>4</v>
      </c>
      <c r="K55" s="477">
        <v>572</v>
      </c>
      <c r="L55" s="477">
        <v>1</v>
      </c>
      <c r="M55" s="477">
        <v>143</v>
      </c>
      <c r="N55" s="477">
        <v>3</v>
      </c>
      <c r="O55" s="477">
        <v>429</v>
      </c>
      <c r="P55" s="552">
        <v>0.75</v>
      </c>
      <c r="Q55" s="478">
        <v>143</v>
      </c>
    </row>
    <row r="56" spans="1:17" ht="14.4" customHeight="1" x14ac:dyDescent="0.3">
      <c r="A56" s="472" t="s">
        <v>1334</v>
      </c>
      <c r="B56" s="473" t="s">
        <v>1172</v>
      </c>
      <c r="C56" s="473" t="s">
        <v>1173</v>
      </c>
      <c r="D56" s="473" t="s">
        <v>1222</v>
      </c>
      <c r="E56" s="473" t="s">
        <v>1223</v>
      </c>
      <c r="F56" s="477">
        <v>20</v>
      </c>
      <c r="G56" s="477">
        <v>2060</v>
      </c>
      <c r="H56" s="477">
        <v>1.4405594405594406</v>
      </c>
      <c r="I56" s="477">
        <v>103</v>
      </c>
      <c r="J56" s="477">
        <v>22</v>
      </c>
      <c r="K56" s="477">
        <v>1430</v>
      </c>
      <c r="L56" s="477">
        <v>1</v>
      </c>
      <c r="M56" s="477">
        <v>65</v>
      </c>
      <c r="N56" s="477">
        <v>4</v>
      </c>
      <c r="O56" s="477">
        <v>260</v>
      </c>
      <c r="P56" s="552">
        <v>0.18181818181818182</v>
      </c>
      <c r="Q56" s="478">
        <v>65</v>
      </c>
    </row>
    <row r="57" spans="1:17" ht="14.4" customHeight="1" x14ac:dyDescent="0.3">
      <c r="A57" s="472" t="s">
        <v>1334</v>
      </c>
      <c r="B57" s="473" t="s">
        <v>1172</v>
      </c>
      <c r="C57" s="473" t="s">
        <v>1173</v>
      </c>
      <c r="D57" s="473" t="s">
        <v>1228</v>
      </c>
      <c r="E57" s="473" t="s">
        <v>1229</v>
      </c>
      <c r="F57" s="477">
        <v>508</v>
      </c>
      <c r="G57" s="477">
        <v>59436</v>
      </c>
      <c r="H57" s="477">
        <v>1.1843615494978479</v>
      </c>
      <c r="I57" s="477">
        <v>117</v>
      </c>
      <c r="J57" s="477">
        <v>369</v>
      </c>
      <c r="K57" s="477">
        <v>50184</v>
      </c>
      <c r="L57" s="477">
        <v>1</v>
      </c>
      <c r="M57" s="477">
        <v>136</v>
      </c>
      <c r="N57" s="477">
        <v>330</v>
      </c>
      <c r="O57" s="477">
        <v>45210</v>
      </c>
      <c r="P57" s="552">
        <v>0.90088474414155906</v>
      </c>
      <c r="Q57" s="478">
        <v>137</v>
      </c>
    </row>
    <row r="58" spans="1:17" ht="14.4" customHeight="1" x14ac:dyDescent="0.3">
      <c r="A58" s="472" t="s">
        <v>1334</v>
      </c>
      <c r="B58" s="473" t="s">
        <v>1172</v>
      </c>
      <c r="C58" s="473" t="s">
        <v>1173</v>
      </c>
      <c r="D58" s="473" t="s">
        <v>1230</v>
      </c>
      <c r="E58" s="473" t="s">
        <v>1231</v>
      </c>
      <c r="F58" s="477">
        <v>159</v>
      </c>
      <c r="G58" s="477">
        <v>14469</v>
      </c>
      <c r="H58" s="477">
        <v>1.3706896551724137</v>
      </c>
      <c r="I58" s="477">
        <v>91</v>
      </c>
      <c r="J58" s="477">
        <v>116</v>
      </c>
      <c r="K58" s="477">
        <v>10556</v>
      </c>
      <c r="L58" s="477">
        <v>1</v>
      </c>
      <c r="M58" s="477">
        <v>91</v>
      </c>
      <c r="N58" s="477">
        <v>114</v>
      </c>
      <c r="O58" s="477">
        <v>10374</v>
      </c>
      <c r="P58" s="552">
        <v>0.98275862068965514</v>
      </c>
      <c r="Q58" s="478">
        <v>91</v>
      </c>
    </row>
    <row r="59" spans="1:17" ht="14.4" customHeight="1" x14ac:dyDescent="0.3">
      <c r="A59" s="472" t="s">
        <v>1334</v>
      </c>
      <c r="B59" s="473" t="s">
        <v>1172</v>
      </c>
      <c r="C59" s="473" t="s">
        <v>1173</v>
      </c>
      <c r="D59" s="473" t="s">
        <v>1232</v>
      </c>
      <c r="E59" s="473" t="s">
        <v>1233</v>
      </c>
      <c r="F59" s="477">
        <v>2</v>
      </c>
      <c r="G59" s="477">
        <v>198</v>
      </c>
      <c r="H59" s="477">
        <v>0.28905109489051095</v>
      </c>
      <c r="I59" s="477">
        <v>99</v>
      </c>
      <c r="J59" s="477">
        <v>5</v>
      </c>
      <c r="K59" s="477">
        <v>685</v>
      </c>
      <c r="L59" s="477">
        <v>1</v>
      </c>
      <c r="M59" s="477">
        <v>137</v>
      </c>
      <c r="N59" s="477"/>
      <c r="O59" s="477"/>
      <c r="P59" s="552"/>
      <c r="Q59" s="478"/>
    </row>
    <row r="60" spans="1:17" ht="14.4" customHeight="1" x14ac:dyDescent="0.3">
      <c r="A60" s="472" t="s">
        <v>1334</v>
      </c>
      <c r="B60" s="473" t="s">
        <v>1172</v>
      </c>
      <c r="C60" s="473" t="s">
        <v>1173</v>
      </c>
      <c r="D60" s="473" t="s">
        <v>1234</v>
      </c>
      <c r="E60" s="473" t="s">
        <v>1235</v>
      </c>
      <c r="F60" s="477">
        <v>33</v>
      </c>
      <c r="G60" s="477">
        <v>693</v>
      </c>
      <c r="H60" s="477">
        <v>0.30882352941176472</v>
      </c>
      <c r="I60" s="477">
        <v>21</v>
      </c>
      <c r="J60" s="477">
        <v>34</v>
      </c>
      <c r="K60" s="477">
        <v>2244</v>
      </c>
      <c r="L60" s="477">
        <v>1</v>
      </c>
      <c r="M60" s="477">
        <v>66</v>
      </c>
      <c r="N60" s="477">
        <v>30</v>
      </c>
      <c r="O60" s="477">
        <v>1980</v>
      </c>
      <c r="P60" s="552">
        <v>0.88235294117647056</v>
      </c>
      <c r="Q60" s="478">
        <v>66</v>
      </c>
    </row>
    <row r="61" spans="1:17" ht="14.4" customHeight="1" x14ac:dyDescent="0.3">
      <c r="A61" s="472" t="s">
        <v>1334</v>
      </c>
      <c r="B61" s="473" t="s">
        <v>1172</v>
      </c>
      <c r="C61" s="473" t="s">
        <v>1173</v>
      </c>
      <c r="D61" s="473" t="s">
        <v>1236</v>
      </c>
      <c r="E61" s="473" t="s">
        <v>1237</v>
      </c>
      <c r="F61" s="477">
        <v>235</v>
      </c>
      <c r="G61" s="477">
        <v>114680</v>
      </c>
      <c r="H61" s="477">
        <v>1.8022378677395021</v>
      </c>
      <c r="I61" s="477">
        <v>488</v>
      </c>
      <c r="J61" s="477">
        <v>194</v>
      </c>
      <c r="K61" s="477">
        <v>63632</v>
      </c>
      <c r="L61" s="477">
        <v>1</v>
      </c>
      <c r="M61" s="477">
        <v>328</v>
      </c>
      <c r="N61" s="477">
        <v>153</v>
      </c>
      <c r="O61" s="477">
        <v>50184</v>
      </c>
      <c r="P61" s="552">
        <v>0.78865979381443296</v>
      </c>
      <c r="Q61" s="478">
        <v>328</v>
      </c>
    </row>
    <row r="62" spans="1:17" ht="14.4" customHeight="1" x14ac:dyDescent="0.3">
      <c r="A62" s="472" t="s">
        <v>1334</v>
      </c>
      <c r="B62" s="473" t="s">
        <v>1172</v>
      </c>
      <c r="C62" s="473" t="s">
        <v>1173</v>
      </c>
      <c r="D62" s="473" t="s">
        <v>1244</v>
      </c>
      <c r="E62" s="473" t="s">
        <v>1245</v>
      </c>
      <c r="F62" s="477">
        <v>68</v>
      </c>
      <c r="G62" s="477">
        <v>2788</v>
      </c>
      <c r="H62" s="477">
        <v>1.2713178294573644</v>
      </c>
      <c r="I62" s="477">
        <v>41</v>
      </c>
      <c r="J62" s="477">
        <v>43</v>
      </c>
      <c r="K62" s="477">
        <v>2193</v>
      </c>
      <c r="L62" s="477">
        <v>1</v>
      </c>
      <c r="M62" s="477">
        <v>51</v>
      </c>
      <c r="N62" s="477">
        <v>47</v>
      </c>
      <c r="O62" s="477">
        <v>2397</v>
      </c>
      <c r="P62" s="552">
        <v>1.0930232558139534</v>
      </c>
      <c r="Q62" s="478">
        <v>51</v>
      </c>
    </row>
    <row r="63" spans="1:17" ht="14.4" customHeight="1" x14ac:dyDescent="0.3">
      <c r="A63" s="472" t="s">
        <v>1334</v>
      </c>
      <c r="B63" s="473" t="s">
        <v>1172</v>
      </c>
      <c r="C63" s="473" t="s">
        <v>1173</v>
      </c>
      <c r="D63" s="473" t="s">
        <v>1252</v>
      </c>
      <c r="E63" s="473" t="s">
        <v>1253</v>
      </c>
      <c r="F63" s="477">
        <v>1</v>
      </c>
      <c r="G63" s="477">
        <v>223</v>
      </c>
      <c r="H63" s="477"/>
      <c r="I63" s="477">
        <v>223</v>
      </c>
      <c r="J63" s="477"/>
      <c r="K63" s="477"/>
      <c r="L63" s="477"/>
      <c r="M63" s="477"/>
      <c r="N63" s="477"/>
      <c r="O63" s="477"/>
      <c r="P63" s="552"/>
      <c r="Q63" s="478"/>
    </row>
    <row r="64" spans="1:17" ht="14.4" customHeight="1" x14ac:dyDescent="0.3">
      <c r="A64" s="472" t="s">
        <v>1334</v>
      </c>
      <c r="B64" s="473" t="s">
        <v>1172</v>
      </c>
      <c r="C64" s="473" t="s">
        <v>1173</v>
      </c>
      <c r="D64" s="473" t="s">
        <v>1254</v>
      </c>
      <c r="E64" s="473" t="s">
        <v>1255</v>
      </c>
      <c r="F64" s="477">
        <v>44</v>
      </c>
      <c r="G64" s="477">
        <v>33572</v>
      </c>
      <c r="H64" s="477">
        <v>2.75</v>
      </c>
      <c r="I64" s="477">
        <v>763</v>
      </c>
      <c r="J64" s="477">
        <v>16</v>
      </c>
      <c r="K64" s="477">
        <v>12208</v>
      </c>
      <c r="L64" s="477">
        <v>1</v>
      </c>
      <c r="M64" s="477">
        <v>763</v>
      </c>
      <c r="N64" s="477">
        <v>15</v>
      </c>
      <c r="O64" s="477">
        <v>11445</v>
      </c>
      <c r="P64" s="552">
        <v>0.9375</v>
      </c>
      <c r="Q64" s="478">
        <v>763</v>
      </c>
    </row>
    <row r="65" spans="1:17" ht="14.4" customHeight="1" x14ac:dyDescent="0.3">
      <c r="A65" s="472" t="s">
        <v>1334</v>
      </c>
      <c r="B65" s="473" t="s">
        <v>1172</v>
      </c>
      <c r="C65" s="473" t="s">
        <v>1173</v>
      </c>
      <c r="D65" s="473" t="s">
        <v>1256</v>
      </c>
      <c r="E65" s="473" t="s">
        <v>1257</v>
      </c>
      <c r="F65" s="477">
        <v>1</v>
      </c>
      <c r="G65" s="477">
        <v>2112</v>
      </c>
      <c r="H65" s="477"/>
      <c r="I65" s="477">
        <v>2112</v>
      </c>
      <c r="J65" s="477"/>
      <c r="K65" s="477"/>
      <c r="L65" s="477"/>
      <c r="M65" s="477"/>
      <c r="N65" s="477"/>
      <c r="O65" s="477"/>
      <c r="P65" s="552"/>
      <c r="Q65" s="478"/>
    </row>
    <row r="66" spans="1:17" ht="14.4" customHeight="1" x14ac:dyDescent="0.3">
      <c r="A66" s="472" t="s">
        <v>1334</v>
      </c>
      <c r="B66" s="473" t="s">
        <v>1172</v>
      </c>
      <c r="C66" s="473" t="s">
        <v>1173</v>
      </c>
      <c r="D66" s="473" t="s">
        <v>1258</v>
      </c>
      <c r="E66" s="473" t="s">
        <v>1259</v>
      </c>
      <c r="F66" s="477">
        <v>50</v>
      </c>
      <c r="G66" s="477">
        <v>30700</v>
      </c>
      <c r="H66" s="477">
        <v>0.55737109658678285</v>
      </c>
      <c r="I66" s="477">
        <v>614</v>
      </c>
      <c r="J66" s="477">
        <v>90</v>
      </c>
      <c r="K66" s="477">
        <v>55080</v>
      </c>
      <c r="L66" s="477">
        <v>1</v>
      </c>
      <c r="M66" s="477">
        <v>612</v>
      </c>
      <c r="N66" s="477">
        <v>87</v>
      </c>
      <c r="O66" s="477">
        <v>53244</v>
      </c>
      <c r="P66" s="552">
        <v>0.96666666666666667</v>
      </c>
      <c r="Q66" s="478">
        <v>612</v>
      </c>
    </row>
    <row r="67" spans="1:17" ht="14.4" customHeight="1" x14ac:dyDescent="0.3">
      <c r="A67" s="472" t="s">
        <v>1334</v>
      </c>
      <c r="B67" s="473" t="s">
        <v>1172</v>
      </c>
      <c r="C67" s="473" t="s">
        <v>1173</v>
      </c>
      <c r="D67" s="473" t="s">
        <v>1262</v>
      </c>
      <c r="E67" s="473" t="s">
        <v>1263</v>
      </c>
      <c r="F67" s="477"/>
      <c r="G67" s="477"/>
      <c r="H67" s="477"/>
      <c r="I67" s="477"/>
      <c r="J67" s="477">
        <v>1</v>
      </c>
      <c r="K67" s="477">
        <v>431</v>
      </c>
      <c r="L67" s="477">
        <v>1</v>
      </c>
      <c r="M67" s="477">
        <v>431</v>
      </c>
      <c r="N67" s="477"/>
      <c r="O67" s="477"/>
      <c r="P67" s="552"/>
      <c r="Q67" s="478"/>
    </row>
    <row r="68" spans="1:17" ht="14.4" customHeight="1" x14ac:dyDescent="0.3">
      <c r="A68" s="472" t="s">
        <v>1334</v>
      </c>
      <c r="B68" s="473" t="s">
        <v>1172</v>
      </c>
      <c r="C68" s="473" t="s">
        <v>1173</v>
      </c>
      <c r="D68" s="473" t="s">
        <v>1270</v>
      </c>
      <c r="E68" s="473" t="s">
        <v>1271</v>
      </c>
      <c r="F68" s="477"/>
      <c r="G68" s="477"/>
      <c r="H68" s="477"/>
      <c r="I68" s="477"/>
      <c r="J68" s="477">
        <v>3</v>
      </c>
      <c r="K68" s="477">
        <v>813</v>
      </c>
      <c r="L68" s="477">
        <v>1</v>
      </c>
      <c r="M68" s="477">
        <v>271</v>
      </c>
      <c r="N68" s="477"/>
      <c r="O68" s="477"/>
      <c r="P68" s="552"/>
      <c r="Q68" s="478"/>
    </row>
    <row r="69" spans="1:17" ht="14.4" customHeight="1" x14ac:dyDescent="0.3">
      <c r="A69" s="472" t="s">
        <v>1334</v>
      </c>
      <c r="B69" s="473" t="s">
        <v>1172</v>
      </c>
      <c r="C69" s="473" t="s">
        <v>1173</v>
      </c>
      <c r="D69" s="473" t="s">
        <v>1286</v>
      </c>
      <c r="E69" s="473" t="s">
        <v>1287</v>
      </c>
      <c r="F69" s="477"/>
      <c r="G69" s="477"/>
      <c r="H69" s="477"/>
      <c r="I69" s="477"/>
      <c r="J69" s="477"/>
      <c r="K69" s="477"/>
      <c r="L69" s="477"/>
      <c r="M69" s="477"/>
      <c r="N69" s="477">
        <v>18</v>
      </c>
      <c r="O69" s="477">
        <v>26874</v>
      </c>
      <c r="P69" s="552"/>
      <c r="Q69" s="478">
        <v>1493</v>
      </c>
    </row>
    <row r="70" spans="1:17" ht="14.4" customHeight="1" x14ac:dyDescent="0.3">
      <c r="A70" s="472" t="s">
        <v>1334</v>
      </c>
      <c r="B70" s="473" t="s">
        <v>1172</v>
      </c>
      <c r="C70" s="473" t="s">
        <v>1173</v>
      </c>
      <c r="D70" s="473" t="s">
        <v>1288</v>
      </c>
      <c r="E70" s="473" t="s">
        <v>1289</v>
      </c>
      <c r="F70" s="477"/>
      <c r="G70" s="477"/>
      <c r="H70" s="477"/>
      <c r="I70" s="477"/>
      <c r="J70" s="477">
        <v>1</v>
      </c>
      <c r="K70" s="477">
        <v>327</v>
      </c>
      <c r="L70" s="477">
        <v>1</v>
      </c>
      <c r="M70" s="477">
        <v>327</v>
      </c>
      <c r="N70" s="477">
        <v>14</v>
      </c>
      <c r="O70" s="477">
        <v>4578</v>
      </c>
      <c r="P70" s="552">
        <v>14</v>
      </c>
      <c r="Q70" s="478">
        <v>327</v>
      </c>
    </row>
    <row r="71" spans="1:17" ht="14.4" customHeight="1" x14ac:dyDescent="0.3">
      <c r="A71" s="472" t="s">
        <v>1334</v>
      </c>
      <c r="B71" s="473" t="s">
        <v>1172</v>
      </c>
      <c r="C71" s="473" t="s">
        <v>1173</v>
      </c>
      <c r="D71" s="473" t="s">
        <v>1290</v>
      </c>
      <c r="E71" s="473" t="s">
        <v>1291</v>
      </c>
      <c r="F71" s="477"/>
      <c r="G71" s="477"/>
      <c r="H71" s="477"/>
      <c r="I71" s="477"/>
      <c r="J71" s="477"/>
      <c r="K71" s="477"/>
      <c r="L71" s="477"/>
      <c r="M71" s="477"/>
      <c r="N71" s="477">
        <v>9</v>
      </c>
      <c r="O71" s="477">
        <v>7992</v>
      </c>
      <c r="P71" s="552"/>
      <c r="Q71" s="478">
        <v>888</v>
      </c>
    </row>
    <row r="72" spans="1:17" ht="14.4" customHeight="1" x14ac:dyDescent="0.3">
      <c r="A72" s="472" t="s">
        <v>1334</v>
      </c>
      <c r="B72" s="473" t="s">
        <v>1172</v>
      </c>
      <c r="C72" s="473" t="s">
        <v>1173</v>
      </c>
      <c r="D72" s="473" t="s">
        <v>1294</v>
      </c>
      <c r="E72" s="473" t="s">
        <v>1295</v>
      </c>
      <c r="F72" s="477"/>
      <c r="G72" s="477"/>
      <c r="H72" s="477"/>
      <c r="I72" s="477"/>
      <c r="J72" s="477"/>
      <c r="K72" s="477"/>
      <c r="L72" s="477"/>
      <c r="M72" s="477"/>
      <c r="N72" s="477">
        <v>245</v>
      </c>
      <c r="O72" s="477">
        <v>63945</v>
      </c>
      <c r="P72" s="552"/>
      <c r="Q72" s="478">
        <v>261</v>
      </c>
    </row>
    <row r="73" spans="1:17" ht="14.4" customHeight="1" x14ac:dyDescent="0.3">
      <c r="A73" s="472" t="s">
        <v>1334</v>
      </c>
      <c r="B73" s="473" t="s">
        <v>1172</v>
      </c>
      <c r="C73" s="473" t="s">
        <v>1173</v>
      </c>
      <c r="D73" s="473" t="s">
        <v>1296</v>
      </c>
      <c r="E73" s="473" t="s">
        <v>1297</v>
      </c>
      <c r="F73" s="477"/>
      <c r="G73" s="477"/>
      <c r="H73" s="477"/>
      <c r="I73" s="477"/>
      <c r="J73" s="477"/>
      <c r="K73" s="477"/>
      <c r="L73" s="477"/>
      <c r="M73" s="477"/>
      <c r="N73" s="477">
        <v>25</v>
      </c>
      <c r="O73" s="477">
        <v>4125</v>
      </c>
      <c r="P73" s="552"/>
      <c r="Q73" s="478">
        <v>165</v>
      </c>
    </row>
    <row r="74" spans="1:17" ht="14.4" customHeight="1" x14ac:dyDescent="0.3">
      <c r="A74" s="472" t="s">
        <v>1334</v>
      </c>
      <c r="B74" s="473" t="s">
        <v>1172</v>
      </c>
      <c r="C74" s="473" t="s">
        <v>1173</v>
      </c>
      <c r="D74" s="473" t="s">
        <v>1300</v>
      </c>
      <c r="E74" s="473" t="s">
        <v>1301</v>
      </c>
      <c r="F74" s="477"/>
      <c r="G74" s="477"/>
      <c r="H74" s="477"/>
      <c r="I74" s="477"/>
      <c r="J74" s="477"/>
      <c r="K74" s="477"/>
      <c r="L74" s="477"/>
      <c r="M74" s="477"/>
      <c r="N74" s="477">
        <v>1</v>
      </c>
      <c r="O74" s="477">
        <v>152</v>
      </c>
      <c r="P74" s="552"/>
      <c r="Q74" s="478">
        <v>152</v>
      </c>
    </row>
    <row r="75" spans="1:17" ht="14.4" customHeight="1" x14ac:dyDescent="0.3">
      <c r="A75" s="472" t="s">
        <v>1335</v>
      </c>
      <c r="B75" s="473" t="s">
        <v>1172</v>
      </c>
      <c r="C75" s="473" t="s">
        <v>1173</v>
      </c>
      <c r="D75" s="473" t="s">
        <v>1174</v>
      </c>
      <c r="E75" s="473" t="s">
        <v>1175</v>
      </c>
      <c r="F75" s="477">
        <v>528</v>
      </c>
      <c r="G75" s="477">
        <v>91344</v>
      </c>
      <c r="H75" s="477">
        <v>1.0414201183431953</v>
      </c>
      <c r="I75" s="477">
        <v>173</v>
      </c>
      <c r="J75" s="477">
        <v>507</v>
      </c>
      <c r="K75" s="477">
        <v>87711</v>
      </c>
      <c r="L75" s="477">
        <v>1</v>
      </c>
      <c r="M75" s="477">
        <v>173</v>
      </c>
      <c r="N75" s="477">
        <v>564</v>
      </c>
      <c r="O75" s="477">
        <v>98136</v>
      </c>
      <c r="P75" s="552">
        <v>1.1188562438006635</v>
      </c>
      <c r="Q75" s="478">
        <v>174</v>
      </c>
    </row>
    <row r="76" spans="1:17" ht="14.4" customHeight="1" x14ac:dyDescent="0.3">
      <c r="A76" s="472" t="s">
        <v>1335</v>
      </c>
      <c r="B76" s="473" t="s">
        <v>1172</v>
      </c>
      <c r="C76" s="473" t="s">
        <v>1173</v>
      </c>
      <c r="D76" s="473" t="s">
        <v>1188</v>
      </c>
      <c r="E76" s="473" t="s">
        <v>1189</v>
      </c>
      <c r="F76" s="477">
        <v>68</v>
      </c>
      <c r="G76" s="477">
        <v>79764</v>
      </c>
      <c r="H76" s="477">
        <v>0.52869357725193877</v>
      </c>
      <c r="I76" s="477">
        <v>1173</v>
      </c>
      <c r="J76" s="477">
        <v>141</v>
      </c>
      <c r="K76" s="477">
        <v>150870</v>
      </c>
      <c r="L76" s="477">
        <v>1</v>
      </c>
      <c r="M76" s="477">
        <v>1070</v>
      </c>
      <c r="N76" s="477">
        <v>146</v>
      </c>
      <c r="O76" s="477">
        <v>156220</v>
      </c>
      <c r="P76" s="552">
        <v>1.0354609929078014</v>
      </c>
      <c r="Q76" s="478">
        <v>1070</v>
      </c>
    </row>
    <row r="77" spans="1:17" ht="14.4" customHeight="1" x14ac:dyDescent="0.3">
      <c r="A77" s="472" t="s">
        <v>1335</v>
      </c>
      <c r="B77" s="473" t="s">
        <v>1172</v>
      </c>
      <c r="C77" s="473" t="s">
        <v>1173</v>
      </c>
      <c r="D77" s="473" t="s">
        <v>1190</v>
      </c>
      <c r="E77" s="473" t="s">
        <v>1191</v>
      </c>
      <c r="F77" s="477">
        <v>845</v>
      </c>
      <c r="G77" s="477">
        <v>34645</v>
      </c>
      <c r="H77" s="477">
        <v>1.0836721926806381</v>
      </c>
      <c r="I77" s="477">
        <v>41</v>
      </c>
      <c r="J77" s="477">
        <v>695</v>
      </c>
      <c r="K77" s="477">
        <v>31970</v>
      </c>
      <c r="L77" s="477">
        <v>1</v>
      </c>
      <c r="M77" s="477">
        <v>46</v>
      </c>
      <c r="N77" s="477">
        <v>821</v>
      </c>
      <c r="O77" s="477">
        <v>37766</v>
      </c>
      <c r="P77" s="552">
        <v>1.1812949640287769</v>
      </c>
      <c r="Q77" s="478">
        <v>46</v>
      </c>
    </row>
    <row r="78" spans="1:17" ht="14.4" customHeight="1" x14ac:dyDescent="0.3">
      <c r="A78" s="472" t="s">
        <v>1335</v>
      </c>
      <c r="B78" s="473" t="s">
        <v>1172</v>
      </c>
      <c r="C78" s="473" t="s">
        <v>1173</v>
      </c>
      <c r="D78" s="473" t="s">
        <v>1192</v>
      </c>
      <c r="E78" s="473" t="s">
        <v>1193</v>
      </c>
      <c r="F78" s="477">
        <v>108</v>
      </c>
      <c r="G78" s="477">
        <v>41472</v>
      </c>
      <c r="H78" s="477">
        <v>0.82997118155619598</v>
      </c>
      <c r="I78" s="477">
        <v>384</v>
      </c>
      <c r="J78" s="477">
        <v>144</v>
      </c>
      <c r="K78" s="477">
        <v>49968</v>
      </c>
      <c r="L78" s="477">
        <v>1</v>
      </c>
      <c r="M78" s="477">
        <v>347</v>
      </c>
      <c r="N78" s="477">
        <v>205</v>
      </c>
      <c r="O78" s="477">
        <v>71135</v>
      </c>
      <c r="P78" s="552">
        <v>1.4236111111111112</v>
      </c>
      <c r="Q78" s="478">
        <v>347</v>
      </c>
    </row>
    <row r="79" spans="1:17" ht="14.4" customHeight="1" x14ac:dyDescent="0.3">
      <c r="A79" s="472" t="s">
        <v>1335</v>
      </c>
      <c r="B79" s="473" t="s">
        <v>1172</v>
      </c>
      <c r="C79" s="473" t="s">
        <v>1173</v>
      </c>
      <c r="D79" s="473" t="s">
        <v>1194</v>
      </c>
      <c r="E79" s="473" t="s">
        <v>1195</v>
      </c>
      <c r="F79" s="477">
        <v>322</v>
      </c>
      <c r="G79" s="477">
        <v>11914</v>
      </c>
      <c r="H79" s="477">
        <v>2.7810457516339868</v>
      </c>
      <c r="I79" s="477">
        <v>37</v>
      </c>
      <c r="J79" s="477">
        <v>84</v>
      </c>
      <c r="K79" s="477">
        <v>4284</v>
      </c>
      <c r="L79" s="477">
        <v>1</v>
      </c>
      <c r="M79" s="477">
        <v>51</v>
      </c>
      <c r="N79" s="477">
        <v>109</v>
      </c>
      <c r="O79" s="477">
        <v>5559</v>
      </c>
      <c r="P79" s="552">
        <v>1.2976190476190477</v>
      </c>
      <c r="Q79" s="478">
        <v>51</v>
      </c>
    </row>
    <row r="80" spans="1:17" ht="14.4" customHeight="1" x14ac:dyDescent="0.3">
      <c r="A80" s="472" t="s">
        <v>1335</v>
      </c>
      <c r="B80" s="473" t="s">
        <v>1172</v>
      </c>
      <c r="C80" s="473" t="s">
        <v>1173</v>
      </c>
      <c r="D80" s="473" t="s">
        <v>1198</v>
      </c>
      <c r="E80" s="473" t="s">
        <v>1199</v>
      </c>
      <c r="F80" s="477">
        <v>157</v>
      </c>
      <c r="G80" s="477">
        <v>70022</v>
      </c>
      <c r="H80" s="477">
        <v>0.36347308808338569</v>
      </c>
      <c r="I80" s="477">
        <v>446</v>
      </c>
      <c r="J80" s="477">
        <v>511</v>
      </c>
      <c r="K80" s="477">
        <v>192647</v>
      </c>
      <c r="L80" s="477">
        <v>1</v>
      </c>
      <c r="M80" s="477">
        <v>377</v>
      </c>
      <c r="N80" s="477">
        <v>712</v>
      </c>
      <c r="O80" s="477">
        <v>268424</v>
      </c>
      <c r="P80" s="552">
        <v>1.3933463796477494</v>
      </c>
      <c r="Q80" s="478">
        <v>377</v>
      </c>
    </row>
    <row r="81" spans="1:17" ht="14.4" customHeight="1" x14ac:dyDescent="0.3">
      <c r="A81" s="472" t="s">
        <v>1335</v>
      </c>
      <c r="B81" s="473" t="s">
        <v>1172</v>
      </c>
      <c r="C81" s="473" t="s">
        <v>1173</v>
      </c>
      <c r="D81" s="473" t="s">
        <v>1200</v>
      </c>
      <c r="E81" s="473" t="s">
        <v>1201</v>
      </c>
      <c r="F81" s="477">
        <v>8</v>
      </c>
      <c r="G81" s="477">
        <v>336</v>
      </c>
      <c r="H81" s="477">
        <v>2.4705882352941178</v>
      </c>
      <c r="I81" s="477">
        <v>42</v>
      </c>
      <c r="J81" s="477">
        <v>4</v>
      </c>
      <c r="K81" s="477">
        <v>136</v>
      </c>
      <c r="L81" s="477">
        <v>1</v>
      </c>
      <c r="M81" s="477">
        <v>34</v>
      </c>
      <c r="N81" s="477">
        <v>5</v>
      </c>
      <c r="O81" s="477">
        <v>170</v>
      </c>
      <c r="P81" s="552">
        <v>1.25</v>
      </c>
      <c r="Q81" s="478">
        <v>34</v>
      </c>
    </row>
    <row r="82" spans="1:17" ht="14.4" customHeight="1" x14ac:dyDescent="0.3">
      <c r="A82" s="472" t="s">
        <v>1335</v>
      </c>
      <c r="B82" s="473" t="s">
        <v>1172</v>
      </c>
      <c r="C82" s="473" t="s">
        <v>1173</v>
      </c>
      <c r="D82" s="473" t="s">
        <v>1202</v>
      </c>
      <c r="E82" s="473" t="s">
        <v>1203</v>
      </c>
      <c r="F82" s="477">
        <v>103</v>
      </c>
      <c r="G82" s="477">
        <v>50676</v>
      </c>
      <c r="H82" s="477">
        <v>0.91235777041624655</v>
      </c>
      <c r="I82" s="477">
        <v>492</v>
      </c>
      <c r="J82" s="477">
        <v>106</v>
      </c>
      <c r="K82" s="477">
        <v>55544</v>
      </c>
      <c r="L82" s="477">
        <v>1</v>
      </c>
      <c r="M82" s="477">
        <v>524</v>
      </c>
      <c r="N82" s="477">
        <v>152</v>
      </c>
      <c r="O82" s="477">
        <v>79648</v>
      </c>
      <c r="P82" s="552">
        <v>1.4339622641509433</v>
      </c>
      <c r="Q82" s="478">
        <v>524</v>
      </c>
    </row>
    <row r="83" spans="1:17" ht="14.4" customHeight="1" x14ac:dyDescent="0.3">
      <c r="A83" s="472" t="s">
        <v>1335</v>
      </c>
      <c r="B83" s="473" t="s">
        <v>1172</v>
      </c>
      <c r="C83" s="473" t="s">
        <v>1173</v>
      </c>
      <c r="D83" s="473" t="s">
        <v>1204</v>
      </c>
      <c r="E83" s="473" t="s">
        <v>1205</v>
      </c>
      <c r="F83" s="477">
        <v>25</v>
      </c>
      <c r="G83" s="477">
        <v>775</v>
      </c>
      <c r="H83" s="477">
        <v>0.79979360165118674</v>
      </c>
      <c r="I83" s="477">
        <v>31</v>
      </c>
      <c r="J83" s="477">
        <v>17</v>
      </c>
      <c r="K83" s="477">
        <v>969</v>
      </c>
      <c r="L83" s="477">
        <v>1</v>
      </c>
      <c r="M83" s="477">
        <v>57</v>
      </c>
      <c r="N83" s="477">
        <v>19</v>
      </c>
      <c r="O83" s="477">
        <v>1083</v>
      </c>
      <c r="P83" s="552">
        <v>1.1176470588235294</v>
      </c>
      <c r="Q83" s="478">
        <v>57</v>
      </c>
    </row>
    <row r="84" spans="1:17" ht="14.4" customHeight="1" x14ac:dyDescent="0.3">
      <c r="A84" s="472" t="s">
        <v>1335</v>
      </c>
      <c r="B84" s="473" t="s">
        <v>1172</v>
      </c>
      <c r="C84" s="473" t="s">
        <v>1173</v>
      </c>
      <c r="D84" s="473" t="s">
        <v>1206</v>
      </c>
      <c r="E84" s="473" t="s">
        <v>1207</v>
      </c>
      <c r="F84" s="477">
        <v>3</v>
      </c>
      <c r="G84" s="477">
        <v>624</v>
      </c>
      <c r="H84" s="477">
        <v>0.3482142857142857</v>
      </c>
      <c r="I84" s="477">
        <v>208</v>
      </c>
      <c r="J84" s="477">
        <v>8</v>
      </c>
      <c r="K84" s="477">
        <v>1792</v>
      </c>
      <c r="L84" s="477">
        <v>1</v>
      </c>
      <c r="M84" s="477">
        <v>224</v>
      </c>
      <c r="N84" s="477">
        <v>3</v>
      </c>
      <c r="O84" s="477">
        <v>675</v>
      </c>
      <c r="P84" s="552">
        <v>0.37667410714285715</v>
      </c>
      <c r="Q84" s="478">
        <v>225</v>
      </c>
    </row>
    <row r="85" spans="1:17" ht="14.4" customHeight="1" x14ac:dyDescent="0.3">
      <c r="A85" s="472" t="s">
        <v>1335</v>
      </c>
      <c r="B85" s="473" t="s">
        <v>1172</v>
      </c>
      <c r="C85" s="473" t="s">
        <v>1173</v>
      </c>
      <c r="D85" s="473" t="s">
        <v>1208</v>
      </c>
      <c r="E85" s="473" t="s">
        <v>1209</v>
      </c>
      <c r="F85" s="477">
        <v>3</v>
      </c>
      <c r="G85" s="477">
        <v>1152</v>
      </c>
      <c r="H85" s="477">
        <v>0.2603978300180832</v>
      </c>
      <c r="I85" s="477">
        <v>384</v>
      </c>
      <c r="J85" s="477">
        <v>8</v>
      </c>
      <c r="K85" s="477">
        <v>4424</v>
      </c>
      <c r="L85" s="477">
        <v>1</v>
      </c>
      <c r="M85" s="477">
        <v>553</v>
      </c>
      <c r="N85" s="477">
        <v>3</v>
      </c>
      <c r="O85" s="477">
        <v>1662</v>
      </c>
      <c r="P85" s="552">
        <v>0.37567811934900541</v>
      </c>
      <c r="Q85" s="478">
        <v>554</v>
      </c>
    </row>
    <row r="86" spans="1:17" ht="14.4" customHeight="1" x14ac:dyDescent="0.3">
      <c r="A86" s="472" t="s">
        <v>1335</v>
      </c>
      <c r="B86" s="473" t="s">
        <v>1172</v>
      </c>
      <c r="C86" s="473" t="s">
        <v>1173</v>
      </c>
      <c r="D86" s="473" t="s">
        <v>1210</v>
      </c>
      <c r="E86" s="473" t="s">
        <v>1211</v>
      </c>
      <c r="F86" s="477">
        <v>3</v>
      </c>
      <c r="G86" s="477">
        <v>708</v>
      </c>
      <c r="H86" s="477">
        <v>3.323943661971831</v>
      </c>
      <c r="I86" s="477">
        <v>236</v>
      </c>
      <c r="J86" s="477">
        <v>1</v>
      </c>
      <c r="K86" s="477">
        <v>213</v>
      </c>
      <c r="L86" s="477">
        <v>1</v>
      </c>
      <c r="M86" s="477">
        <v>213</v>
      </c>
      <c r="N86" s="477">
        <v>2</v>
      </c>
      <c r="O86" s="477">
        <v>428</v>
      </c>
      <c r="P86" s="552">
        <v>2.0093896713615025</v>
      </c>
      <c r="Q86" s="478">
        <v>214</v>
      </c>
    </row>
    <row r="87" spans="1:17" ht="14.4" customHeight="1" x14ac:dyDescent="0.3">
      <c r="A87" s="472" t="s">
        <v>1335</v>
      </c>
      <c r="B87" s="473" t="s">
        <v>1172</v>
      </c>
      <c r="C87" s="473" t="s">
        <v>1173</v>
      </c>
      <c r="D87" s="473" t="s">
        <v>1212</v>
      </c>
      <c r="E87" s="473" t="s">
        <v>1213</v>
      </c>
      <c r="F87" s="477">
        <v>4</v>
      </c>
      <c r="G87" s="477">
        <v>548</v>
      </c>
      <c r="H87" s="477">
        <v>0.64775413711583929</v>
      </c>
      <c r="I87" s="477">
        <v>137</v>
      </c>
      <c r="J87" s="477">
        <v>6</v>
      </c>
      <c r="K87" s="477">
        <v>846</v>
      </c>
      <c r="L87" s="477">
        <v>1</v>
      </c>
      <c r="M87" s="477">
        <v>141</v>
      </c>
      <c r="N87" s="477">
        <v>18</v>
      </c>
      <c r="O87" s="477">
        <v>2556</v>
      </c>
      <c r="P87" s="552">
        <v>3.021276595744681</v>
      </c>
      <c r="Q87" s="478">
        <v>142</v>
      </c>
    </row>
    <row r="88" spans="1:17" ht="14.4" customHeight="1" x14ac:dyDescent="0.3">
      <c r="A88" s="472" t="s">
        <v>1335</v>
      </c>
      <c r="B88" s="473" t="s">
        <v>1172</v>
      </c>
      <c r="C88" s="473" t="s">
        <v>1173</v>
      </c>
      <c r="D88" s="473" t="s">
        <v>1218</v>
      </c>
      <c r="E88" s="473" t="s">
        <v>1219</v>
      </c>
      <c r="F88" s="477">
        <v>860</v>
      </c>
      <c r="G88" s="477">
        <v>14620</v>
      </c>
      <c r="H88" s="477">
        <v>1.1700680272108843</v>
      </c>
      <c r="I88" s="477">
        <v>17</v>
      </c>
      <c r="J88" s="477">
        <v>735</v>
      </c>
      <c r="K88" s="477">
        <v>12495</v>
      </c>
      <c r="L88" s="477">
        <v>1</v>
      </c>
      <c r="M88" s="477">
        <v>17</v>
      </c>
      <c r="N88" s="477">
        <v>756</v>
      </c>
      <c r="O88" s="477">
        <v>12852</v>
      </c>
      <c r="P88" s="552">
        <v>1.0285714285714285</v>
      </c>
      <c r="Q88" s="478">
        <v>17</v>
      </c>
    </row>
    <row r="89" spans="1:17" ht="14.4" customHeight="1" x14ac:dyDescent="0.3">
      <c r="A89" s="472" t="s">
        <v>1335</v>
      </c>
      <c r="B89" s="473" t="s">
        <v>1172</v>
      </c>
      <c r="C89" s="473" t="s">
        <v>1173</v>
      </c>
      <c r="D89" s="473" t="s">
        <v>1220</v>
      </c>
      <c r="E89" s="473" t="s">
        <v>1221</v>
      </c>
      <c r="F89" s="477">
        <v>6</v>
      </c>
      <c r="G89" s="477">
        <v>834</v>
      </c>
      <c r="H89" s="477">
        <v>1.1664335664335663</v>
      </c>
      <c r="I89" s="477">
        <v>139</v>
      </c>
      <c r="J89" s="477">
        <v>5</v>
      </c>
      <c r="K89" s="477">
        <v>715</v>
      </c>
      <c r="L89" s="477">
        <v>1</v>
      </c>
      <c r="M89" s="477">
        <v>143</v>
      </c>
      <c r="N89" s="477">
        <v>6</v>
      </c>
      <c r="O89" s="477">
        <v>858</v>
      </c>
      <c r="P89" s="552">
        <v>1.2</v>
      </c>
      <c r="Q89" s="478">
        <v>143</v>
      </c>
    </row>
    <row r="90" spans="1:17" ht="14.4" customHeight="1" x14ac:dyDescent="0.3">
      <c r="A90" s="472" t="s">
        <v>1335</v>
      </c>
      <c r="B90" s="473" t="s">
        <v>1172</v>
      </c>
      <c r="C90" s="473" t="s">
        <v>1173</v>
      </c>
      <c r="D90" s="473" t="s">
        <v>1222</v>
      </c>
      <c r="E90" s="473" t="s">
        <v>1223</v>
      </c>
      <c r="F90" s="477">
        <v>20</v>
      </c>
      <c r="G90" s="477">
        <v>2060</v>
      </c>
      <c r="H90" s="477">
        <v>1.7606837606837606</v>
      </c>
      <c r="I90" s="477">
        <v>103</v>
      </c>
      <c r="J90" s="477">
        <v>18</v>
      </c>
      <c r="K90" s="477">
        <v>1170</v>
      </c>
      <c r="L90" s="477">
        <v>1</v>
      </c>
      <c r="M90" s="477">
        <v>65</v>
      </c>
      <c r="N90" s="477">
        <v>13</v>
      </c>
      <c r="O90" s="477">
        <v>845</v>
      </c>
      <c r="P90" s="552">
        <v>0.72222222222222221</v>
      </c>
      <c r="Q90" s="478">
        <v>65</v>
      </c>
    </row>
    <row r="91" spans="1:17" ht="14.4" customHeight="1" x14ac:dyDescent="0.3">
      <c r="A91" s="472" t="s">
        <v>1335</v>
      </c>
      <c r="B91" s="473" t="s">
        <v>1172</v>
      </c>
      <c r="C91" s="473" t="s">
        <v>1173</v>
      </c>
      <c r="D91" s="473" t="s">
        <v>1228</v>
      </c>
      <c r="E91" s="473" t="s">
        <v>1229</v>
      </c>
      <c r="F91" s="477">
        <v>811</v>
      </c>
      <c r="G91" s="477">
        <v>94887</v>
      </c>
      <c r="H91" s="477">
        <v>0.9253296146044625</v>
      </c>
      <c r="I91" s="477">
        <v>117</v>
      </c>
      <c r="J91" s="477">
        <v>754</v>
      </c>
      <c r="K91" s="477">
        <v>102544</v>
      </c>
      <c r="L91" s="477">
        <v>1</v>
      </c>
      <c r="M91" s="477">
        <v>136</v>
      </c>
      <c r="N91" s="477">
        <v>883</v>
      </c>
      <c r="O91" s="477">
        <v>120971</v>
      </c>
      <c r="P91" s="552">
        <v>1.1796984709002964</v>
      </c>
      <c r="Q91" s="478">
        <v>137</v>
      </c>
    </row>
    <row r="92" spans="1:17" ht="14.4" customHeight="1" x14ac:dyDescent="0.3">
      <c r="A92" s="472" t="s">
        <v>1335</v>
      </c>
      <c r="B92" s="473" t="s">
        <v>1172</v>
      </c>
      <c r="C92" s="473" t="s">
        <v>1173</v>
      </c>
      <c r="D92" s="473" t="s">
        <v>1230</v>
      </c>
      <c r="E92" s="473" t="s">
        <v>1231</v>
      </c>
      <c r="F92" s="477">
        <v>136</v>
      </c>
      <c r="G92" s="477">
        <v>12376</v>
      </c>
      <c r="H92" s="477">
        <v>1.0880000000000001</v>
      </c>
      <c r="I92" s="477">
        <v>91</v>
      </c>
      <c r="J92" s="477">
        <v>125</v>
      </c>
      <c r="K92" s="477">
        <v>11375</v>
      </c>
      <c r="L92" s="477">
        <v>1</v>
      </c>
      <c r="M92" s="477">
        <v>91</v>
      </c>
      <c r="N92" s="477">
        <v>189</v>
      </c>
      <c r="O92" s="477">
        <v>17199</v>
      </c>
      <c r="P92" s="552">
        <v>1.512</v>
      </c>
      <c r="Q92" s="478">
        <v>91</v>
      </c>
    </row>
    <row r="93" spans="1:17" ht="14.4" customHeight="1" x14ac:dyDescent="0.3">
      <c r="A93" s="472" t="s">
        <v>1335</v>
      </c>
      <c r="B93" s="473" t="s">
        <v>1172</v>
      </c>
      <c r="C93" s="473" t="s">
        <v>1173</v>
      </c>
      <c r="D93" s="473" t="s">
        <v>1232</v>
      </c>
      <c r="E93" s="473" t="s">
        <v>1233</v>
      </c>
      <c r="F93" s="477">
        <v>6</v>
      </c>
      <c r="G93" s="477">
        <v>594</v>
      </c>
      <c r="H93" s="477">
        <v>2.167883211678832</v>
      </c>
      <c r="I93" s="477">
        <v>99</v>
      </c>
      <c r="J93" s="477">
        <v>2</v>
      </c>
      <c r="K93" s="477">
        <v>274</v>
      </c>
      <c r="L93" s="477">
        <v>1</v>
      </c>
      <c r="M93" s="477">
        <v>137</v>
      </c>
      <c r="N93" s="477">
        <v>4</v>
      </c>
      <c r="O93" s="477">
        <v>552</v>
      </c>
      <c r="P93" s="552">
        <v>2.0145985401459856</v>
      </c>
      <c r="Q93" s="478">
        <v>138</v>
      </c>
    </row>
    <row r="94" spans="1:17" ht="14.4" customHeight="1" x14ac:dyDescent="0.3">
      <c r="A94" s="472" t="s">
        <v>1335</v>
      </c>
      <c r="B94" s="473" t="s">
        <v>1172</v>
      </c>
      <c r="C94" s="473" t="s">
        <v>1173</v>
      </c>
      <c r="D94" s="473" t="s">
        <v>1234</v>
      </c>
      <c r="E94" s="473" t="s">
        <v>1235</v>
      </c>
      <c r="F94" s="477">
        <v>56</v>
      </c>
      <c r="G94" s="477">
        <v>1176</v>
      </c>
      <c r="H94" s="477">
        <v>0.46889952153110048</v>
      </c>
      <c r="I94" s="477">
        <v>21</v>
      </c>
      <c r="J94" s="477">
        <v>38</v>
      </c>
      <c r="K94" s="477">
        <v>2508</v>
      </c>
      <c r="L94" s="477">
        <v>1</v>
      </c>
      <c r="M94" s="477">
        <v>66</v>
      </c>
      <c r="N94" s="477">
        <v>46</v>
      </c>
      <c r="O94" s="477">
        <v>3036</v>
      </c>
      <c r="P94" s="552">
        <v>1.2105263157894737</v>
      </c>
      <c r="Q94" s="478">
        <v>66</v>
      </c>
    </row>
    <row r="95" spans="1:17" ht="14.4" customHeight="1" x14ac:dyDescent="0.3">
      <c r="A95" s="472" t="s">
        <v>1335</v>
      </c>
      <c r="B95" s="473" t="s">
        <v>1172</v>
      </c>
      <c r="C95" s="473" t="s">
        <v>1173</v>
      </c>
      <c r="D95" s="473" t="s">
        <v>1236</v>
      </c>
      <c r="E95" s="473" t="s">
        <v>1237</v>
      </c>
      <c r="F95" s="477">
        <v>1196</v>
      </c>
      <c r="G95" s="477">
        <v>583648</v>
      </c>
      <c r="H95" s="477">
        <v>2.7587823785214596</v>
      </c>
      <c r="I95" s="477">
        <v>488</v>
      </c>
      <c r="J95" s="477">
        <v>645</v>
      </c>
      <c r="K95" s="477">
        <v>211560</v>
      </c>
      <c r="L95" s="477">
        <v>1</v>
      </c>
      <c r="M95" s="477">
        <v>328</v>
      </c>
      <c r="N95" s="477">
        <v>610</v>
      </c>
      <c r="O95" s="477">
        <v>200080</v>
      </c>
      <c r="P95" s="552">
        <v>0.94573643410852715</v>
      </c>
      <c r="Q95" s="478">
        <v>328</v>
      </c>
    </row>
    <row r="96" spans="1:17" ht="14.4" customHeight="1" x14ac:dyDescent="0.3">
      <c r="A96" s="472" t="s">
        <v>1335</v>
      </c>
      <c r="B96" s="473" t="s">
        <v>1172</v>
      </c>
      <c r="C96" s="473" t="s">
        <v>1173</v>
      </c>
      <c r="D96" s="473" t="s">
        <v>1244</v>
      </c>
      <c r="E96" s="473" t="s">
        <v>1245</v>
      </c>
      <c r="F96" s="477">
        <v>98</v>
      </c>
      <c r="G96" s="477">
        <v>4018</v>
      </c>
      <c r="H96" s="477">
        <v>1.0646528881822999</v>
      </c>
      <c r="I96" s="477">
        <v>41</v>
      </c>
      <c r="J96" s="477">
        <v>74</v>
      </c>
      <c r="K96" s="477">
        <v>3774</v>
      </c>
      <c r="L96" s="477">
        <v>1</v>
      </c>
      <c r="M96" s="477">
        <v>51</v>
      </c>
      <c r="N96" s="477">
        <v>102</v>
      </c>
      <c r="O96" s="477">
        <v>5202</v>
      </c>
      <c r="P96" s="552">
        <v>1.3783783783783783</v>
      </c>
      <c r="Q96" s="478">
        <v>51</v>
      </c>
    </row>
    <row r="97" spans="1:17" ht="14.4" customHeight="1" x14ac:dyDescent="0.3">
      <c r="A97" s="472" t="s">
        <v>1335</v>
      </c>
      <c r="B97" s="473" t="s">
        <v>1172</v>
      </c>
      <c r="C97" s="473" t="s">
        <v>1173</v>
      </c>
      <c r="D97" s="473" t="s">
        <v>1252</v>
      </c>
      <c r="E97" s="473" t="s">
        <v>1253</v>
      </c>
      <c r="F97" s="477">
        <v>5</v>
      </c>
      <c r="G97" s="477">
        <v>1115</v>
      </c>
      <c r="H97" s="477">
        <v>5.3864734299516908</v>
      </c>
      <c r="I97" s="477">
        <v>223</v>
      </c>
      <c r="J97" s="477">
        <v>1</v>
      </c>
      <c r="K97" s="477">
        <v>207</v>
      </c>
      <c r="L97" s="477">
        <v>1</v>
      </c>
      <c r="M97" s="477">
        <v>207</v>
      </c>
      <c r="N97" s="477">
        <v>3</v>
      </c>
      <c r="O97" s="477">
        <v>621</v>
      </c>
      <c r="P97" s="552">
        <v>3</v>
      </c>
      <c r="Q97" s="478">
        <v>207</v>
      </c>
    </row>
    <row r="98" spans="1:17" ht="14.4" customHeight="1" x14ac:dyDescent="0.3">
      <c r="A98" s="472" t="s">
        <v>1335</v>
      </c>
      <c r="B98" s="473" t="s">
        <v>1172</v>
      </c>
      <c r="C98" s="473" t="s">
        <v>1173</v>
      </c>
      <c r="D98" s="473" t="s">
        <v>1254</v>
      </c>
      <c r="E98" s="473" t="s">
        <v>1255</v>
      </c>
      <c r="F98" s="477">
        <v>15</v>
      </c>
      <c r="G98" s="477">
        <v>11445</v>
      </c>
      <c r="H98" s="477">
        <v>1.875</v>
      </c>
      <c r="I98" s="477">
        <v>763</v>
      </c>
      <c r="J98" s="477">
        <v>8</v>
      </c>
      <c r="K98" s="477">
        <v>6104</v>
      </c>
      <c r="L98" s="477">
        <v>1</v>
      </c>
      <c r="M98" s="477">
        <v>763</v>
      </c>
      <c r="N98" s="477">
        <v>3</v>
      </c>
      <c r="O98" s="477">
        <v>2289</v>
      </c>
      <c r="P98" s="552">
        <v>0.375</v>
      </c>
      <c r="Q98" s="478">
        <v>763</v>
      </c>
    </row>
    <row r="99" spans="1:17" ht="14.4" customHeight="1" x14ac:dyDescent="0.3">
      <c r="A99" s="472" t="s">
        <v>1335</v>
      </c>
      <c r="B99" s="473" t="s">
        <v>1172</v>
      </c>
      <c r="C99" s="473" t="s">
        <v>1173</v>
      </c>
      <c r="D99" s="473" t="s">
        <v>1256</v>
      </c>
      <c r="E99" s="473" t="s">
        <v>1257</v>
      </c>
      <c r="F99" s="477">
        <v>9</v>
      </c>
      <c r="G99" s="477">
        <v>19008</v>
      </c>
      <c r="H99" s="477">
        <v>4.4914933837429114</v>
      </c>
      <c r="I99" s="477">
        <v>2112</v>
      </c>
      <c r="J99" s="477">
        <v>2</v>
      </c>
      <c r="K99" s="477">
        <v>4232</v>
      </c>
      <c r="L99" s="477">
        <v>1</v>
      </c>
      <c r="M99" s="477">
        <v>2116</v>
      </c>
      <c r="N99" s="477"/>
      <c r="O99" s="477"/>
      <c r="P99" s="552"/>
      <c r="Q99" s="478"/>
    </row>
    <row r="100" spans="1:17" ht="14.4" customHeight="1" x14ac:dyDescent="0.3">
      <c r="A100" s="472" t="s">
        <v>1335</v>
      </c>
      <c r="B100" s="473" t="s">
        <v>1172</v>
      </c>
      <c r="C100" s="473" t="s">
        <v>1173</v>
      </c>
      <c r="D100" s="473" t="s">
        <v>1258</v>
      </c>
      <c r="E100" s="473" t="s">
        <v>1259</v>
      </c>
      <c r="F100" s="477">
        <v>56</v>
      </c>
      <c r="G100" s="477">
        <v>34384</v>
      </c>
      <c r="H100" s="477">
        <v>0.85125767478708658</v>
      </c>
      <c r="I100" s="477">
        <v>614</v>
      </c>
      <c r="J100" s="477">
        <v>66</v>
      </c>
      <c r="K100" s="477">
        <v>40392</v>
      </c>
      <c r="L100" s="477">
        <v>1</v>
      </c>
      <c r="M100" s="477">
        <v>612</v>
      </c>
      <c r="N100" s="477">
        <v>80</v>
      </c>
      <c r="O100" s="477">
        <v>48960</v>
      </c>
      <c r="P100" s="552">
        <v>1.2121212121212122</v>
      </c>
      <c r="Q100" s="478">
        <v>612</v>
      </c>
    </row>
    <row r="101" spans="1:17" ht="14.4" customHeight="1" x14ac:dyDescent="0.3">
      <c r="A101" s="472" t="s">
        <v>1335</v>
      </c>
      <c r="B101" s="473" t="s">
        <v>1172</v>
      </c>
      <c r="C101" s="473" t="s">
        <v>1173</v>
      </c>
      <c r="D101" s="473" t="s">
        <v>1264</v>
      </c>
      <c r="E101" s="473" t="s">
        <v>1265</v>
      </c>
      <c r="F101" s="477"/>
      <c r="G101" s="477"/>
      <c r="H101" s="477"/>
      <c r="I101" s="477"/>
      <c r="J101" s="477"/>
      <c r="K101" s="477"/>
      <c r="L101" s="477"/>
      <c r="M101" s="477"/>
      <c r="N101" s="477">
        <v>2</v>
      </c>
      <c r="O101" s="477">
        <v>3536</v>
      </c>
      <c r="P101" s="552"/>
      <c r="Q101" s="478">
        <v>1768</v>
      </c>
    </row>
    <row r="102" spans="1:17" ht="14.4" customHeight="1" x14ac:dyDescent="0.3">
      <c r="A102" s="472" t="s">
        <v>1335</v>
      </c>
      <c r="B102" s="473" t="s">
        <v>1172</v>
      </c>
      <c r="C102" s="473" t="s">
        <v>1173</v>
      </c>
      <c r="D102" s="473" t="s">
        <v>1270</v>
      </c>
      <c r="E102" s="473" t="s">
        <v>1271</v>
      </c>
      <c r="F102" s="477">
        <v>3</v>
      </c>
      <c r="G102" s="477">
        <v>747</v>
      </c>
      <c r="H102" s="477">
        <v>2.7564575645756459</v>
      </c>
      <c r="I102" s="477">
        <v>249</v>
      </c>
      <c r="J102" s="477">
        <v>1</v>
      </c>
      <c r="K102" s="477">
        <v>271</v>
      </c>
      <c r="L102" s="477">
        <v>1</v>
      </c>
      <c r="M102" s="477">
        <v>271</v>
      </c>
      <c r="N102" s="477">
        <v>2</v>
      </c>
      <c r="O102" s="477">
        <v>544</v>
      </c>
      <c r="P102" s="552">
        <v>2.0073800738007379</v>
      </c>
      <c r="Q102" s="478">
        <v>272</v>
      </c>
    </row>
    <row r="103" spans="1:17" ht="14.4" customHeight="1" x14ac:dyDescent="0.3">
      <c r="A103" s="472" t="s">
        <v>1335</v>
      </c>
      <c r="B103" s="473" t="s">
        <v>1172</v>
      </c>
      <c r="C103" s="473" t="s">
        <v>1173</v>
      </c>
      <c r="D103" s="473" t="s">
        <v>1276</v>
      </c>
      <c r="E103" s="473" t="s">
        <v>1277</v>
      </c>
      <c r="F103" s="477"/>
      <c r="G103" s="477"/>
      <c r="H103" s="477"/>
      <c r="I103" s="477"/>
      <c r="J103" s="477">
        <v>4</v>
      </c>
      <c r="K103" s="477">
        <v>188</v>
      </c>
      <c r="L103" s="477">
        <v>1</v>
      </c>
      <c r="M103" s="477">
        <v>47</v>
      </c>
      <c r="N103" s="477">
        <v>1</v>
      </c>
      <c r="O103" s="477">
        <v>47</v>
      </c>
      <c r="P103" s="552">
        <v>0.25</v>
      </c>
      <c r="Q103" s="478">
        <v>47</v>
      </c>
    </row>
    <row r="104" spans="1:17" ht="14.4" customHeight="1" x14ac:dyDescent="0.3">
      <c r="A104" s="472" t="s">
        <v>1335</v>
      </c>
      <c r="B104" s="473" t="s">
        <v>1172</v>
      </c>
      <c r="C104" s="473" t="s">
        <v>1173</v>
      </c>
      <c r="D104" s="473" t="s">
        <v>1280</v>
      </c>
      <c r="E104" s="473" t="s">
        <v>1281</v>
      </c>
      <c r="F104" s="477"/>
      <c r="G104" s="477"/>
      <c r="H104" s="477"/>
      <c r="I104" s="477"/>
      <c r="J104" s="477">
        <v>2</v>
      </c>
      <c r="K104" s="477">
        <v>754</v>
      </c>
      <c r="L104" s="477">
        <v>1</v>
      </c>
      <c r="M104" s="477">
        <v>377</v>
      </c>
      <c r="N104" s="477">
        <v>2</v>
      </c>
      <c r="O104" s="477">
        <v>754</v>
      </c>
      <c r="P104" s="552">
        <v>1</v>
      </c>
      <c r="Q104" s="478">
        <v>377</v>
      </c>
    </row>
    <row r="105" spans="1:17" ht="14.4" customHeight="1" x14ac:dyDescent="0.3">
      <c r="A105" s="472" t="s">
        <v>1335</v>
      </c>
      <c r="B105" s="473" t="s">
        <v>1172</v>
      </c>
      <c r="C105" s="473" t="s">
        <v>1173</v>
      </c>
      <c r="D105" s="473" t="s">
        <v>1282</v>
      </c>
      <c r="E105" s="473" t="s">
        <v>1283</v>
      </c>
      <c r="F105" s="477"/>
      <c r="G105" s="477"/>
      <c r="H105" s="477"/>
      <c r="I105" s="477"/>
      <c r="J105" s="477">
        <v>1</v>
      </c>
      <c r="K105" s="477">
        <v>36</v>
      </c>
      <c r="L105" s="477">
        <v>1</v>
      </c>
      <c r="M105" s="477">
        <v>36</v>
      </c>
      <c r="N105" s="477"/>
      <c r="O105" s="477"/>
      <c r="P105" s="552"/>
      <c r="Q105" s="478"/>
    </row>
    <row r="106" spans="1:17" ht="14.4" customHeight="1" x14ac:dyDescent="0.3">
      <c r="A106" s="472" t="s">
        <v>1335</v>
      </c>
      <c r="B106" s="473" t="s">
        <v>1172</v>
      </c>
      <c r="C106" s="473" t="s">
        <v>1173</v>
      </c>
      <c r="D106" s="473" t="s">
        <v>1286</v>
      </c>
      <c r="E106" s="473" t="s">
        <v>1287</v>
      </c>
      <c r="F106" s="477"/>
      <c r="G106" s="477"/>
      <c r="H106" s="477"/>
      <c r="I106" s="477"/>
      <c r="J106" s="477">
        <v>92</v>
      </c>
      <c r="K106" s="477">
        <v>137356</v>
      </c>
      <c r="L106" s="477">
        <v>1</v>
      </c>
      <c r="M106" s="477">
        <v>1493</v>
      </c>
      <c r="N106" s="477">
        <v>62</v>
      </c>
      <c r="O106" s="477">
        <v>92566</v>
      </c>
      <c r="P106" s="552">
        <v>0.67391304347826086</v>
      </c>
      <c r="Q106" s="478">
        <v>1493</v>
      </c>
    </row>
    <row r="107" spans="1:17" ht="14.4" customHeight="1" x14ac:dyDescent="0.3">
      <c r="A107" s="472" t="s">
        <v>1335</v>
      </c>
      <c r="B107" s="473" t="s">
        <v>1172</v>
      </c>
      <c r="C107" s="473" t="s">
        <v>1173</v>
      </c>
      <c r="D107" s="473" t="s">
        <v>1288</v>
      </c>
      <c r="E107" s="473" t="s">
        <v>1289</v>
      </c>
      <c r="F107" s="477"/>
      <c r="G107" s="477"/>
      <c r="H107" s="477"/>
      <c r="I107" s="477"/>
      <c r="J107" s="477">
        <v>26</v>
      </c>
      <c r="K107" s="477">
        <v>8502</v>
      </c>
      <c r="L107" s="477">
        <v>1</v>
      </c>
      <c r="M107" s="477">
        <v>327</v>
      </c>
      <c r="N107" s="477">
        <v>151</v>
      </c>
      <c r="O107" s="477">
        <v>49377</v>
      </c>
      <c r="P107" s="552">
        <v>5.8076923076923075</v>
      </c>
      <c r="Q107" s="478">
        <v>327</v>
      </c>
    </row>
    <row r="108" spans="1:17" ht="14.4" customHeight="1" x14ac:dyDescent="0.3">
      <c r="A108" s="472" t="s">
        <v>1335</v>
      </c>
      <c r="B108" s="473" t="s">
        <v>1172</v>
      </c>
      <c r="C108" s="473" t="s">
        <v>1173</v>
      </c>
      <c r="D108" s="473" t="s">
        <v>1290</v>
      </c>
      <c r="E108" s="473" t="s">
        <v>1291</v>
      </c>
      <c r="F108" s="477"/>
      <c r="G108" s="477"/>
      <c r="H108" s="477"/>
      <c r="I108" s="477"/>
      <c r="J108" s="477">
        <v>24</v>
      </c>
      <c r="K108" s="477">
        <v>21288</v>
      </c>
      <c r="L108" s="477">
        <v>1</v>
      </c>
      <c r="M108" s="477">
        <v>887</v>
      </c>
      <c r="N108" s="477">
        <v>43</v>
      </c>
      <c r="O108" s="477">
        <v>38184</v>
      </c>
      <c r="P108" s="552">
        <v>1.7936865839909808</v>
      </c>
      <c r="Q108" s="478">
        <v>888</v>
      </c>
    </row>
    <row r="109" spans="1:17" ht="14.4" customHeight="1" x14ac:dyDescent="0.3">
      <c r="A109" s="472" t="s">
        <v>1335</v>
      </c>
      <c r="B109" s="473" t="s">
        <v>1172</v>
      </c>
      <c r="C109" s="473" t="s">
        <v>1173</v>
      </c>
      <c r="D109" s="473" t="s">
        <v>1294</v>
      </c>
      <c r="E109" s="473" t="s">
        <v>1295</v>
      </c>
      <c r="F109" s="477"/>
      <c r="G109" s="477"/>
      <c r="H109" s="477"/>
      <c r="I109" s="477"/>
      <c r="J109" s="477"/>
      <c r="K109" s="477"/>
      <c r="L109" s="477"/>
      <c r="M109" s="477"/>
      <c r="N109" s="477">
        <v>584</v>
      </c>
      <c r="O109" s="477">
        <v>152424</v>
      </c>
      <c r="P109" s="552"/>
      <c r="Q109" s="478">
        <v>261</v>
      </c>
    </row>
    <row r="110" spans="1:17" ht="14.4" customHeight="1" x14ac:dyDescent="0.3">
      <c r="A110" s="472" t="s">
        <v>1335</v>
      </c>
      <c r="B110" s="473" t="s">
        <v>1172</v>
      </c>
      <c r="C110" s="473" t="s">
        <v>1173</v>
      </c>
      <c r="D110" s="473" t="s">
        <v>1296</v>
      </c>
      <c r="E110" s="473" t="s">
        <v>1297</v>
      </c>
      <c r="F110" s="477"/>
      <c r="G110" s="477"/>
      <c r="H110" s="477"/>
      <c r="I110" s="477"/>
      <c r="J110" s="477"/>
      <c r="K110" s="477"/>
      <c r="L110" s="477"/>
      <c r="M110" s="477"/>
      <c r="N110" s="477">
        <v>20</v>
      </c>
      <c r="O110" s="477">
        <v>3300</v>
      </c>
      <c r="P110" s="552"/>
      <c r="Q110" s="478">
        <v>165</v>
      </c>
    </row>
    <row r="111" spans="1:17" ht="14.4" customHeight="1" x14ac:dyDescent="0.3">
      <c r="A111" s="472" t="s">
        <v>1335</v>
      </c>
      <c r="B111" s="473" t="s">
        <v>1172</v>
      </c>
      <c r="C111" s="473" t="s">
        <v>1173</v>
      </c>
      <c r="D111" s="473" t="s">
        <v>1300</v>
      </c>
      <c r="E111" s="473" t="s">
        <v>1301</v>
      </c>
      <c r="F111" s="477"/>
      <c r="G111" s="477"/>
      <c r="H111" s="477"/>
      <c r="I111" s="477"/>
      <c r="J111" s="477"/>
      <c r="K111" s="477"/>
      <c r="L111" s="477"/>
      <c r="M111" s="477"/>
      <c r="N111" s="477">
        <v>3</v>
      </c>
      <c r="O111" s="477">
        <v>456</v>
      </c>
      <c r="P111" s="552"/>
      <c r="Q111" s="478">
        <v>152</v>
      </c>
    </row>
    <row r="112" spans="1:17" ht="14.4" customHeight="1" x14ac:dyDescent="0.3">
      <c r="A112" s="472" t="s">
        <v>1336</v>
      </c>
      <c r="B112" s="473" t="s">
        <v>1172</v>
      </c>
      <c r="C112" s="473" t="s">
        <v>1173</v>
      </c>
      <c r="D112" s="473" t="s">
        <v>1174</v>
      </c>
      <c r="E112" s="473" t="s">
        <v>1175</v>
      </c>
      <c r="F112" s="477">
        <v>1342</v>
      </c>
      <c r="G112" s="477">
        <v>232166</v>
      </c>
      <c r="H112" s="477">
        <v>1.0182094081942337</v>
      </c>
      <c r="I112" s="477">
        <v>173</v>
      </c>
      <c r="J112" s="477">
        <v>1318</v>
      </c>
      <c r="K112" s="477">
        <v>228014</v>
      </c>
      <c r="L112" s="477">
        <v>1</v>
      </c>
      <c r="M112" s="477">
        <v>173</v>
      </c>
      <c r="N112" s="477">
        <v>1302</v>
      </c>
      <c r="O112" s="477">
        <v>226548</v>
      </c>
      <c r="P112" s="552">
        <v>0.99357057022814388</v>
      </c>
      <c r="Q112" s="478">
        <v>174</v>
      </c>
    </row>
    <row r="113" spans="1:17" ht="14.4" customHeight="1" x14ac:dyDescent="0.3">
      <c r="A113" s="472" t="s">
        <v>1336</v>
      </c>
      <c r="B113" s="473" t="s">
        <v>1172</v>
      </c>
      <c r="C113" s="473" t="s">
        <v>1173</v>
      </c>
      <c r="D113" s="473" t="s">
        <v>1188</v>
      </c>
      <c r="E113" s="473" t="s">
        <v>1189</v>
      </c>
      <c r="F113" s="477"/>
      <c r="G113" s="477"/>
      <c r="H113" s="477"/>
      <c r="I113" s="477"/>
      <c r="J113" s="477">
        <v>4</v>
      </c>
      <c r="K113" s="477">
        <v>4280</v>
      </c>
      <c r="L113" s="477">
        <v>1</v>
      </c>
      <c r="M113" s="477">
        <v>1070</v>
      </c>
      <c r="N113" s="477"/>
      <c r="O113" s="477"/>
      <c r="P113" s="552"/>
      <c r="Q113" s="478"/>
    </row>
    <row r="114" spans="1:17" ht="14.4" customHeight="1" x14ac:dyDescent="0.3">
      <c r="A114" s="472" t="s">
        <v>1336</v>
      </c>
      <c r="B114" s="473" t="s">
        <v>1172</v>
      </c>
      <c r="C114" s="473" t="s">
        <v>1173</v>
      </c>
      <c r="D114" s="473" t="s">
        <v>1190</v>
      </c>
      <c r="E114" s="473" t="s">
        <v>1191</v>
      </c>
      <c r="F114" s="477">
        <v>53</v>
      </c>
      <c r="G114" s="477">
        <v>2173</v>
      </c>
      <c r="H114" s="477">
        <v>1.0050878815911193</v>
      </c>
      <c r="I114" s="477">
        <v>41</v>
      </c>
      <c r="J114" s="477">
        <v>47</v>
      </c>
      <c r="K114" s="477">
        <v>2162</v>
      </c>
      <c r="L114" s="477">
        <v>1</v>
      </c>
      <c r="M114" s="477">
        <v>46</v>
      </c>
      <c r="N114" s="477">
        <v>47</v>
      </c>
      <c r="O114" s="477">
        <v>2162</v>
      </c>
      <c r="P114" s="552">
        <v>1</v>
      </c>
      <c r="Q114" s="478">
        <v>46</v>
      </c>
    </row>
    <row r="115" spans="1:17" ht="14.4" customHeight="1" x14ac:dyDescent="0.3">
      <c r="A115" s="472" t="s">
        <v>1336</v>
      </c>
      <c r="B115" s="473" t="s">
        <v>1172</v>
      </c>
      <c r="C115" s="473" t="s">
        <v>1173</v>
      </c>
      <c r="D115" s="473" t="s">
        <v>1192</v>
      </c>
      <c r="E115" s="473" t="s">
        <v>1193</v>
      </c>
      <c r="F115" s="477">
        <v>8</v>
      </c>
      <c r="G115" s="477">
        <v>3072</v>
      </c>
      <c r="H115" s="477">
        <v>0.40241026984542833</v>
      </c>
      <c r="I115" s="477">
        <v>384</v>
      </c>
      <c r="J115" s="477">
        <v>22</v>
      </c>
      <c r="K115" s="477">
        <v>7634</v>
      </c>
      <c r="L115" s="477">
        <v>1</v>
      </c>
      <c r="M115" s="477">
        <v>347</v>
      </c>
      <c r="N115" s="477">
        <v>2</v>
      </c>
      <c r="O115" s="477">
        <v>694</v>
      </c>
      <c r="P115" s="552">
        <v>9.0909090909090912E-2</v>
      </c>
      <c r="Q115" s="478">
        <v>347</v>
      </c>
    </row>
    <row r="116" spans="1:17" ht="14.4" customHeight="1" x14ac:dyDescent="0.3">
      <c r="A116" s="472" t="s">
        <v>1336</v>
      </c>
      <c r="B116" s="473" t="s">
        <v>1172</v>
      </c>
      <c r="C116" s="473" t="s">
        <v>1173</v>
      </c>
      <c r="D116" s="473" t="s">
        <v>1194</v>
      </c>
      <c r="E116" s="473" t="s">
        <v>1195</v>
      </c>
      <c r="F116" s="477">
        <v>11</v>
      </c>
      <c r="G116" s="477">
        <v>407</v>
      </c>
      <c r="H116" s="477">
        <v>1.9950980392156863</v>
      </c>
      <c r="I116" s="477">
        <v>37</v>
      </c>
      <c r="J116" s="477">
        <v>4</v>
      </c>
      <c r="K116" s="477">
        <v>204</v>
      </c>
      <c r="L116" s="477">
        <v>1</v>
      </c>
      <c r="M116" s="477">
        <v>51</v>
      </c>
      <c r="N116" s="477"/>
      <c r="O116" s="477"/>
      <c r="P116" s="552"/>
      <c r="Q116" s="478"/>
    </row>
    <row r="117" spans="1:17" ht="14.4" customHeight="1" x14ac:dyDescent="0.3">
      <c r="A117" s="472" t="s">
        <v>1336</v>
      </c>
      <c r="B117" s="473" t="s">
        <v>1172</v>
      </c>
      <c r="C117" s="473" t="s">
        <v>1173</v>
      </c>
      <c r="D117" s="473" t="s">
        <v>1198</v>
      </c>
      <c r="E117" s="473" t="s">
        <v>1199</v>
      </c>
      <c r="F117" s="477">
        <v>8</v>
      </c>
      <c r="G117" s="477">
        <v>3568</v>
      </c>
      <c r="H117" s="477">
        <v>0.63094606542882403</v>
      </c>
      <c r="I117" s="477">
        <v>446</v>
      </c>
      <c r="J117" s="477">
        <v>15</v>
      </c>
      <c r="K117" s="477">
        <v>5655</v>
      </c>
      <c r="L117" s="477">
        <v>1</v>
      </c>
      <c r="M117" s="477">
        <v>377</v>
      </c>
      <c r="N117" s="477">
        <v>8</v>
      </c>
      <c r="O117" s="477">
        <v>3016</v>
      </c>
      <c r="P117" s="552">
        <v>0.53333333333333333</v>
      </c>
      <c r="Q117" s="478">
        <v>377</v>
      </c>
    </row>
    <row r="118" spans="1:17" ht="14.4" customHeight="1" x14ac:dyDescent="0.3">
      <c r="A118" s="472" t="s">
        <v>1336</v>
      </c>
      <c r="B118" s="473" t="s">
        <v>1172</v>
      </c>
      <c r="C118" s="473" t="s">
        <v>1173</v>
      </c>
      <c r="D118" s="473" t="s">
        <v>1200</v>
      </c>
      <c r="E118" s="473" t="s">
        <v>1201</v>
      </c>
      <c r="F118" s="477">
        <v>1</v>
      </c>
      <c r="G118" s="477">
        <v>42</v>
      </c>
      <c r="H118" s="477">
        <v>1.2352941176470589</v>
      </c>
      <c r="I118" s="477">
        <v>42</v>
      </c>
      <c r="J118" s="477">
        <v>1</v>
      </c>
      <c r="K118" s="477">
        <v>34</v>
      </c>
      <c r="L118" s="477">
        <v>1</v>
      </c>
      <c r="M118" s="477">
        <v>34</v>
      </c>
      <c r="N118" s="477"/>
      <c r="O118" s="477"/>
      <c r="P118" s="552"/>
      <c r="Q118" s="478"/>
    </row>
    <row r="119" spans="1:17" ht="14.4" customHeight="1" x14ac:dyDescent="0.3">
      <c r="A119" s="472" t="s">
        <v>1336</v>
      </c>
      <c r="B119" s="473" t="s">
        <v>1172</v>
      </c>
      <c r="C119" s="473" t="s">
        <v>1173</v>
      </c>
      <c r="D119" s="473" t="s">
        <v>1202</v>
      </c>
      <c r="E119" s="473" t="s">
        <v>1203</v>
      </c>
      <c r="F119" s="477">
        <v>3</v>
      </c>
      <c r="G119" s="477">
        <v>1476</v>
      </c>
      <c r="H119" s="477">
        <v>0.56335877862595418</v>
      </c>
      <c r="I119" s="477">
        <v>492</v>
      </c>
      <c r="J119" s="477">
        <v>5</v>
      </c>
      <c r="K119" s="477">
        <v>2620</v>
      </c>
      <c r="L119" s="477">
        <v>1</v>
      </c>
      <c r="M119" s="477">
        <v>524</v>
      </c>
      <c r="N119" s="477">
        <v>2</v>
      </c>
      <c r="O119" s="477">
        <v>1048</v>
      </c>
      <c r="P119" s="552">
        <v>0.4</v>
      </c>
      <c r="Q119" s="478">
        <v>524</v>
      </c>
    </row>
    <row r="120" spans="1:17" ht="14.4" customHeight="1" x14ac:dyDescent="0.3">
      <c r="A120" s="472" t="s">
        <v>1336</v>
      </c>
      <c r="B120" s="473" t="s">
        <v>1172</v>
      </c>
      <c r="C120" s="473" t="s">
        <v>1173</v>
      </c>
      <c r="D120" s="473" t="s">
        <v>1204</v>
      </c>
      <c r="E120" s="473" t="s">
        <v>1205</v>
      </c>
      <c r="F120" s="477">
        <v>10</v>
      </c>
      <c r="G120" s="477">
        <v>310</v>
      </c>
      <c r="H120" s="477">
        <v>0.54385964912280704</v>
      </c>
      <c r="I120" s="477">
        <v>31</v>
      </c>
      <c r="J120" s="477">
        <v>10</v>
      </c>
      <c r="K120" s="477">
        <v>570</v>
      </c>
      <c r="L120" s="477">
        <v>1</v>
      </c>
      <c r="M120" s="477">
        <v>57</v>
      </c>
      <c r="N120" s="477"/>
      <c r="O120" s="477"/>
      <c r="P120" s="552"/>
      <c r="Q120" s="478"/>
    </row>
    <row r="121" spans="1:17" ht="14.4" customHeight="1" x14ac:dyDescent="0.3">
      <c r="A121" s="472" t="s">
        <v>1336</v>
      </c>
      <c r="B121" s="473" t="s">
        <v>1172</v>
      </c>
      <c r="C121" s="473" t="s">
        <v>1173</v>
      </c>
      <c r="D121" s="473" t="s">
        <v>1206</v>
      </c>
      <c r="E121" s="473" t="s">
        <v>1207</v>
      </c>
      <c r="F121" s="477">
        <v>1</v>
      </c>
      <c r="G121" s="477">
        <v>208</v>
      </c>
      <c r="H121" s="477">
        <v>0.9285714285714286</v>
      </c>
      <c r="I121" s="477">
        <v>208</v>
      </c>
      <c r="J121" s="477">
        <v>1</v>
      </c>
      <c r="K121" s="477">
        <v>224</v>
      </c>
      <c r="L121" s="477">
        <v>1</v>
      </c>
      <c r="M121" s="477">
        <v>224</v>
      </c>
      <c r="N121" s="477"/>
      <c r="O121" s="477"/>
      <c r="P121" s="552"/>
      <c r="Q121" s="478"/>
    </row>
    <row r="122" spans="1:17" ht="14.4" customHeight="1" x14ac:dyDescent="0.3">
      <c r="A122" s="472" t="s">
        <v>1336</v>
      </c>
      <c r="B122" s="473" t="s">
        <v>1172</v>
      </c>
      <c r="C122" s="473" t="s">
        <v>1173</v>
      </c>
      <c r="D122" s="473" t="s">
        <v>1208</v>
      </c>
      <c r="E122" s="473" t="s">
        <v>1209</v>
      </c>
      <c r="F122" s="477">
        <v>1</v>
      </c>
      <c r="G122" s="477">
        <v>384</v>
      </c>
      <c r="H122" s="477">
        <v>0.34719710669077758</v>
      </c>
      <c r="I122" s="477">
        <v>384</v>
      </c>
      <c r="J122" s="477">
        <v>2</v>
      </c>
      <c r="K122" s="477">
        <v>1106</v>
      </c>
      <c r="L122" s="477">
        <v>1</v>
      </c>
      <c r="M122" s="477">
        <v>553</v>
      </c>
      <c r="N122" s="477"/>
      <c r="O122" s="477"/>
      <c r="P122" s="552"/>
      <c r="Q122" s="478"/>
    </row>
    <row r="123" spans="1:17" ht="14.4" customHeight="1" x14ac:dyDescent="0.3">
      <c r="A123" s="472" t="s">
        <v>1336</v>
      </c>
      <c r="B123" s="473" t="s">
        <v>1172</v>
      </c>
      <c r="C123" s="473" t="s">
        <v>1173</v>
      </c>
      <c r="D123" s="473" t="s">
        <v>1210</v>
      </c>
      <c r="E123" s="473" t="s">
        <v>1211</v>
      </c>
      <c r="F123" s="477"/>
      <c r="G123" s="477"/>
      <c r="H123" s="477"/>
      <c r="I123" s="477"/>
      <c r="J123" s="477"/>
      <c r="K123" s="477"/>
      <c r="L123" s="477"/>
      <c r="M123" s="477"/>
      <c r="N123" s="477">
        <v>1</v>
      </c>
      <c r="O123" s="477">
        <v>214</v>
      </c>
      <c r="P123" s="552"/>
      <c r="Q123" s="478">
        <v>214</v>
      </c>
    </row>
    <row r="124" spans="1:17" ht="14.4" customHeight="1" x14ac:dyDescent="0.3">
      <c r="A124" s="472" t="s">
        <v>1336</v>
      </c>
      <c r="B124" s="473" t="s">
        <v>1172</v>
      </c>
      <c r="C124" s="473" t="s">
        <v>1173</v>
      </c>
      <c r="D124" s="473" t="s">
        <v>1212</v>
      </c>
      <c r="E124" s="473" t="s">
        <v>1213</v>
      </c>
      <c r="F124" s="477">
        <v>1</v>
      </c>
      <c r="G124" s="477">
        <v>137</v>
      </c>
      <c r="H124" s="477">
        <v>0.16193853427895982</v>
      </c>
      <c r="I124" s="477">
        <v>137</v>
      </c>
      <c r="J124" s="477">
        <v>6</v>
      </c>
      <c r="K124" s="477">
        <v>846</v>
      </c>
      <c r="L124" s="477">
        <v>1</v>
      </c>
      <c r="M124" s="477">
        <v>141</v>
      </c>
      <c r="N124" s="477"/>
      <c r="O124" s="477"/>
      <c r="P124" s="552"/>
      <c r="Q124" s="478"/>
    </row>
    <row r="125" spans="1:17" ht="14.4" customHeight="1" x14ac:dyDescent="0.3">
      <c r="A125" s="472" t="s">
        <v>1336</v>
      </c>
      <c r="B125" s="473" t="s">
        <v>1172</v>
      </c>
      <c r="C125" s="473" t="s">
        <v>1173</v>
      </c>
      <c r="D125" s="473" t="s">
        <v>1218</v>
      </c>
      <c r="E125" s="473" t="s">
        <v>1219</v>
      </c>
      <c r="F125" s="477">
        <v>24</v>
      </c>
      <c r="G125" s="477">
        <v>408</v>
      </c>
      <c r="H125" s="477">
        <v>0.55813953488372092</v>
      </c>
      <c r="I125" s="477">
        <v>17</v>
      </c>
      <c r="J125" s="477">
        <v>43</v>
      </c>
      <c r="K125" s="477">
        <v>731</v>
      </c>
      <c r="L125" s="477">
        <v>1</v>
      </c>
      <c r="M125" s="477">
        <v>17</v>
      </c>
      <c r="N125" s="477">
        <v>6</v>
      </c>
      <c r="O125" s="477">
        <v>102</v>
      </c>
      <c r="P125" s="552">
        <v>0.13953488372093023</v>
      </c>
      <c r="Q125" s="478">
        <v>17</v>
      </c>
    </row>
    <row r="126" spans="1:17" ht="14.4" customHeight="1" x14ac:dyDescent="0.3">
      <c r="A126" s="472" t="s">
        <v>1336</v>
      </c>
      <c r="B126" s="473" t="s">
        <v>1172</v>
      </c>
      <c r="C126" s="473" t="s">
        <v>1173</v>
      </c>
      <c r="D126" s="473" t="s">
        <v>1220</v>
      </c>
      <c r="E126" s="473" t="s">
        <v>1221</v>
      </c>
      <c r="F126" s="477">
        <v>1</v>
      </c>
      <c r="G126" s="477">
        <v>139</v>
      </c>
      <c r="H126" s="477"/>
      <c r="I126" s="477">
        <v>139</v>
      </c>
      <c r="J126" s="477"/>
      <c r="K126" s="477"/>
      <c r="L126" s="477"/>
      <c r="M126" s="477"/>
      <c r="N126" s="477"/>
      <c r="O126" s="477"/>
      <c r="P126" s="552"/>
      <c r="Q126" s="478"/>
    </row>
    <row r="127" spans="1:17" ht="14.4" customHeight="1" x14ac:dyDescent="0.3">
      <c r="A127" s="472" t="s">
        <v>1336</v>
      </c>
      <c r="B127" s="473" t="s">
        <v>1172</v>
      </c>
      <c r="C127" s="473" t="s">
        <v>1173</v>
      </c>
      <c r="D127" s="473" t="s">
        <v>1222</v>
      </c>
      <c r="E127" s="473" t="s">
        <v>1223</v>
      </c>
      <c r="F127" s="477">
        <v>6</v>
      </c>
      <c r="G127" s="477">
        <v>618</v>
      </c>
      <c r="H127" s="477">
        <v>2.3769230769230769</v>
      </c>
      <c r="I127" s="477">
        <v>103</v>
      </c>
      <c r="J127" s="477">
        <v>4</v>
      </c>
      <c r="K127" s="477">
        <v>260</v>
      </c>
      <c r="L127" s="477">
        <v>1</v>
      </c>
      <c r="M127" s="477">
        <v>65</v>
      </c>
      <c r="N127" s="477">
        <v>8</v>
      </c>
      <c r="O127" s="477">
        <v>520</v>
      </c>
      <c r="P127" s="552">
        <v>2</v>
      </c>
      <c r="Q127" s="478">
        <v>65</v>
      </c>
    </row>
    <row r="128" spans="1:17" ht="14.4" customHeight="1" x14ac:dyDescent="0.3">
      <c r="A128" s="472" t="s">
        <v>1336</v>
      </c>
      <c r="B128" s="473" t="s">
        <v>1172</v>
      </c>
      <c r="C128" s="473" t="s">
        <v>1173</v>
      </c>
      <c r="D128" s="473" t="s">
        <v>1228</v>
      </c>
      <c r="E128" s="473" t="s">
        <v>1229</v>
      </c>
      <c r="F128" s="477">
        <v>616</v>
      </c>
      <c r="G128" s="477">
        <v>72072</v>
      </c>
      <c r="H128" s="477">
        <v>0.7669192134161914</v>
      </c>
      <c r="I128" s="477">
        <v>117</v>
      </c>
      <c r="J128" s="477">
        <v>691</v>
      </c>
      <c r="K128" s="477">
        <v>93976</v>
      </c>
      <c r="L128" s="477">
        <v>1</v>
      </c>
      <c r="M128" s="477">
        <v>136</v>
      </c>
      <c r="N128" s="477">
        <v>562</v>
      </c>
      <c r="O128" s="477">
        <v>76994</v>
      </c>
      <c r="P128" s="552">
        <v>0.8192942879032945</v>
      </c>
      <c r="Q128" s="478">
        <v>137</v>
      </c>
    </row>
    <row r="129" spans="1:17" ht="14.4" customHeight="1" x14ac:dyDescent="0.3">
      <c r="A129" s="472" t="s">
        <v>1336</v>
      </c>
      <c r="B129" s="473" t="s">
        <v>1172</v>
      </c>
      <c r="C129" s="473" t="s">
        <v>1173</v>
      </c>
      <c r="D129" s="473" t="s">
        <v>1230</v>
      </c>
      <c r="E129" s="473" t="s">
        <v>1231</v>
      </c>
      <c r="F129" s="477">
        <v>164</v>
      </c>
      <c r="G129" s="477">
        <v>14924</v>
      </c>
      <c r="H129" s="477">
        <v>0.97619047619047616</v>
      </c>
      <c r="I129" s="477">
        <v>91</v>
      </c>
      <c r="J129" s="477">
        <v>168</v>
      </c>
      <c r="K129" s="477">
        <v>15288</v>
      </c>
      <c r="L129" s="477">
        <v>1</v>
      </c>
      <c r="M129" s="477">
        <v>91</v>
      </c>
      <c r="N129" s="477">
        <v>124</v>
      </c>
      <c r="O129" s="477">
        <v>11284</v>
      </c>
      <c r="P129" s="552">
        <v>0.73809523809523814</v>
      </c>
      <c r="Q129" s="478">
        <v>91</v>
      </c>
    </row>
    <row r="130" spans="1:17" ht="14.4" customHeight="1" x14ac:dyDescent="0.3">
      <c r="A130" s="472" t="s">
        <v>1336</v>
      </c>
      <c r="B130" s="473" t="s">
        <v>1172</v>
      </c>
      <c r="C130" s="473" t="s">
        <v>1173</v>
      </c>
      <c r="D130" s="473" t="s">
        <v>1232</v>
      </c>
      <c r="E130" s="473" t="s">
        <v>1233</v>
      </c>
      <c r="F130" s="477">
        <v>1</v>
      </c>
      <c r="G130" s="477">
        <v>99</v>
      </c>
      <c r="H130" s="477">
        <v>0.36131386861313869</v>
      </c>
      <c r="I130" s="477">
        <v>99</v>
      </c>
      <c r="J130" s="477">
        <v>2</v>
      </c>
      <c r="K130" s="477">
        <v>274</v>
      </c>
      <c r="L130" s="477">
        <v>1</v>
      </c>
      <c r="M130" s="477">
        <v>137</v>
      </c>
      <c r="N130" s="477">
        <v>1</v>
      </c>
      <c r="O130" s="477">
        <v>138</v>
      </c>
      <c r="P130" s="552">
        <v>0.5036496350364964</v>
      </c>
      <c r="Q130" s="478">
        <v>138</v>
      </c>
    </row>
    <row r="131" spans="1:17" ht="14.4" customHeight="1" x14ac:dyDescent="0.3">
      <c r="A131" s="472" t="s">
        <v>1336</v>
      </c>
      <c r="B131" s="473" t="s">
        <v>1172</v>
      </c>
      <c r="C131" s="473" t="s">
        <v>1173</v>
      </c>
      <c r="D131" s="473" t="s">
        <v>1234</v>
      </c>
      <c r="E131" s="473" t="s">
        <v>1235</v>
      </c>
      <c r="F131" s="477">
        <v>66</v>
      </c>
      <c r="G131" s="477">
        <v>1386</v>
      </c>
      <c r="H131" s="477">
        <v>0.45652173913043476</v>
      </c>
      <c r="I131" s="477">
        <v>21</v>
      </c>
      <c r="J131" s="477">
        <v>46</v>
      </c>
      <c r="K131" s="477">
        <v>3036</v>
      </c>
      <c r="L131" s="477">
        <v>1</v>
      </c>
      <c r="M131" s="477">
        <v>66</v>
      </c>
      <c r="N131" s="477">
        <v>36</v>
      </c>
      <c r="O131" s="477">
        <v>2376</v>
      </c>
      <c r="P131" s="552">
        <v>0.78260869565217395</v>
      </c>
      <c r="Q131" s="478">
        <v>66</v>
      </c>
    </row>
    <row r="132" spans="1:17" ht="14.4" customHeight="1" x14ac:dyDescent="0.3">
      <c r="A132" s="472" t="s">
        <v>1336</v>
      </c>
      <c r="B132" s="473" t="s">
        <v>1172</v>
      </c>
      <c r="C132" s="473" t="s">
        <v>1173</v>
      </c>
      <c r="D132" s="473" t="s">
        <v>1236</v>
      </c>
      <c r="E132" s="473" t="s">
        <v>1237</v>
      </c>
      <c r="F132" s="477">
        <v>13</v>
      </c>
      <c r="G132" s="477">
        <v>6344</v>
      </c>
      <c r="H132" s="477">
        <v>1.6117886178861789</v>
      </c>
      <c r="I132" s="477">
        <v>488</v>
      </c>
      <c r="J132" s="477">
        <v>12</v>
      </c>
      <c r="K132" s="477">
        <v>3936</v>
      </c>
      <c r="L132" s="477">
        <v>1</v>
      </c>
      <c r="M132" s="477">
        <v>328</v>
      </c>
      <c r="N132" s="477">
        <v>6</v>
      </c>
      <c r="O132" s="477">
        <v>1968</v>
      </c>
      <c r="P132" s="552">
        <v>0.5</v>
      </c>
      <c r="Q132" s="478">
        <v>328</v>
      </c>
    </row>
    <row r="133" spans="1:17" ht="14.4" customHeight="1" x14ac:dyDescent="0.3">
      <c r="A133" s="472" t="s">
        <v>1336</v>
      </c>
      <c r="B133" s="473" t="s">
        <v>1172</v>
      </c>
      <c r="C133" s="473" t="s">
        <v>1173</v>
      </c>
      <c r="D133" s="473" t="s">
        <v>1244</v>
      </c>
      <c r="E133" s="473" t="s">
        <v>1245</v>
      </c>
      <c r="F133" s="477">
        <v>56</v>
      </c>
      <c r="G133" s="477">
        <v>2296</v>
      </c>
      <c r="H133" s="477">
        <v>0.55579762769305252</v>
      </c>
      <c r="I133" s="477">
        <v>41</v>
      </c>
      <c r="J133" s="477">
        <v>81</v>
      </c>
      <c r="K133" s="477">
        <v>4131</v>
      </c>
      <c r="L133" s="477">
        <v>1</v>
      </c>
      <c r="M133" s="477">
        <v>51</v>
      </c>
      <c r="N133" s="477">
        <v>59</v>
      </c>
      <c r="O133" s="477">
        <v>3009</v>
      </c>
      <c r="P133" s="552">
        <v>0.72839506172839508</v>
      </c>
      <c r="Q133" s="478">
        <v>51</v>
      </c>
    </row>
    <row r="134" spans="1:17" ht="14.4" customHeight="1" x14ac:dyDescent="0.3">
      <c r="A134" s="472" t="s">
        <v>1336</v>
      </c>
      <c r="B134" s="473" t="s">
        <v>1172</v>
      </c>
      <c r="C134" s="473" t="s">
        <v>1173</v>
      </c>
      <c r="D134" s="473" t="s">
        <v>1252</v>
      </c>
      <c r="E134" s="473" t="s">
        <v>1253</v>
      </c>
      <c r="F134" s="477">
        <v>2</v>
      </c>
      <c r="G134" s="477">
        <v>446</v>
      </c>
      <c r="H134" s="477">
        <v>0.71819645732689208</v>
      </c>
      <c r="I134" s="477">
        <v>223</v>
      </c>
      <c r="J134" s="477">
        <v>3</v>
      </c>
      <c r="K134" s="477">
        <v>621</v>
      </c>
      <c r="L134" s="477">
        <v>1</v>
      </c>
      <c r="M134" s="477">
        <v>207</v>
      </c>
      <c r="N134" s="477">
        <v>2</v>
      </c>
      <c r="O134" s="477">
        <v>414</v>
      </c>
      <c r="P134" s="552">
        <v>0.66666666666666663</v>
      </c>
      <c r="Q134" s="478">
        <v>207</v>
      </c>
    </row>
    <row r="135" spans="1:17" ht="14.4" customHeight="1" x14ac:dyDescent="0.3">
      <c r="A135" s="472" t="s">
        <v>1336</v>
      </c>
      <c r="B135" s="473" t="s">
        <v>1172</v>
      </c>
      <c r="C135" s="473" t="s">
        <v>1173</v>
      </c>
      <c r="D135" s="473" t="s">
        <v>1254</v>
      </c>
      <c r="E135" s="473" t="s">
        <v>1255</v>
      </c>
      <c r="F135" s="477">
        <v>1</v>
      </c>
      <c r="G135" s="477">
        <v>763</v>
      </c>
      <c r="H135" s="477"/>
      <c r="I135" s="477">
        <v>763</v>
      </c>
      <c r="J135" s="477"/>
      <c r="K135" s="477"/>
      <c r="L135" s="477"/>
      <c r="M135" s="477"/>
      <c r="N135" s="477"/>
      <c r="O135" s="477"/>
      <c r="P135" s="552"/>
      <c r="Q135" s="478"/>
    </row>
    <row r="136" spans="1:17" ht="14.4" customHeight="1" x14ac:dyDescent="0.3">
      <c r="A136" s="472" t="s">
        <v>1336</v>
      </c>
      <c r="B136" s="473" t="s">
        <v>1172</v>
      </c>
      <c r="C136" s="473" t="s">
        <v>1173</v>
      </c>
      <c r="D136" s="473" t="s">
        <v>1258</v>
      </c>
      <c r="E136" s="473" t="s">
        <v>1259</v>
      </c>
      <c r="F136" s="477">
        <v>1</v>
      </c>
      <c r="G136" s="477">
        <v>614</v>
      </c>
      <c r="H136" s="477">
        <v>0.33442265795206971</v>
      </c>
      <c r="I136" s="477">
        <v>614</v>
      </c>
      <c r="J136" s="477">
        <v>3</v>
      </c>
      <c r="K136" s="477">
        <v>1836</v>
      </c>
      <c r="L136" s="477">
        <v>1</v>
      </c>
      <c r="M136" s="477">
        <v>612</v>
      </c>
      <c r="N136" s="477">
        <v>4</v>
      </c>
      <c r="O136" s="477">
        <v>2448</v>
      </c>
      <c r="P136" s="552">
        <v>1.3333333333333333</v>
      </c>
      <c r="Q136" s="478">
        <v>612</v>
      </c>
    </row>
    <row r="137" spans="1:17" ht="14.4" customHeight="1" x14ac:dyDescent="0.3">
      <c r="A137" s="472" t="s">
        <v>1336</v>
      </c>
      <c r="B137" s="473" t="s">
        <v>1172</v>
      </c>
      <c r="C137" s="473" t="s">
        <v>1173</v>
      </c>
      <c r="D137" s="473" t="s">
        <v>1264</v>
      </c>
      <c r="E137" s="473" t="s">
        <v>1265</v>
      </c>
      <c r="F137" s="477">
        <v>2</v>
      </c>
      <c r="G137" s="477">
        <v>3520</v>
      </c>
      <c r="H137" s="477"/>
      <c r="I137" s="477">
        <v>1760</v>
      </c>
      <c r="J137" s="477"/>
      <c r="K137" s="477"/>
      <c r="L137" s="477"/>
      <c r="M137" s="477"/>
      <c r="N137" s="477"/>
      <c r="O137" s="477"/>
      <c r="P137" s="552"/>
      <c r="Q137" s="478"/>
    </row>
    <row r="138" spans="1:17" ht="14.4" customHeight="1" x14ac:dyDescent="0.3">
      <c r="A138" s="472" t="s">
        <v>1336</v>
      </c>
      <c r="B138" s="473" t="s">
        <v>1172</v>
      </c>
      <c r="C138" s="473" t="s">
        <v>1173</v>
      </c>
      <c r="D138" s="473" t="s">
        <v>1270</v>
      </c>
      <c r="E138" s="473" t="s">
        <v>1271</v>
      </c>
      <c r="F138" s="477"/>
      <c r="G138" s="477"/>
      <c r="H138" s="477"/>
      <c r="I138" s="477"/>
      <c r="J138" s="477"/>
      <c r="K138" s="477"/>
      <c r="L138" s="477"/>
      <c r="M138" s="477"/>
      <c r="N138" s="477">
        <v>1</v>
      </c>
      <c r="O138" s="477">
        <v>272</v>
      </c>
      <c r="P138" s="552"/>
      <c r="Q138" s="478">
        <v>272</v>
      </c>
    </row>
    <row r="139" spans="1:17" ht="14.4" customHeight="1" x14ac:dyDescent="0.3">
      <c r="A139" s="472" t="s">
        <v>1336</v>
      </c>
      <c r="B139" s="473" t="s">
        <v>1172</v>
      </c>
      <c r="C139" s="473" t="s">
        <v>1173</v>
      </c>
      <c r="D139" s="473" t="s">
        <v>1276</v>
      </c>
      <c r="E139" s="473" t="s">
        <v>1277</v>
      </c>
      <c r="F139" s="477">
        <v>1</v>
      </c>
      <c r="G139" s="477">
        <v>27</v>
      </c>
      <c r="H139" s="477"/>
      <c r="I139" s="477">
        <v>27</v>
      </c>
      <c r="J139" s="477"/>
      <c r="K139" s="477"/>
      <c r="L139" s="477"/>
      <c r="M139" s="477"/>
      <c r="N139" s="477"/>
      <c r="O139" s="477"/>
      <c r="P139" s="552"/>
      <c r="Q139" s="478"/>
    </row>
    <row r="140" spans="1:17" ht="14.4" customHeight="1" x14ac:dyDescent="0.3">
      <c r="A140" s="472" t="s">
        <v>1336</v>
      </c>
      <c r="B140" s="473" t="s">
        <v>1172</v>
      </c>
      <c r="C140" s="473" t="s">
        <v>1173</v>
      </c>
      <c r="D140" s="473" t="s">
        <v>1294</v>
      </c>
      <c r="E140" s="473" t="s">
        <v>1295</v>
      </c>
      <c r="F140" s="477"/>
      <c r="G140" s="477"/>
      <c r="H140" s="477"/>
      <c r="I140" s="477"/>
      <c r="J140" s="477"/>
      <c r="K140" s="477"/>
      <c r="L140" s="477"/>
      <c r="M140" s="477"/>
      <c r="N140" s="477">
        <v>363</v>
      </c>
      <c r="O140" s="477">
        <v>94743</v>
      </c>
      <c r="P140" s="552"/>
      <c r="Q140" s="478">
        <v>261</v>
      </c>
    </row>
    <row r="141" spans="1:17" ht="14.4" customHeight="1" x14ac:dyDescent="0.3">
      <c r="A141" s="472" t="s">
        <v>1336</v>
      </c>
      <c r="B141" s="473" t="s">
        <v>1172</v>
      </c>
      <c r="C141" s="473" t="s">
        <v>1173</v>
      </c>
      <c r="D141" s="473" t="s">
        <v>1296</v>
      </c>
      <c r="E141" s="473" t="s">
        <v>1297</v>
      </c>
      <c r="F141" s="477"/>
      <c r="G141" s="477"/>
      <c r="H141" s="477"/>
      <c r="I141" s="477"/>
      <c r="J141" s="477"/>
      <c r="K141" s="477"/>
      <c r="L141" s="477"/>
      <c r="M141" s="477"/>
      <c r="N141" s="477">
        <v>10</v>
      </c>
      <c r="O141" s="477">
        <v>1650</v>
      </c>
      <c r="P141" s="552"/>
      <c r="Q141" s="478">
        <v>165</v>
      </c>
    </row>
    <row r="142" spans="1:17" ht="14.4" customHeight="1" x14ac:dyDescent="0.3">
      <c r="A142" s="472" t="s">
        <v>1337</v>
      </c>
      <c r="B142" s="473" t="s">
        <v>1172</v>
      </c>
      <c r="C142" s="473" t="s">
        <v>1173</v>
      </c>
      <c r="D142" s="473" t="s">
        <v>1174</v>
      </c>
      <c r="E142" s="473" t="s">
        <v>1175</v>
      </c>
      <c r="F142" s="477">
        <v>208</v>
      </c>
      <c r="G142" s="477">
        <v>35984</v>
      </c>
      <c r="H142" s="477">
        <v>0.94977168949771684</v>
      </c>
      <c r="I142" s="477">
        <v>173</v>
      </c>
      <c r="J142" s="477">
        <v>219</v>
      </c>
      <c r="K142" s="477">
        <v>37887</v>
      </c>
      <c r="L142" s="477">
        <v>1</v>
      </c>
      <c r="M142" s="477">
        <v>173</v>
      </c>
      <c r="N142" s="477">
        <v>232</v>
      </c>
      <c r="O142" s="477">
        <v>40368</v>
      </c>
      <c r="P142" s="552">
        <v>1.0654842030247842</v>
      </c>
      <c r="Q142" s="478">
        <v>174</v>
      </c>
    </row>
    <row r="143" spans="1:17" ht="14.4" customHeight="1" x14ac:dyDescent="0.3">
      <c r="A143" s="472" t="s">
        <v>1337</v>
      </c>
      <c r="B143" s="473" t="s">
        <v>1172</v>
      </c>
      <c r="C143" s="473" t="s">
        <v>1173</v>
      </c>
      <c r="D143" s="473" t="s">
        <v>1188</v>
      </c>
      <c r="E143" s="473" t="s">
        <v>1189</v>
      </c>
      <c r="F143" s="477"/>
      <c r="G143" s="477"/>
      <c r="H143" s="477"/>
      <c r="I143" s="477"/>
      <c r="J143" s="477"/>
      <c r="K143" s="477"/>
      <c r="L143" s="477"/>
      <c r="M143" s="477"/>
      <c r="N143" s="477">
        <v>4</v>
      </c>
      <c r="O143" s="477">
        <v>4280</v>
      </c>
      <c r="P143" s="552"/>
      <c r="Q143" s="478">
        <v>1070</v>
      </c>
    </row>
    <row r="144" spans="1:17" ht="14.4" customHeight="1" x14ac:dyDescent="0.3">
      <c r="A144" s="472" t="s">
        <v>1337</v>
      </c>
      <c r="B144" s="473" t="s">
        <v>1172</v>
      </c>
      <c r="C144" s="473" t="s">
        <v>1173</v>
      </c>
      <c r="D144" s="473" t="s">
        <v>1190</v>
      </c>
      <c r="E144" s="473" t="s">
        <v>1191</v>
      </c>
      <c r="F144" s="477">
        <v>102</v>
      </c>
      <c r="G144" s="477">
        <v>4182</v>
      </c>
      <c r="H144" s="477">
        <v>0.97755960729312763</v>
      </c>
      <c r="I144" s="477">
        <v>41</v>
      </c>
      <c r="J144" s="477">
        <v>93</v>
      </c>
      <c r="K144" s="477">
        <v>4278</v>
      </c>
      <c r="L144" s="477">
        <v>1</v>
      </c>
      <c r="M144" s="477">
        <v>46</v>
      </c>
      <c r="N144" s="477">
        <v>87</v>
      </c>
      <c r="O144" s="477">
        <v>4002</v>
      </c>
      <c r="P144" s="552">
        <v>0.93548387096774188</v>
      </c>
      <c r="Q144" s="478">
        <v>46</v>
      </c>
    </row>
    <row r="145" spans="1:17" ht="14.4" customHeight="1" x14ac:dyDescent="0.3">
      <c r="A145" s="472" t="s">
        <v>1337</v>
      </c>
      <c r="B145" s="473" t="s">
        <v>1172</v>
      </c>
      <c r="C145" s="473" t="s">
        <v>1173</v>
      </c>
      <c r="D145" s="473" t="s">
        <v>1192</v>
      </c>
      <c r="E145" s="473" t="s">
        <v>1193</v>
      </c>
      <c r="F145" s="477">
        <v>3</v>
      </c>
      <c r="G145" s="477">
        <v>1152</v>
      </c>
      <c r="H145" s="477">
        <v>0.47426924660354053</v>
      </c>
      <c r="I145" s="477">
        <v>384</v>
      </c>
      <c r="J145" s="477">
        <v>7</v>
      </c>
      <c r="K145" s="477">
        <v>2429</v>
      </c>
      <c r="L145" s="477">
        <v>1</v>
      </c>
      <c r="M145" s="477">
        <v>347</v>
      </c>
      <c r="N145" s="477">
        <v>13</v>
      </c>
      <c r="O145" s="477">
        <v>4511</v>
      </c>
      <c r="P145" s="552">
        <v>1.8571428571428572</v>
      </c>
      <c r="Q145" s="478">
        <v>347</v>
      </c>
    </row>
    <row r="146" spans="1:17" ht="14.4" customHeight="1" x14ac:dyDescent="0.3">
      <c r="A146" s="472" t="s">
        <v>1337</v>
      </c>
      <c r="B146" s="473" t="s">
        <v>1172</v>
      </c>
      <c r="C146" s="473" t="s">
        <v>1173</v>
      </c>
      <c r="D146" s="473" t="s">
        <v>1198</v>
      </c>
      <c r="E146" s="473" t="s">
        <v>1199</v>
      </c>
      <c r="F146" s="477">
        <v>9</v>
      </c>
      <c r="G146" s="477">
        <v>4014</v>
      </c>
      <c r="H146" s="477">
        <v>0.39434129089301501</v>
      </c>
      <c r="I146" s="477">
        <v>446</v>
      </c>
      <c r="J146" s="477">
        <v>27</v>
      </c>
      <c r="K146" s="477">
        <v>10179</v>
      </c>
      <c r="L146" s="477">
        <v>1</v>
      </c>
      <c r="M146" s="477">
        <v>377</v>
      </c>
      <c r="N146" s="477">
        <v>9</v>
      </c>
      <c r="O146" s="477">
        <v>3393</v>
      </c>
      <c r="P146" s="552">
        <v>0.33333333333333331</v>
      </c>
      <c r="Q146" s="478">
        <v>377</v>
      </c>
    </row>
    <row r="147" spans="1:17" ht="14.4" customHeight="1" x14ac:dyDescent="0.3">
      <c r="A147" s="472" t="s">
        <v>1337</v>
      </c>
      <c r="B147" s="473" t="s">
        <v>1172</v>
      </c>
      <c r="C147" s="473" t="s">
        <v>1173</v>
      </c>
      <c r="D147" s="473" t="s">
        <v>1200</v>
      </c>
      <c r="E147" s="473" t="s">
        <v>1201</v>
      </c>
      <c r="F147" s="477">
        <v>3</v>
      </c>
      <c r="G147" s="477">
        <v>126</v>
      </c>
      <c r="H147" s="477">
        <v>0.92647058823529416</v>
      </c>
      <c r="I147" s="477">
        <v>42</v>
      </c>
      <c r="J147" s="477">
        <v>4</v>
      </c>
      <c r="K147" s="477">
        <v>136</v>
      </c>
      <c r="L147" s="477">
        <v>1</v>
      </c>
      <c r="M147" s="477">
        <v>34</v>
      </c>
      <c r="N147" s="477">
        <v>2</v>
      </c>
      <c r="O147" s="477">
        <v>68</v>
      </c>
      <c r="P147" s="552">
        <v>0.5</v>
      </c>
      <c r="Q147" s="478">
        <v>34</v>
      </c>
    </row>
    <row r="148" spans="1:17" ht="14.4" customHeight="1" x14ac:dyDescent="0.3">
      <c r="A148" s="472" t="s">
        <v>1337</v>
      </c>
      <c r="B148" s="473" t="s">
        <v>1172</v>
      </c>
      <c r="C148" s="473" t="s">
        <v>1173</v>
      </c>
      <c r="D148" s="473" t="s">
        <v>1204</v>
      </c>
      <c r="E148" s="473" t="s">
        <v>1205</v>
      </c>
      <c r="F148" s="477">
        <v>1</v>
      </c>
      <c r="G148" s="477">
        <v>31</v>
      </c>
      <c r="H148" s="477"/>
      <c r="I148" s="477">
        <v>31</v>
      </c>
      <c r="J148" s="477"/>
      <c r="K148" s="477"/>
      <c r="L148" s="477"/>
      <c r="M148" s="477"/>
      <c r="N148" s="477"/>
      <c r="O148" s="477"/>
      <c r="P148" s="552"/>
      <c r="Q148" s="478"/>
    </row>
    <row r="149" spans="1:17" ht="14.4" customHeight="1" x14ac:dyDescent="0.3">
      <c r="A149" s="472" t="s">
        <v>1337</v>
      </c>
      <c r="B149" s="473" t="s">
        <v>1172</v>
      </c>
      <c r="C149" s="473" t="s">
        <v>1173</v>
      </c>
      <c r="D149" s="473" t="s">
        <v>1218</v>
      </c>
      <c r="E149" s="473" t="s">
        <v>1219</v>
      </c>
      <c r="F149" s="477">
        <v>18</v>
      </c>
      <c r="G149" s="477">
        <v>306</v>
      </c>
      <c r="H149" s="477">
        <v>0.66666666666666663</v>
      </c>
      <c r="I149" s="477">
        <v>17</v>
      </c>
      <c r="J149" s="477">
        <v>27</v>
      </c>
      <c r="K149" s="477">
        <v>459</v>
      </c>
      <c r="L149" s="477">
        <v>1</v>
      </c>
      <c r="M149" s="477">
        <v>17</v>
      </c>
      <c r="N149" s="477">
        <v>9</v>
      </c>
      <c r="O149" s="477">
        <v>153</v>
      </c>
      <c r="P149" s="552">
        <v>0.33333333333333331</v>
      </c>
      <c r="Q149" s="478">
        <v>17</v>
      </c>
    </row>
    <row r="150" spans="1:17" ht="14.4" customHeight="1" x14ac:dyDescent="0.3">
      <c r="A150" s="472" t="s">
        <v>1337</v>
      </c>
      <c r="B150" s="473" t="s">
        <v>1172</v>
      </c>
      <c r="C150" s="473" t="s">
        <v>1173</v>
      </c>
      <c r="D150" s="473" t="s">
        <v>1222</v>
      </c>
      <c r="E150" s="473" t="s">
        <v>1223</v>
      </c>
      <c r="F150" s="477">
        <v>1</v>
      </c>
      <c r="G150" s="477">
        <v>103</v>
      </c>
      <c r="H150" s="477"/>
      <c r="I150" s="477">
        <v>103</v>
      </c>
      <c r="J150" s="477"/>
      <c r="K150" s="477"/>
      <c r="L150" s="477"/>
      <c r="M150" s="477"/>
      <c r="N150" s="477"/>
      <c r="O150" s="477"/>
      <c r="P150" s="552"/>
      <c r="Q150" s="478"/>
    </row>
    <row r="151" spans="1:17" ht="14.4" customHeight="1" x14ac:dyDescent="0.3">
      <c r="A151" s="472" t="s">
        <v>1337</v>
      </c>
      <c r="B151" s="473" t="s">
        <v>1172</v>
      </c>
      <c r="C151" s="473" t="s">
        <v>1173</v>
      </c>
      <c r="D151" s="473" t="s">
        <v>1228</v>
      </c>
      <c r="E151" s="473" t="s">
        <v>1229</v>
      </c>
      <c r="F151" s="477">
        <v>43</v>
      </c>
      <c r="G151" s="477">
        <v>5031</v>
      </c>
      <c r="H151" s="477">
        <v>0.99980127186009538</v>
      </c>
      <c r="I151" s="477">
        <v>117</v>
      </c>
      <c r="J151" s="477">
        <v>37</v>
      </c>
      <c r="K151" s="477">
        <v>5032</v>
      </c>
      <c r="L151" s="477">
        <v>1</v>
      </c>
      <c r="M151" s="477">
        <v>136</v>
      </c>
      <c r="N151" s="477">
        <v>63</v>
      </c>
      <c r="O151" s="477">
        <v>8631</v>
      </c>
      <c r="P151" s="552">
        <v>1.7152225755166932</v>
      </c>
      <c r="Q151" s="478">
        <v>137</v>
      </c>
    </row>
    <row r="152" spans="1:17" ht="14.4" customHeight="1" x14ac:dyDescent="0.3">
      <c r="A152" s="472" t="s">
        <v>1337</v>
      </c>
      <c r="B152" s="473" t="s">
        <v>1172</v>
      </c>
      <c r="C152" s="473" t="s">
        <v>1173</v>
      </c>
      <c r="D152" s="473" t="s">
        <v>1230</v>
      </c>
      <c r="E152" s="473" t="s">
        <v>1231</v>
      </c>
      <c r="F152" s="477">
        <v>4</v>
      </c>
      <c r="G152" s="477">
        <v>364</v>
      </c>
      <c r="H152" s="477">
        <v>1</v>
      </c>
      <c r="I152" s="477">
        <v>91</v>
      </c>
      <c r="J152" s="477">
        <v>4</v>
      </c>
      <c r="K152" s="477">
        <v>364</v>
      </c>
      <c r="L152" s="477">
        <v>1</v>
      </c>
      <c r="M152" s="477">
        <v>91</v>
      </c>
      <c r="N152" s="477">
        <v>4</v>
      </c>
      <c r="O152" s="477">
        <v>364</v>
      </c>
      <c r="P152" s="552">
        <v>1</v>
      </c>
      <c r="Q152" s="478">
        <v>91</v>
      </c>
    </row>
    <row r="153" spans="1:17" ht="14.4" customHeight="1" x14ac:dyDescent="0.3">
      <c r="A153" s="472" t="s">
        <v>1337</v>
      </c>
      <c r="B153" s="473" t="s">
        <v>1172</v>
      </c>
      <c r="C153" s="473" t="s">
        <v>1173</v>
      </c>
      <c r="D153" s="473" t="s">
        <v>1234</v>
      </c>
      <c r="E153" s="473" t="s">
        <v>1235</v>
      </c>
      <c r="F153" s="477">
        <v>2</v>
      </c>
      <c r="G153" s="477">
        <v>42</v>
      </c>
      <c r="H153" s="477">
        <v>0.21212121212121213</v>
      </c>
      <c r="I153" s="477">
        <v>21</v>
      </c>
      <c r="J153" s="477">
        <v>3</v>
      </c>
      <c r="K153" s="477">
        <v>198</v>
      </c>
      <c r="L153" s="477">
        <v>1</v>
      </c>
      <c r="M153" s="477">
        <v>66</v>
      </c>
      <c r="N153" s="477">
        <v>1</v>
      </c>
      <c r="O153" s="477">
        <v>66</v>
      </c>
      <c r="P153" s="552">
        <v>0.33333333333333331</v>
      </c>
      <c r="Q153" s="478">
        <v>66</v>
      </c>
    </row>
    <row r="154" spans="1:17" ht="14.4" customHeight="1" x14ac:dyDescent="0.3">
      <c r="A154" s="472" t="s">
        <v>1337</v>
      </c>
      <c r="B154" s="473" t="s">
        <v>1172</v>
      </c>
      <c r="C154" s="473" t="s">
        <v>1173</v>
      </c>
      <c r="D154" s="473" t="s">
        <v>1236</v>
      </c>
      <c r="E154" s="473" t="s">
        <v>1237</v>
      </c>
      <c r="F154" s="477">
        <v>12</v>
      </c>
      <c r="G154" s="477">
        <v>5856</v>
      </c>
      <c r="H154" s="477">
        <v>4.4634146341463419</v>
      </c>
      <c r="I154" s="477">
        <v>488</v>
      </c>
      <c r="J154" s="477">
        <v>4</v>
      </c>
      <c r="K154" s="477">
        <v>1312</v>
      </c>
      <c r="L154" s="477">
        <v>1</v>
      </c>
      <c r="M154" s="477">
        <v>328</v>
      </c>
      <c r="N154" s="477"/>
      <c r="O154" s="477"/>
      <c r="P154" s="552"/>
      <c r="Q154" s="478"/>
    </row>
    <row r="155" spans="1:17" ht="14.4" customHeight="1" x14ac:dyDescent="0.3">
      <c r="A155" s="472" t="s">
        <v>1337</v>
      </c>
      <c r="B155" s="473" t="s">
        <v>1172</v>
      </c>
      <c r="C155" s="473" t="s">
        <v>1173</v>
      </c>
      <c r="D155" s="473" t="s">
        <v>1244</v>
      </c>
      <c r="E155" s="473" t="s">
        <v>1245</v>
      </c>
      <c r="F155" s="477">
        <v>9</v>
      </c>
      <c r="G155" s="477">
        <v>369</v>
      </c>
      <c r="H155" s="477">
        <v>1.8088235294117647</v>
      </c>
      <c r="I155" s="477">
        <v>41</v>
      </c>
      <c r="J155" s="477">
        <v>4</v>
      </c>
      <c r="K155" s="477">
        <v>204</v>
      </c>
      <c r="L155" s="477">
        <v>1</v>
      </c>
      <c r="M155" s="477">
        <v>51</v>
      </c>
      <c r="N155" s="477">
        <v>9</v>
      </c>
      <c r="O155" s="477">
        <v>459</v>
      </c>
      <c r="P155" s="552">
        <v>2.25</v>
      </c>
      <c r="Q155" s="478">
        <v>51</v>
      </c>
    </row>
    <row r="156" spans="1:17" ht="14.4" customHeight="1" x14ac:dyDescent="0.3">
      <c r="A156" s="472" t="s">
        <v>1337</v>
      </c>
      <c r="B156" s="473" t="s">
        <v>1172</v>
      </c>
      <c r="C156" s="473" t="s">
        <v>1173</v>
      </c>
      <c r="D156" s="473" t="s">
        <v>1252</v>
      </c>
      <c r="E156" s="473" t="s">
        <v>1253</v>
      </c>
      <c r="F156" s="477">
        <v>1</v>
      </c>
      <c r="G156" s="477">
        <v>223</v>
      </c>
      <c r="H156" s="477"/>
      <c r="I156" s="477">
        <v>223</v>
      </c>
      <c r="J156" s="477"/>
      <c r="K156" s="477"/>
      <c r="L156" s="477"/>
      <c r="M156" s="477"/>
      <c r="N156" s="477"/>
      <c r="O156" s="477"/>
      <c r="P156" s="552"/>
      <c r="Q156" s="478"/>
    </row>
    <row r="157" spans="1:17" ht="14.4" customHeight="1" x14ac:dyDescent="0.3">
      <c r="A157" s="472" t="s">
        <v>1337</v>
      </c>
      <c r="B157" s="473" t="s">
        <v>1172</v>
      </c>
      <c r="C157" s="473" t="s">
        <v>1173</v>
      </c>
      <c r="D157" s="473" t="s">
        <v>1288</v>
      </c>
      <c r="E157" s="473" t="s">
        <v>1289</v>
      </c>
      <c r="F157" s="477"/>
      <c r="G157" s="477"/>
      <c r="H157" s="477"/>
      <c r="I157" s="477"/>
      <c r="J157" s="477"/>
      <c r="K157" s="477"/>
      <c r="L157" s="477"/>
      <c r="M157" s="477"/>
      <c r="N157" s="477">
        <v>4</v>
      </c>
      <c r="O157" s="477">
        <v>1308</v>
      </c>
      <c r="P157" s="552"/>
      <c r="Q157" s="478">
        <v>327</v>
      </c>
    </row>
    <row r="158" spans="1:17" ht="14.4" customHeight="1" x14ac:dyDescent="0.3">
      <c r="A158" s="472" t="s">
        <v>1337</v>
      </c>
      <c r="B158" s="473" t="s">
        <v>1172</v>
      </c>
      <c r="C158" s="473" t="s">
        <v>1173</v>
      </c>
      <c r="D158" s="473" t="s">
        <v>1294</v>
      </c>
      <c r="E158" s="473" t="s">
        <v>1295</v>
      </c>
      <c r="F158" s="477"/>
      <c r="G158" s="477"/>
      <c r="H158" s="477"/>
      <c r="I158" s="477"/>
      <c r="J158" s="477"/>
      <c r="K158" s="477"/>
      <c r="L158" s="477"/>
      <c r="M158" s="477"/>
      <c r="N158" s="477">
        <v>34</v>
      </c>
      <c r="O158" s="477">
        <v>8874</v>
      </c>
      <c r="P158" s="552"/>
      <c r="Q158" s="478">
        <v>261</v>
      </c>
    </row>
    <row r="159" spans="1:17" ht="14.4" customHeight="1" x14ac:dyDescent="0.3">
      <c r="A159" s="472" t="s">
        <v>1338</v>
      </c>
      <c r="B159" s="473" t="s">
        <v>1172</v>
      </c>
      <c r="C159" s="473" t="s">
        <v>1173</v>
      </c>
      <c r="D159" s="473" t="s">
        <v>1174</v>
      </c>
      <c r="E159" s="473" t="s">
        <v>1175</v>
      </c>
      <c r="F159" s="477">
        <v>651</v>
      </c>
      <c r="G159" s="477">
        <v>112623</v>
      </c>
      <c r="H159" s="477">
        <v>1.05</v>
      </c>
      <c r="I159" s="477">
        <v>173</v>
      </c>
      <c r="J159" s="477">
        <v>620</v>
      </c>
      <c r="K159" s="477">
        <v>107260</v>
      </c>
      <c r="L159" s="477">
        <v>1</v>
      </c>
      <c r="M159" s="477">
        <v>173</v>
      </c>
      <c r="N159" s="477">
        <v>633</v>
      </c>
      <c r="O159" s="477">
        <v>110142</v>
      </c>
      <c r="P159" s="552">
        <v>1.0268692895767295</v>
      </c>
      <c r="Q159" s="478">
        <v>174</v>
      </c>
    </row>
    <row r="160" spans="1:17" ht="14.4" customHeight="1" x14ac:dyDescent="0.3">
      <c r="A160" s="472" t="s">
        <v>1338</v>
      </c>
      <c r="B160" s="473" t="s">
        <v>1172</v>
      </c>
      <c r="C160" s="473" t="s">
        <v>1173</v>
      </c>
      <c r="D160" s="473" t="s">
        <v>1190</v>
      </c>
      <c r="E160" s="473" t="s">
        <v>1191</v>
      </c>
      <c r="F160" s="477">
        <v>44</v>
      </c>
      <c r="G160" s="477">
        <v>1804</v>
      </c>
      <c r="H160" s="477">
        <v>1.0599294947121034</v>
      </c>
      <c r="I160" s="477">
        <v>41</v>
      </c>
      <c r="J160" s="477">
        <v>37</v>
      </c>
      <c r="K160" s="477">
        <v>1702</v>
      </c>
      <c r="L160" s="477">
        <v>1</v>
      </c>
      <c r="M160" s="477">
        <v>46</v>
      </c>
      <c r="N160" s="477">
        <v>30</v>
      </c>
      <c r="O160" s="477">
        <v>1380</v>
      </c>
      <c r="P160" s="552">
        <v>0.81081081081081086</v>
      </c>
      <c r="Q160" s="478">
        <v>46</v>
      </c>
    </row>
    <row r="161" spans="1:17" ht="14.4" customHeight="1" x14ac:dyDescent="0.3">
      <c r="A161" s="472" t="s">
        <v>1338</v>
      </c>
      <c r="B161" s="473" t="s">
        <v>1172</v>
      </c>
      <c r="C161" s="473" t="s">
        <v>1173</v>
      </c>
      <c r="D161" s="473" t="s">
        <v>1192</v>
      </c>
      <c r="E161" s="473" t="s">
        <v>1193</v>
      </c>
      <c r="F161" s="477">
        <v>5</v>
      </c>
      <c r="G161" s="477">
        <v>1920</v>
      </c>
      <c r="H161" s="477">
        <v>0.50301283730678548</v>
      </c>
      <c r="I161" s="477">
        <v>384</v>
      </c>
      <c r="J161" s="477">
        <v>11</v>
      </c>
      <c r="K161" s="477">
        <v>3817</v>
      </c>
      <c r="L161" s="477">
        <v>1</v>
      </c>
      <c r="M161" s="477">
        <v>347</v>
      </c>
      <c r="N161" s="477">
        <v>2</v>
      </c>
      <c r="O161" s="477">
        <v>694</v>
      </c>
      <c r="P161" s="552">
        <v>0.18181818181818182</v>
      </c>
      <c r="Q161" s="478">
        <v>347</v>
      </c>
    </row>
    <row r="162" spans="1:17" ht="14.4" customHeight="1" x14ac:dyDescent="0.3">
      <c r="A162" s="472" t="s">
        <v>1338</v>
      </c>
      <c r="B162" s="473" t="s">
        <v>1172</v>
      </c>
      <c r="C162" s="473" t="s">
        <v>1173</v>
      </c>
      <c r="D162" s="473" t="s">
        <v>1194</v>
      </c>
      <c r="E162" s="473" t="s">
        <v>1195</v>
      </c>
      <c r="F162" s="477"/>
      <c r="G162" s="477"/>
      <c r="H162" s="477"/>
      <c r="I162" s="477"/>
      <c r="J162" s="477">
        <v>8</v>
      </c>
      <c r="K162" s="477">
        <v>408</v>
      </c>
      <c r="L162" s="477">
        <v>1</v>
      </c>
      <c r="M162" s="477">
        <v>51</v>
      </c>
      <c r="N162" s="477">
        <v>1</v>
      </c>
      <c r="O162" s="477">
        <v>51</v>
      </c>
      <c r="P162" s="552">
        <v>0.125</v>
      </c>
      <c r="Q162" s="478">
        <v>51</v>
      </c>
    </row>
    <row r="163" spans="1:17" ht="14.4" customHeight="1" x14ac:dyDescent="0.3">
      <c r="A163" s="472" t="s">
        <v>1338</v>
      </c>
      <c r="B163" s="473" t="s">
        <v>1172</v>
      </c>
      <c r="C163" s="473" t="s">
        <v>1173</v>
      </c>
      <c r="D163" s="473" t="s">
        <v>1198</v>
      </c>
      <c r="E163" s="473" t="s">
        <v>1199</v>
      </c>
      <c r="F163" s="477"/>
      <c r="G163" s="477"/>
      <c r="H163" s="477"/>
      <c r="I163" s="477"/>
      <c r="J163" s="477">
        <v>13</v>
      </c>
      <c r="K163" s="477">
        <v>4901</v>
      </c>
      <c r="L163" s="477">
        <v>1</v>
      </c>
      <c r="M163" s="477">
        <v>377</v>
      </c>
      <c r="N163" s="477">
        <v>18</v>
      </c>
      <c r="O163" s="477">
        <v>6786</v>
      </c>
      <c r="P163" s="552">
        <v>1.3846153846153846</v>
      </c>
      <c r="Q163" s="478">
        <v>377</v>
      </c>
    </row>
    <row r="164" spans="1:17" ht="14.4" customHeight="1" x14ac:dyDescent="0.3">
      <c r="A164" s="472" t="s">
        <v>1338</v>
      </c>
      <c r="B164" s="473" t="s">
        <v>1172</v>
      </c>
      <c r="C164" s="473" t="s">
        <v>1173</v>
      </c>
      <c r="D164" s="473" t="s">
        <v>1200</v>
      </c>
      <c r="E164" s="473" t="s">
        <v>1201</v>
      </c>
      <c r="F164" s="477">
        <v>30</v>
      </c>
      <c r="G164" s="477">
        <v>1260</v>
      </c>
      <c r="H164" s="477">
        <v>2.0588235294117645</v>
      </c>
      <c r="I164" s="477">
        <v>42</v>
      </c>
      <c r="J164" s="477">
        <v>18</v>
      </c>
      <c r="K164" s="477">
        <v>612</v>
      </c>
      <c r="L164" s="477">
        <v>1</v>
      </c>
      <c r="M164" s="477">
        <v>34</v>
      </c>
      <c r="N164" s="477">
        <v>19</v>
      </c>
      <c r="O164" s="477">
        <v>646</v>
      </c>
      <c r="P164" s="552">
        <v>1.0555555555555556</v>
      </c>
      <c r="Q164" s="478">
        <v>34</v>
      </c>
    </row>
    <row r="165" spans="1:17" ht="14.4" customHeight="1" x14ac:dyDescent="0.3">
      <c r="A165" s="472" t="s">
        <v>1338</v>
      </c>
      <c r="B165" s="473" t="s">
        <v>1172</v>
      </c>
      <c r="C165" s="473" t="s">
        <v>1173</v>
      </c>
      <c r="D165" s="473" t="s">
        <v>1202</v>
      </c>
      <c r="E165" s="473" t="s">
        <v>1203</v>
      </c>
      <c r="F165" s="477">
        <v>3</v>
      </c>
      <c r="G165" s="477">
        <v>1476</v>
      </c>
      <c r="H165" s="477">
        <v>2.8167938931297711</v>
      </c>
      <c r="I165" s="477">
        <v>492</v>
      </c>
      <c r="J165" s="477">
        <v>1</v>
      </c>
      <c r="K165" s="477">
        <v>524</v>
      </c>
      <c r="L165" s="477">
        <v>1</v>
      </c>
      <c r="M165" s="477">
        <v>524</v>
      </c>
      <c r="N165" s="477">
        <v>2</v>
      </c>
      <c r="O165" s="477">
        <v>1048</v>
      </c>
      <c r="P165" s="552">
        <v>2</v>
      </c>
      <c r="Q165" s="478">
        <v>524</v>
      </c>
    </row>
    <row r="166" spans="1:17" ht="14.4" customHeight="1" x14ac:dyDescent="0.3">
      <c r="A166" s="472" t="s">
        <v>1338</v>
      </c>
      <c r="B166" s="473" t="s">
        <v>1172</v>
      </c>
      <c r="C166" s="473" t="s">
        <v>1173</v>
      </c>
      <c r="D166" s="473" t="s">
        <v>1204</v>
      </c>
      <c r="E166" s="473" t="s">
        <v>1205</v>
      </c>
      <c r="F166" s="477">
        <v>3</v>
      </c>
      <c r="G166" s="477">
        <v>93</v>
      </c>
      <c r="H166" s="477">
        <v>0.32631578947368423</v>
      </c>
      <c r="I166" s="477">
        <v>31</v>
      </c>
      <c r="J166" s="477">
        <v>5</v>
      </c>
      <c r="K166" s="477">
        <v>285</v>
      </c>
      <c r="L166" s="477">
        <v>1</v>
      </c>
      <c r="M166" s="477">
        <v>57</v>
      </c>
      <c r="N166" s="477"/>
      <c r="O166" s="477"/>
      <c r="P166" s="552"/>
      <c r="Q166" s="478"/>
    </row>
    <row r="167" spans="1:17" ht="14.4" customHeight="1" x14ac:dyDescent="0.3">
      <c r="A167" s="472" t="s">
        <v>1338</v>
      </c>
      <c r="B167" s="473" t="s">
        <v>1172</v>
      </c>
      <c r="C167" s="473" t="s">
        <v>1173</v>
      </c>
      <c r="D167" s="473" t="s">
        <v>1206</v>
      </c>
      <c r="E167" s="473" t="s">
        <v>1207</v>
      </c>
      <c r="F167" s="477"/>
      <c r="G167" s="477"/>
      <c r="H167" s="477"/>
      <c r="I167" s="477"/>
      <c r="J167" s="477"/>
      <c r="K167" s="477"/>
      <c r="L167" s="477"/>
      <c r="M167" s="477"/>
      <c r="N167" s="477">
        <v>1</v>
      </c>
      <c r="O167" s="477">
        <v>225</v>
      </c>
      <c r="P167" s="552"/>
      <c r="Q167" s="478">
        <v>225</v>
      </c>
    </row>
    <row r="168" spans="1:17" ht="14.4" customHeight="1" x14ac:dyDescent="0.3">
      <c r="A168" s="472" t="s">
        <v>1338</v>
      </c>
      <c r="B168" s="473" t="s">
        <v>1172</v>
      </c>
      <c r="C168" s="473" t="s">
        <v>1173</v>
      </c>
      <c r="D168" s="473" t="s">
        <v>1208</v>
      </c>
      <c r="E168" s="473" t="s">
        <v>1209</v>
      </c>
      <c r="F168" s="477"/>
      <c r="G168" s="477"/>
      <c r="H168" s="477"/>
      <c r="I168" s="477"/>
      <c r="J168" s="477"/>
      <c r="K168" s="477"/>
      <c r="L168" s="477"/>
      <c r="M168" s="477"/>
      <c r="N168" s="477">
        <v>1</v>
      </c>
      <c r="O168" s="477">
        <v>554</v>
      </c>
      <c r="P168" s="552"/>
      <c r="Q168" s="478">
        <v>554</v>
      </c>
    </row>
    <row r="169" spans="1:17" ht="14.4" customHeight="1" x14ac:dyDescent="0.3">
      <c r="A169" s="472" t="s">
        <v>1338</v>
      </c>
      <c r="B169" s="473" t="s">
        <v>1172</v>
      </c>
      <c r="C169" s="473" t="s">
        <v>1173</v>
      </c>
      <c r="D169" s="473" t="s">
        <v>1218</v>
      </c>
      <c r="E169" s="473" t="s">
        <v>1219</v>
      </c>
      <c r="F169" s="477">
        <v>108</v>
      </c>
      <c r="G169" s="477">
        <v>1836</v>
      </c>
      <c r="H169" s="477">
        <v>1.44</v>
      </c>
      <c r="I169" s="477">
        <v>17</v>
      </c>
      <c r="J169" s="477">
        <v>75</v>
      </c>
      <c r="K169" s="477">
        <v>1275</v>
      </c>
      <c r="L169" s="477">
        <v>1</v>
      </c>
      <c r="M169" s="477">
        <v>17</v>
      </c>
      <c r="N169" s="477">
        <v>33</v>
      </c>
      <c r="O169" s="477">
        <v>561</v>
      </c>
      <c r="P169" s="552">
        <v>0.44</v>
      </c>
      <c r="Q169" s="478">
        <v>17</v>
      </c>
    </row>
    <row r="170" spans="1:17" ht="14.4" customHeight="1" x14ac:dyDescent="0.3">
      <c r="A170" s="472" t="s">
        <v>1338</v>
      </c>
      <c r="B170" s="473" t="s">
        <v>1172</v>
      </c>
      <c r="C170" s="473" t="s">
        <v>1173</v>
      </c>
      <c r="D170" s="473" t="s">
        <v>1220</v>
      </c>
      <c r="E170" s="473" t="s">
        <v>1221</v>
      </c>
      <c r="F170" s="477"/>
      <c r="G170" s="477"/>
      <c r="H170" s="477"/>
      <c r="I170" s="477"/>
      <c r="J170" s="477">
        <v>1</v>
      </c>
      <c r="K170" s="477">
        <v>143</v>
      </c>
      <c r="L170" s="477">
        <v>1</v>
      </c>
      <c r="M170" s="477">
        <v>143</v>
      </c>
      <c r="N170" s="477"/>
      <c r="O170" s="477"/>
      <c r="P170" s="552"/>
      <c r="Q170" s="478"/>
    </row>
    <row r="171" spans="1:17" ht="14.4" customHeight="1" x14ac:dyDescent="0.3">
      <c r="A171" s="472" t="s">
        <v>1338</v>
      </c>
      <c r="B171" s="473" t="s">
        <v>1172</v>
      </c>
      <c r="C171" s="473" t="s">
        <v>1173</v>
      </c>
      <c r="D171" s="473" t="s">
        <v>1222</v>
      </c>
      <c r="E171" s="473" t="s">
        <v>1223</v>
      </c>
      <c r="F171" s="477">
        <v>1</v>
      </c>
      <c r="G171" s="477">
        <v>103</v>
      </c>
      <c r="H171" s="477">
        <v>1.5846153846153845</v>
      </c>
      <c r="I171" s="477">
        <v>103</v>
      </c>
      <c r="J171" s="477">
        <v>1</v>
      </c>
      <c r="K171" s="477">
        <v>65</v>
      </c>
      <c r="L171" s="477">
        <v>1</v>
      </c>
      <c r="M171" s="477">
        <v>65</v>
      </c>
      <c r="N171" s="477">
        <v>1</v>
      </c>
      <c r="O171" s="477">
        <v>65</v>
      </c>
      <c r="P171" s="552">
        <v>1</v>
      </c>
      <c r="Q171" s="478">
        <v>65</v>
      </c>
    </row>
    <row r="172" spans="1:17" ht="14.4" customHeight="1" x14ac:dyDescent="0.3">
      <c r="A172" s="472" t="s">
        <v>1338</v>
      </c>
      <c r="B172" s="473" t="s">
        <v>1172</v>
      </c>
      <c r="C172" s="473" t="s">
        <v>1173</v>
      </c>
      <c r="D172" s="473" t="s">
        <v>1228</v>
      </c>
      <c r="E172" s="473" t="s">
        <v>1229</v>
      </c>
      <c r="F172" s="477">
        <v>197</v>
      </c>
      <c r="G172" s="477">
        <v>23049</v>
      </c>
      <c r="H172" s="477">
        <v>0.72426470588235292</v>
      </c>
      <c r="I172" s="477">
        <v>117</v>
      </c>
      <c r="J172" s="477">
        <v>234</v>
      </c>
      <c r="K172" s="477">
        <v>31824</v>
      </c>
      <c r="L172" s="477">
        <v>1</v>
      </c>
      <c r="M172" s="477">
        <v>136</v>
      </c>
      <c r="N172" s="477">
        <v>204</v>
      </c>
      <c r="O172" s="477">
        <v>27948</v>
      </c>
      <c r="P172" s="552">
        <v>0.87820512820512819</v>
      </c>
      <c r="Q172" s="478">
        <v>137</v>
      </c>
    </row>
    <row r="173" spans="1:17" ht="14.4" customHeight="1" x14ac:dyDescent="0.3">
      <c r="A173" s="472" t="s">
        <v>1338</v>
      </c>
      <c r="B173" s="473" t="s">
        <v>1172</v>
      </c>
      <c r="C173" s="473" t="s">
        <v>1173</v>
      </c>
      <c r="D173" s="473" t="s">
        <v>1230</v>
      </c>
      <c r="E173" s="473" t="s">
        <v>1231</v>
      </c>
      <c r="F173" s="477">
        <v>126</v>
      </c>
      <c r="G173" s="477">
        <v>11466</v>
      </c>
      <c r="H173" s="477">
        <v>1.0327868852459017</v>
      </c>
      <c r="I173" s="477">
        <v>91</v>
      </c>
      <c r="J173" s="477">
        <v>122</v>
      </c>
      <c r="K173" s="477">
        <v>11102</v>
      </c>
      <c r="L173" s="477">
        <v>1</v>
      </c>
      <c r="M173" s="477">
        <v>91</v>
      </c>
      <c r="N173" s="477">
        <v>112</v>
      </c>
      <c r="O173" s="477">
        <v>10192</v>
      </c>
      <c r="P173" s="552">
        <v>0.91803278688524592</v>
      </c>
      <c r="Q173" s="478">
        <v>91</v>
      </c>
    </row>
    <row r="174" spans="1:17" ht="14.4" customHeight="1" x14ac:dyDescent="0.3">
      <c r="A174" s="472" t="s">
        <v>1338</v>
      </c>
      <c r="B174" s="473" t="s">
        <v>1172</v>
      </c>
      <c r="C174" s="473" t="s">
        <v>1173</v>
      </c>
      <c r="D174" s="473" t="s">
        <v>1232</v>
      </c>
      <c r="E174" s="473" t="s">
        <v>1233</v>
      </c>
      <c r="F174" s="477">
        <v>2</v>
      </c>
      <c r="G174" s="477">
        <v>198</v>
      </c>
      <c r="H174" s="477">
        <v>0.48175182481751827</v>
      </c>
      <c r="I174" s="477">
        <v>99</v>
      </c>
      <c r="J174" s="477">
        <v>3</v>
      </c>
      <c r="K174" s="477">
        <v>411</v>
      </c>
      <c r="L174" s="477">
        <v>1</v>
      </c>
      <c r="M174" s="477">
        <v>137</v>
      </c>
      <c r="N174" s="477"/>
      <c r="O174" s="477"/>
      <c r="P174" s="552"/>
      <c r="Q174" s="478"/>
    </row>
    <row r="175" spans="1:17" ht="14.4" customHeight="1" x14ac:dyDescent="0.3">
      <c r="A175" s="472" t="s">
        <v>1338</v>
      </c>
      <c r="B175" s="473" t="s">
        <v>1172</v>
      </c>
      <c r="C175" s="473" t="s">
        <v>1173</v>
      </c>
      <c r="D175" s="473" t="s">
        <v>1234</v>
      </c>
      <c r="E175" s="473" t="s">
        <v>1235</v>
      </c>
      <c r="F175" s="477">
        <v>26</v>
      </c>
      <c r="G175" s="477">
        <v>546</v>
      </c>
      <c r="H175" s="477">
        <v>0.55151515151515151</v>
      </c>
      <c r="I175" s="477">
        <v>21</v>
      </c>
      <c r="J175" s="477">
        <v>15</v>
      </c>
      <c r="K175" s="477">
        <v>990</v>
      </c>
      <c r="L175" s="477">
        <v>1</v>
      </c>
      <c r="M175" s="477">
        <v>66</v>
      </c>
      <c r="N175" s="477">
        <v>13</v>
      </c>
      <c r="O175" s="477">
        <v>858</v>
      </c>
      <c r="P175" s="552">
        <v>0.8666666666666667</v>
      </c>
      <c r="Q175" s="478">
        <v>66</v>
      </c>
    </row>
    <row r="176" spans="1:17" ht="14.4" customHeight="1" x14ac:dyDescent="0.3">
      <c r="A176" s="472" t="s">
        <v>1338</v>
      </c>
      <c r="B176" s="473" t="s">
        <v>1172</v>
      </c>
      <c r="C176" s="473" t="s">
        <v>1173</v>
      </c>
      <c r="D176" s="473" t="s">
        <v>1236</v>
      </c>
      <c r="E176" s="473" t="s">
        <v>1237</v>
      </c>
      <c r="F176" s="477">
        <v>13</v>
      </c>
      <c r="G176" s="477">
        <v>6344</v>
      </c>
      <c r="H176" s="477">
        <v>6.4471544715447155</v>
      </c>
      <c r="I176" s="477">
        <v>488</v>
      </c>
      <c r="J176" s="477">
        <v>3</v>
      </c>
      <c r="K176" s="477">
        <v>984</v>
      </c>
      <c r="L176" s="477">
        <v>1</v>
      </c>
      <c r="M176" s="477">
        <v>328</v>
      </c>
      <c r="N176" s="477">
        <v>11</v>
      </c>
      <c r="O176" s="477">
        <v>3608</v>
      </c>
      <c r="P176" s="552">
        <v>3.6666666666666665</v>
      </c>
      <c r="Q176" s="478">
        <v>328</v>
      </c>
    </row>
    <row r="177" spans="1:17" ht="14.4" customHeight="1" x14ac:dyDescent="0.3">
      <c r="A177" s="472" t="s">
        <v>1338</v>
      </c>
      <c r="B177" s="473" t="s">
        <v>1172</v>
      </c>
      <c r="C177" s="473" t="s">
        <v>1173</v>
      </c>
      <c r="D177" s="473" t="s">
        <v>1244</v>
      </c>
      <c r="E177" s="473" t="s">
        <v>1245</v>
      </c>
      <c r="F177" s="477">
        <v>16</v>
      </c>
      <c r="G177" s="477">
        <v>656</v>
      </c>
      <c r="H177" s="477">
        <v>1.4291938997821352</v>
      </c>
      <c r="I177" s="477">
        <v>41</v>
      </c>
      <c r="J177" s="477">
        <v>9</v>
      </c>
      <c r="K177" s="477">
        <v>459</v>
      </c>
      <c r="L177" s="477">
        <v>1</v>
      </c>
      <c r="M177" s="477">
        <v>51</v>
      </c>
      <c r="N177" s="477">
        <v>24</v>
      </c>
      <c r="O177" s="477">
        <v>1224</v>
      </c>
      <c r="P177" s="552">
        <v>2.6666666666666665</v>
      </c>
      <c r="Q177" s="478">
        <v>51</v>
      </c>
    </row>
    <row r="178" spans="1:17" ht="14.4" customHeight="1" x14ac:dyDescent="0.3">
      <c r="A178" s="472" t="s">
        <v>1338</v>
      </c>
      <c r="B178" s="473" t="s">
        <v>1172</v>
      </c>
      <c r="C178" s="473" t="s">
        <v>1173</v>
      </c>
      <c r="D178" s="473" t="s">
        <v>1252</v>
      </c>
      <c r="E178" s="473" t="s">
        <v>1253</v>
      </c>
      <c r="F178" s="477">
        <v>1</v>
      </c>
      <c r="G178" s="477">
        <v>223</v>
      </c>
      <c r="H178" s="477"/>
      <c r="I178" s="477">
        <v>223</v>
      </c>
      <c r="J178" s="477"/>
      <c r="K178" s="477"/>
      <c r="L178" s="477"/>
      <c r="M178" s="477"/>
      <c r="N178" s="477">
        <v>1</v>
      </c>
      <c r="O178" s="477">
        <v>207</v>
      </c>
      <c r="P178" s="552"/>
      <c r="Q178" s="478">
        <v>207</v>
      </c>
    </row>
    <row r="179" spans="1:17" ht="14.4" customHeight="1" x14ac:dyDescent="0.3">
      <c r="A179" s="472" t="s">
        <v>1338</v>
      </c>
      <c r="B179" s="473" t="s">
        <v>1172</v>
      </c>
      <c r="C179" s="473" t="s">
        <v>1173</v>
      </c>
      <c r="D179" s="473" t="s">
        <v>1258</v>
      </c>
      <c r="E179" s="473" t="s">
        <v>1259</v>
      </c>
      <c r="F179" s="477">
        <v>2</v>
      </c>
      <c r="G179" s="477">
        <v>1228</v>
      </c>
      <c r="H179" s="477">
        <v>1.0032679738562091</v>
      </c>
      <c r="I179" s="477">
        <v>614</v>
      </c>
      <c r="J179" s="477">
        <v>2</v>
      </c>
      <c r="K179" s="477">
        <v>1224</v>
      </c>
      <c r="L179" s="477">
        <v>1</v>
      </c>
      <c r="M179" s="477">
        <v>612</v>
      </c>
      <c r="N179" s="477">
        <v>4</v>
      </c>
      <c r="O179" s="477">
        <v>2448</v>
      </c>
      <c r="P179" s="552">
        <v>2</v>
      </c>
      <c r="Q179" s="478">
        <v>612</v>
      </c>
    </row>
    <row r="180" spans="1:17" ht="14.4" customHeight="1" x14ac:dyDescent="0.3">
      <c r="A180" s="472" t="s">
        <v>1338</v>
      </c>
      <c r="B180" s="473" t="s">
        <v>1172</v>
      </c>
      <c r="C180" s="473" t="s">
        <v>1173</v>
      </c>
      <c r="D180" s="473" t="s">
        <v>1260</v>
      </c>
      <c r="E180" s="473" t="s">
        <v>1261</v>
      </c>
      <c r="F180" s="477"/>
      <c r="G180" s="477"/>
      <c r="H180" s="477"/>
      <c r="I180" s="477"/>
      <c r="J180" s="477">
        <v>1</v>
      </c>
      <c r="K180" s="477">
        <v>825</v>
      </c>
      <c r="L180" s="477">
        <v>1</v>
      </c>
      <c r="M180" s="477">
        <v>825</v>
      </c>
      <c r="N180" s="477"/>
      <c r="O180" s="477"/>
      <c r="P180" s="552"/>
      <c r="Q180" s="478"/>
    </row>
    <row r="181" spans="1:17" ht="14.4" customHeight="1" x14ac:dyDescent="0.3">
      <c r="A181" s="472" t="s">
        <v>1338</v>
      </c>
      <c r="B181" s="473" t="s">
        <v>1172</v>
      </c>
      <c r="C181" s="473" t="s">
        <v>1173</v>
      </c>
      <c r="D181" s="473" t="s">
        <v>1284</v>
      </c>
      <c r="E181" s="473" t="s">
        <v>1285</v>
      </c>
      <c r="F181" s="477"/>
      <c r="G181" s="477"/>
      <c r="H181" s="477"/>
      <c r="I181" s="477"/>
      <c r="J181" s="477">
        <v>1</v>
      </c>
      <c r="K181" s="477">
        <v>242</v>
      </c>
      <c r="L181" s="477">
        <v>1</v>
      </c>
      <c r="M181" s="477">
        <v>242</v>
      </c>
      <c r="N181" s="477">
        <v>1</v>
      </c>
      <c r="O181" s="477">
        <v>242</v>
      </c>
      <c r="P181" s="552">
        <v>1</v>
      </c>
      <c r="Q181" s="478">
        <v>242</v>
      </c>
    </row>
    <row r="182" spans="1:17" ht="14.4" customHeight="1" x14ac:dyDescent="0.3">
      <c r="A182" s="472" t="s">
        <v>1338</v>
      </c>
      <c r="B182" s="473" t="s">
        <v>1172</v>
      </c>
      <c r="C182" s="473" t="s">
        <v>1173</v>
      </c>
      <c r="D182" s="473" t="s">
        <v>1294</v>
      </c>
      <c r="E182" s="473" t="s">
        <v>1295</v>
      </c>
      <c r="F182" s="477"/>
      <c r="G182" s="477"/>
      <c r="H182" s="477"/>
      <c r="I182" s="477"/>
      <c r="J182" s="477"/>
      <c r="K182" s="477"/>
      <c r="L182" s="477"/>
      <c r="M182" s="477"/>
      <c r="N182" s="477">
        <v>114</v>
      </c>
      <c r="O182" s="477">
        <v>29754</v>
      </c>
      <c r="P182" s="552"/>
      <c r="Q182" s="478">
        <v>261</v>
      </c>
    </row>
    <row r="183" spans="1:17" ht="14.4" customHeight="1" x14ac:dyDescent="0.3">
      <c r="A183" s="472" t="s">
        <v>1338</v>
      </c>
      <c r="B183" s="473" t="s">
        <v>1172</v>
      </c>
      <c r="C183" s="473" t="s">
        <v>1173</v>
      </c>
      <c r="D183" s="473" t="s">
        <v>1296</v>
      </c>
      <c r="E183" s="473" t="s">
        <v>1297</v>
      </c>
      <c r="F183" s="477"/>
      <c r="G183" s="477"/>
      <c r="H183" s="477"/>
      <c r="I183" s="477"/>
      <c r="J183" s="477"/>
      <c r="K183" s="477"/>
      <c r="L183" s="477"/>
      <c r="M183" s="477"/>
      <c r="N183" s="477">
        <v>4</v>
      </c>
      <c r="O183" s="477">
        <v>660</v>
      </c>
      <c r="P183" s="552"/>
      <c r="Q183" s="478">
        <v>165</v>
      </c>
    </row>
    <row r="184" spans="1:17" ht="14.4" customHeight="1" x14ac:dyDescent="0.3">
      <c r="A184" s="472" t="s">
        <v>1338</v>
      </c>
      <c r="B184" s="473" t="s">
        <v>1172</v>
      </c>
      <c r="C184" s="473" t="s">
        <v>1173</v>
      </c>
      <c r="D184" s="473" t="s">
        <v>1300</v>
      </c>
      <c r="E184" s="473" t="s">
        <v>1301</v>
      </c>
      <c r="F184" s="477"/>
      <c r="G184" s="477"/>
      <c r="H184" s="477"/>
      <c r="I184" s="477"/>
      <c r="J184" s="477"/>
      <c r="K184" s="477"/>
      <c r="L184" s="477"/>
      <c r="M184" s="477"/>
      <c r="N184" s="477">
        <v>1</v>
      </c>
      <c r="O184" s="477">
        <v>152</v>
      </c>
      <c r="P184" s="552"/>
      <c r="Q184" s="478">
        <v>152</v>
      </c>
    </row>
    <row r="185" spans="1:17" ht="14.4" customHeight="1" x14ac:dyDescent="0.3">
      <c r="A185" s="472" t="s">
        <v>1339</v>
      </c>
      <c r="B185" s="473" t="s">
        <v>1172</v>
      </c>
      <c r="C185" s="473" t="s">
        <v>1173</v>
      </c>
      <c r="D185" s="473" t="s">
        <v>1174</v>
      </c>
      <c r="E185" s="473" t="s">
        <v>1175</v>
      </c>
      <c r="F185" s="477">
        <v>587</v>
      </c>
      <c r="G185" s="477">
        <v>101551</v>
      </c>
      <c r="H185" s="477">
        <v>1.1075471698113208</v>
      </c>
      <c r="I185" s="477">
        <v>173</v>
      </c>
      <c r="J185" s="477">
        <v>530</v>
      </c>
      <c r="K185" s="477">
        <v>91690</v>
      </c>
      <c r="L185" s="477">
        <v>1</v>
      </c>
      <c r="M185" s="477">
        <v>173</v>
      </c>
      <c r="N185" s="477">
        <v>498</v>
      </c>
      <c r="O185" s="477">
        <v>86652</v>
      </c>
      <c r="P185" s="552">
        <v>0.94505398625804338</v>
      </c>
      <c r="Q185" s="478">
        <v>174</v>
      </c>
    </row>
    <row r="186" spans="1:17" ht="14.4" customHeight="1" x14ac:dyDescent="0.3">
      <c r="A186" s="472" t="s">
        <v>1339</v>
      </c>
      <c r="B186" s="473" t="s">
        <v>1172</v>
      </c>
      <c r="C186" s="473" t="s">
        <v>1173</v>
      </c>
      <c r="D186" s="473" t="s">
        <v>1188</v>
      </c>
      <c r="E186" s="473" t="s">
        <v>1189</v>
      </c>
      <c r="F186" s="477">
        <v>91</v>
      </c>
      <c r="G186" s="477">
        <v>106743</v>
      </c>
      <c r="H186" s="477">
        <v>4.9879906542056078</v>
      </c>
      <c r="I186" s="477">
        <v>1173</v>
      </c>
      <c r="J186" s="477">
        <v>20</v>
      </c>
      <c r="K186" s="477">
        <v>21400</v>
      </c>
      <c r="L186" s="477">
        <v>1</v>
      </c>
      <c r="M186" s="477">
        <v>1070</v>
      </c>
      <c r="N186" s="477">
        <v>17</v>
      </c>
      <c r="O186" s="477">
        <v>18190</v>
      </c>
      <c r="P186" s="552">
        <v>0.85</v>
      </c>
      <c r="Q186" s="478">
        <v>1070</v>
      </c>
    </row>
    <row r="187" spans="1:17" ht="14.4" customHeight="1" x14ac:dyDescent="0.3">
      <c r="A187" s="472" t="s">
        <v>1339</v>
      </c>
      <c r="B187" s="473" t="s">
        <v>1172</v>
      </c>
      <c r="C187" s="473" t="s">
        <v>1173</v>
      </c>
      <c r="D187" s="473" t="s">
        <v>1190</v>
      </c>
      <c r="E187" s="473" t="s">
        <v>1191</v>
      </c>
      <c r="F187" s="477">
        <v>94</v>
      </c>
      <c r="G187" s="477">
        <v>3854</v>
      </c>
      <c r="H187" s="477">
        <v>1.8213610586011342</v>
      </c>
      <c r="I187" s="477">
        <v>41</v>
      </c>
      <c r="J187" s="477">
        <v>46</v>
      </c>
      <c r="K187" s="477">
        <v>2116</v>
      </c>
      <c r="L187" s="477">
        <v>1</v>
      </c>
      <c r="M187" s="477">
        <v>46</v>
      </c>
      <c r="N187" s="477">
        <v>280</v>
      </c>
      <c r="O187" s="477">
        <v>12880</v>
      </c>
      <c r="P187" s="552">
        <v>6.0869565217391308</v>
      </c>
      <c r="Q187" s="478">
        <v>46</v>
      </c>
    </row>
    <row r="188" spans="1:17" ht="14.4" customHeight="1" x14ac:dyDescent="0.3">
      <c r="A188" s="472" t="s">
        <v>1339</v>
      </c>
      <c r="B188" s="473" t="s">
        <v>1172</v>
      </c>
      <c r="C188" s="473" t="s">
        <v>1173</v>
      </c>
      <c r="D188" s="473" t="s">
        <v>1192</v>
      </c>
      <c r="E188" s="473" t="s">
        <v>1193</v>
      </c>
      <c r="F188" s="477">
        <v>11</v>
      </c>
      <c r="G188" s="477">
        <v>4224</v>
      </c>
      <c r="H188" s="477">
        <v>1.106628242074928</v>
      </c>
      <c r="I188" s="477">
        <v>384</v>
      </c>
      <c r="J188" s="477">
        <v>11</v>
      </c>
      <c r="K188" s="477">
        <v>3817</v>
      </c>
      <c r="L188" s="477">
        <v>1</v>
      </c>
      <c r="M188" s="477">
        <v>347</v>
      </c>
      <c r="N188" s="477">
        <v>36</v>
      </c>
      <c r="O188" s="477">
        <v>12492</v>
      </c>
      <c r="P188" s="552">
        <v>3.2727272727272729</v>
      </c>
      <c r="Q188" s="478">
        <v>347</v>
      </c>
    </row>
    <row r="189" spans="1:17" ht="14.4" customHeight="1" x14ac:dyDescent="0.3">
      <c r="A189" s="472" t="s">
        <v>1339</v>
      </c>
      <c r="B189" s="473" t="s">
        <v>1172</v>
      </c>
      <c r="C189" s="473" t="s">
        <v>1173</v>
      </c>
      <c r="D189" s="473" t="s">
        <v>1194</v>
      </c>
      <c r="E189" s="473" t="s">
        <v>1195</v>
      </c>
      <c r="F189" s="477">
        <v>34</v>
      </c>
      <c r="G189" s="477">
        <v>1258</v>
      </c>
      <c r="H189" s="477"/>
      <c r="I189" s="477">
        <v>37</v>
      </c>
      <c r="J189" s="477"/>
      <c r="K189" s="477"/>
      <c r="L189" s="477"/>
      <c r="M189" s="477"/>
      <c r="N189" s="477">
        <v>8</v>
      </c>
      <c r="O189" s="477">
        <v>408</v>
      </c>
      <c r="P189" s="552"/>
      <c r="Q189" s="478">
        <v>51</v>
      </c>
    </row>
    <row r="190" spans="1:17" ht="14.4" customHeight="1" x14ac:dyDescent="0.3">
      <c r="A190" s="472" t="s">
        <v>1339</v>
      </c>
      <c r="B190" s="473" t="s">
        <v>1172</v>
      </c>
      <c r="C190" s="473" t="s">
        <v>1173</v>
      </c>
      <c r="D190" s="473" t="s">
        <v>1198</v>
      </c>
      <c r="E190" s="473" t="s">
        <v>1199</v>
      </c>
      <c r="F190" s="477">
        <v>27</v>
      </c>
      <c r="G190" s="477">
        <v>12042</v>
      </c>
      <c r="H190" s="477">
        <v>0.56037972916375822</v>
      </c>
      <c r="I190" s="477">
        <v>446</v>
      </c>
      <c r="J190" s="477">
        <v>57</v>
      </c>
      <c r="K190" s="477">
        <v>21489</v>
      </c>
      <c r="L190" s="477">
        <v>1</v>
      </c>
      <c r="M190" s="477">
        <v>377</v>
      </c>
      <c r="N190" s="477">
        <v>111</v>
      </c>
      <c r="O190" s="477">
        <v>41847</v>
      </c>
      <c r="P190" s="552">
        <v>1.9473684210526316</v>
      </c>
      <c r="Q190" s="478">
        <v>377</v>
      </c>
    </row>
    <row r="191" spans="1:17" ht="14.4" customHeight="1" x14ac:dyDescent="0.3">
      <c r="A191" s="472" t="s">
        <v>1339</v>
      </c>
      <c r="B191" s="473" t="s">
        <v>1172</v>
      </c>
      <c r="C191" s="473" t="s">
        <v>1173</v>
      </c>
      <c r="D191" s="473" t="s">
        <v>1200</v>
      </c>
      <c r="E191" s="473" t="s">
        <v>1201</v>
      </c>
      <c r="F191" s="477">
        <v>57</v>
      </c>
      <c r="G191" s="477">
        <v>2394</v>
      </c>
      <c r="H191" s="477">
        <v>1.1176470588235294</v>
      </c>
      <c r="I191" s="477">
        <v>42</v>
      </c>
      <c r="J191" s="477">
        <v>63</v>
      </c>
      <c r="K191" s="477">
        <v>2142</v>
      </c>
      <c r="L191" s="477">
        <v>1</v>
      </c>
      <c r="M191" s="477">
        <v>34</v>
      </c>
      <c r="N191" s="477">
        <v>64</v>
      </c>
      <c r="O191" s="477">
        <v>2176</v>
      </c>
      <c r="P191" s="552">
        <v>1.0158730158730158</v>
      </c>
      <c r="Q191" s="478">
        <v>34</v>
      </c>
    </row>
    <row r="192" spans="1:17" ht="14.4" customHeight="1" x14ac:dyDescent="0.3">
      <c r="A192" s="472" t="s">
        <v>1339</v>
      </c>
      <c r="B192" s="473" t="s">
        <v>1172</v>
      </c>
      <c r="C192" s="473" t="s">
        <v>1173</v>
      </c>
      <c r="D192" s="473" t="s">
        <v>1202</v>
      </c>
      <c r="E192" s="473" t="s">
        <v>1203</v>
      </c>
      <c r="F192" s="477">
        <v>34</v>
      </c>
      <c r="G192" s="477">
        <v>16728</v>
      </c>
      <c r="H192" s="477">
        <v>0.93893129770992367</v>
      </c>
      <c r="I192" s="477">
        <v>492</v>
      </c>
      <c r="J192" s="477">
        <v>34</v>
      </c>
      <c r="K192" s="477">
        <v>17816</v>
      </c>
      <c r="L192" s="477">
        <v>1</v>
      </c>
      <c r="M192" s="477">
        <v>524</v>
      </c>
      <c r="N192" s="477">
        <v>34</v>
      </c>
      <c r="O192" s="477">
        <v>17816</v>
      </c>
      <c r="P192" s="552">
        <v>1</v>
      </c>
      <c r="Q192" s="478">
        <v>524</v>
      </c>
    </row>
    <row r="193" spans="1:17" ht="14.4" customHeight="1" x14ac:dyDescent="0.3">
      <c r="A193" s="472" t="s">
        <v>1339</v>
      </c>
      <c r="B193" s="473" t="s">
        <v>1172</v>
      </c>
      <c r="C193" s="473" t="s">
        <v>1173</v>
      </c>
      <c r="D193" s="473" t="s">
        <v>1204</v>
      </c>
      <c r="E193" s="473" t="s">
        <v>1205</v>
      </c>
      <c r="F193" s="477">
        <v>29</v>
      </c>
      <c r="G193" s="477">
        <v>899</v>
      </c>
      <c r="H193" s="477">
        <v>0.58414554905782978</v>
      </c>
      <c r="I193" s="477">
        <v>31</v>
      </c>
      <c r="J193" s="477">
        <v>27</v>
      </c>
      <c r="K193" s="477">
        <v>1539</v>
      </c>
      <c r="L193" s="477">
        <v>1</v>
      </c>
      <c r="M193" s="477">
        <v>57</v>
      </c>
      <c r="N193" s="477">
        <v>60</v>
      </c>
      <c r="O193" s="477">
        <v>3420</v>
      </c>
      <c r="P193" s="552">
        <v>2.2222222222222223</v>
      </c>
      <c r="Q193" s="478">
        <v>57</v>
      </c>
    </row>
    <row r="194" spans="1:17" ht="14.4" customHeight="1" x14ac:dyDescent="0.3">
      <c r="A194" s="472" t="s">
        <v>1339</v>
      </c>
      <c r="B194" s="473" t="s">
        <v>1172</v>
      </c>
      <c r="C194" s="473" t="s">
        <v>1173</v>
      </c>
      <c r="D194" s="473" t="s">
        <v>1206</v>
      </c>
      <c r="E194" s="473" t="s">
        <v>1207</v>
      </c>
      <c r="F194" s="477">
        <v>5</v>
      </c>
      <c r="G194" s="477">
        <v>1040</v>
      </c>
      <c r="H194" s="477">
        <v>1.5476190476190477</v>
      </c>
      <c r="I194" s="477">
        <v>208</v>
      </c>
      <c r="J194" s="477">
        <v>3</v>
      </c>
      <c r="K194" s="477">
        <v>672</v>
      </c>
      <c r="L194" s="477">
        <v>1</v>
      </c>
      <c r="M194" s="477">
        <v>224</v>
      </c>
      <c r="N194" s="477"/>
      <c r="O194" s="477"/>
      <c r="P194" s="552"/>
      <c r="Q194" s="478"/>
    </row>
    <row r="195" spans="1:17" ht="14.4" customHeight="1" x14ac:dyDescent="0.3">
      <c r="A195" s="472" t="s">
        <v>1339</v>
      </c>
      <c r="B195" s="473" t="s">
        <v>1172</v>
      </c>
      <c r="C195" s="473" t="s">
        <v>1173</v>
      </c>
      <c r="D195" s="473" t="s">
        <v>1208</v>
      </c>
      <c r="E195" s="473" t="s">
        <v>1209</v>
      </c>
      <c r="F195" s="477">
        <v>6</v>
      </c>
      <c r="G195" s="477">
        <v>2304</v>
      </c>
      <c r="H195" s="477">
        <v>2.0831826401446656</v>
      </c>
      <c r="I195" s="477">
        <v>384</v>
      </c>
      <c r="J195" s="477">
        <v>2</v>
      </c>
      <c r="K195" s="477">
        <v>1106</v>
      </c>
      <c r="L195" s="477">
        <v>1</v>
      </c>
      <c r="M195" s="477">
        <v>553</v>
      </c>
      <c r="N195" s="477"/>
      <c r="O195" s="477"/>
      <c r="P195" s="552"/>
      <c r="Q195" s="478"/>
    </row>
    <row r="196" spans="1:17" ht="14.4" customHeight="1" x14ac:dyDescent="0.3">
      <c r="A196" s="472" t="s">
        <v>1339</v>
      </c>
      <c r="B196" s="473" t="s">
        <v>1172</v>
      </c>
      <c r="C196" s="473" t="s">
        <v>1173</v>
      </c>
      <c r="D196" s="473" t="s">
        <v>1218</v>
      </c>
      <c r="E196" s="473" t="s">
        <v>1219</v>
      </c>
      <c r="F196" s="477">
        <v>210</v>
      </c>
      <c r="G196" s="477">
        <v>3570</v>
      </c>
      <c r="H196" s="477">
        <v>1.0606060606060606</v>
      </c>
      <c r="I196" s="477">
        <v>17</v>
      </c>
      <c r="J196" s="477">
        <v>198</v>
      </c>
      <c r="K196" s="477">
        <v>3366</v>
      </c>
      <c r="L196" s="477">
        <v>1</v>
      </c>
      <c r="M196" s="477">
        <v>17</v>
      </c>
      <c r="N196" s="477">
        <v>161</v>
      </c>
      <c r="O196" s="477">
        <v>2737</v>
      </c>
      <c r="P196" s="552">
        <v>0.81313131313131315</v>
      </c>
      <c r="Q196" s="478">
        <v>17</v>
      </c>
    </row>
    <row r="197" spans="1:17" ht="14.4" customHeight="1" x14ac:dyDescent="0.3">
      <c r="A197" s="472" t="s">
        <v>1339</v>
      </c>
      <c r="B197" s="473" t="s">
        <v>1172</v>
      </c>
      <c r="C197" s="473" t="s">
        <v>1173</v>
      </c>
      <c r="D197" s="473" t="s">
        <v>1220</v>
      </c>
      <c r="E197" s="473" t="s">
        <v>1221</v>
      </c>
      <c r="F197" s="477">
        <v>74</v>
      </c>
      <c r="G197" s="477">
        <v>10286</v>
      </c>
      <c r="H197" s="477">
        <v>0.94644828855355168</v>
      </c>
      <c r="I197" s="477">
        <v>139</v>
      </c>
      <c r="J197" s="477">
        <v>76</v>
      </c>
      <c r="K197" s="477">
        <v>10868</v>
      </c>
      <c r="L197" s="477">
        <v>1</v>
      </c>
      <c r="M197" s="477">
        <v>143</v>
      </c>
      <c r="N197" s="477">
        <v>52</v>
      </c>
      <c r="O197" s="477">
        <v>7436</v>
      </c>
      <c r="P197" s="552">
        <v>0.68421052631578949</v>
      </c>
      <c r="Q197" s="478">
        <v>143</v>
      </c>
    </row>
    <row r="198" spans="1:17" ht="14.4" customHeight="1" x14ac:dyDescent="0.3">
      <c r="A198" s="472" t="s">
        <v>1339</v>
      </c>
      <c r="B198" s="473" t="s">
        <v>1172</v>
      </c>
      <c r="C198" s="473" t="s">
        <v>1173</v>
      </c>
      <c r="D198" s="473" t="s">
        <v>1222</v>
      </c>
      <c r="E198" s="473" t="s">
        <v>1223</v>
      </c>
      <c r="F198" s="477">
        <v>50</v>
      </c>
      <c r="G198" s="477">
        <v>5150</v>
      </c>
      <c r="H198" s="477">
        <v>1.2988650693568726</v>
      </c>
      <c r="I198" s="477">
        <v>103</v>
      </c>
      <c r="J198" s="477">
        <v>61</v>
      </c>
      <c r="K198" s="477">
        <v>3965</v>
      </c>
      <c r="L198" s="477">
        <v>1</v>
      </c>
      <c r="M198" s="477">
        <v>65</v>
      </c>
      <c r="N198" s="477">
        <v>43</v>
      </c>
      <c r="O198" s="477">
        <v>2795</v>
      </c>
      <c r="P198" s="552">
        <v>0.70491803278688525</v>
      </c>
      <c r="Q198" s="478">
        <v>65</v>
      </c>
    </row>
    <row r="199" spans="1:17" ht="14.4" customHeight="1" x14ac:dyDescent="0.3">
      <c r="A199" s="472" t="s">
        <v>1339</v>
      </c>
      <c r="B199" s="473" t="s">
        <v>1172</v>
      </c>
      <c r="C199" s="473" t="s">
        <v>1173</v>
      </c>
      <c r="D199" s="473" t="s">
        <v>1228</v>
      </c>
      <c r="E199" s="473" t="s">
        <v>1229</v>
      </c>
      <c r="F199" s="477">
        <v>679</v>
      </c>
      <c r="G199" s="477">
        <v>79443</v>
      </c>
      <c r="H199" s="477">
        <v>0.81812283737024216</v>
      </c>
      <c r="I199" s="477">
        <v>117</v>
      </c>
      <c r="J199" s="477">
        <v>714</v>
      </c>
      <c r="K199" s="477">
        <v>97104</v>
      </c>
      <c r="L199" s="477">
        <v>1</v>
      </c>
      <c r="M199" s="477">
        <v>136</v>
      </c>
      <c r="N199" s="477">
        <v>717</v>
      </c>
      <c r="O199" s="477">
        <v>98229</v>
      </c>
      <c r="P199" s="552">
        <v>1.0115855165595651</v>
      </c>
      <c r="Q199" s="478">
        <v>137</v>
      </c>
    </row>
    <row r="200" spans="1:17" ht="14.4" customHeight="1" x14ac:dyDescent="0.3">
      <c r="A200" s="472" t="s">
        <v>1339</v>
      </c>
      <c r="B200" s="473" t="s">
        <v>1172</v>
      </c>
      <c r="C200" s="473" t="s">
        <v>1173</v>
      </c>
      <c r="D200" s="473" t="s">
        <v>1230</v>
      </c>
      <c r="E200" s="473" t="s">
        <v>1231</v>
      </c>
      <c r="F200" s="477">
        <v>349</v>
      </c>
      <c r="G200" s="477">
        <v>31759</v>
      </c>
      <c r="H200" s="477">
        <v>1.0771604938271604</v>
      </c>
      <c r="I200" s="477">
        <v>91</v>
      </c>
      <c r="J200" s="477">
        <v>324</v>
      </c>
      <c r="K200" s="477">
        <v>29484</v>
      </c>
      <c r="L200" s="477">
        <v>1</v>
      </c>
      <c r="M200" s="477">
        <v>91</v>
      </c>
      <c r="N200" s="477">
        <v>292</v>
      </c>
      <c r="O200" s="477">
        <v>26572</v>
      </c>
      <c r="P200" s="552">
        <v>0.90123456790123457</v>
      </c>
      <c r="Q200" s="478">
        <v>91</v>
      </c>
    </row>
    <row r="201" spans="1:17" ht="14.4" customHeight="1" x14ac:dyDescent="0.3">
      <c r="A201" s="472" t="s">
        <v>1339</v>
      </c>
      <c r="B201" s="473" t="s">
        <v>1172</v>
      </c>
      <c r="C201" s="473" t="s">
        <v>1173</v>
      </c>
      <c r="D201" s="473" t="s">
        <v>1232</v>
      </c>
      <c r="E201" s="473" t="s">
        <v>1233</v>
      </c>
      <c r="F201" s="477">
        <v>3</v>
      </c>
      <c r="G201" s="477">
        <v>297</v>
      </c>
      <c r="H201" s="477">
        <v>0.72262773722627738</v>
      </c>
      <c r="I201" s="477">
        <v>99</v>
      </c>
      <c r="J201" s="477">
        <v>3</v>
      </c>
      <c r="K201" s="477">
        <v>411</v>
      </c>
      <c r="L201" s="477">
        <v>1</v>
      </c>
      <c r="M201" s="477">
        <v>137</v>
      </c>
      <c r="N201" s="477">
        <v>4</v>
      </c>
      <c r="O201" s="477">
        <v>552</v>
      </c>
      <c r="P201" s="552">
        <v>1.3430656934306568</v>
      </c>
      <c r="Q201" s="478">
        <v>138</v>
      </c>
    </row>
    <row r="202" spans="1:17" ht="14.4" customHeight="1" x14ac:dyDescent="0.3">
      <c r="A202" s="472" t="s">
        <v>1339</v>
      </c>
      <c r="B202" s="473" t="s">
        <v>1172</v>
      </c>
      <c r="C202" s="473" t="s">
        <v>1173</v>
      </c>
      <c r="D202" s="473" t="s">
        <v>1234</v>
      </c>
      <c r="E202" s="473" t="s">
        <v>1235</v>
      </c>
      <c r="F202" s="477">
        <v>58</v>
      </c>
      <c r="G202" s="477">
        <v>1218</v>
      </c>
      <c r="H202" s="477">
        <v>0.34175084175084175</v>
      </c>
      <c r="I202" s="477">
        <v>21</v>
      </c>
      <c r="J202" s="477">
        <v>54</v>
      </c>
      <c r="K202" s="477">
        <v>3564</v>
      </c>
      <c r="L202" s="477">
        <v>1</v>
      </c>
      <c r="M202" s="477">
        <v>66</v>
      </c>
      <c r="N202" s="477">
        <v>44</v>
      </c>
      <c r="O202" s="477">
        <v>2904</v>
      </c>
      <c r="P202" s="552">
        <v>0.81481481481481477</v>
      </c>
      <c r="Q202" s="478">
        <v>66</v>
      </c>
    </row>
    <row r="203" spans="1:17" ht="14.4" customHeight="1" x14ac:dyDescent="0.3">
      <c r="A203" s="472" t="s">
        <v>1339</v>
      </c>
      <c r="B203" s="473" t="s">
        <v>1172</v>
      </c>
      <c r="C203" s="473" t="s">
        <v>1173</v>
      </c>
      <c r="D203" s="473" t="s">
        <v>1236</v>
      </c>
      <c r="E203" s="473" t="s">
        <v>1237</v>
      </c>
      <c r="F203" s="477">
        <v>141</v>
      </c>
      <c r="G203" s="477">
        <v>68808</v>
      </c>
      <c r="H203" s="477">
        <v>2.3308943089430896</v>
      </c>
      <c r="I203" s="477">
        <v>488</v>
      </c>
      <c r="J203" s="477">
        <v>90</v>
      </c>
      <c r="K203" s="477">
        <v>29520</v>
      </c>
      <c r="L203" s="477">
        <v>1</v>
      </c>
      <c r="M203" s="477">
        <v>328</v>
      </c>
      <c r="N203" s="477">
        <v>71</v>
      </c>
      <c r="O203" s="477">
        <v>23288</v>
      </c>
      <c r="P203" s="552">
        <v>0.78888888888888886</v>
      </c>
      <c r="Q203" s="478">
        <v>328</v>
      </c>
    </row>
    <row r="204" spans="1:17" ht="14.4" customHeight="1" x14ac:dyDescent="0.3">
      <c r="A204" s="472" t="s">
        <v>1339</v>
      </c>
      <c r="B204" s="473" t="s">
        <v>1172</v>
      </c>
      <c r="C204" s="473" t="s">
        <v>1173</v>
      </c>
      <c r="D204" s="473" t="s">
        <v>1244</v>
      </c>
      <c r="E204" s="473" t="s">
        <v>1245</v>
      </c>
      <c r="F204" s="477">
        <v>50</v>
      </c>
      <c r="G204" s="477">
        <v>2050</v>
      </c>
      <c r="H204" s="477">
        <v>0.60903149138443258</v>
      </c>
      <c r="I204" s="477">
        <v>41</v>
      </c>
      <c r="J204" s="477">
        <v>66</v>
      </c>
      <c r="K204" s="477">
        <v>3366</v>
      </c>
      <c r="L204" s="477">
        <v>1</v>
      </c>
      <c r="M204" s="477">
        <v>51</v>
      </c>
      <c r="N204" s="477">
        <v>78</v>
      </c>
      <c r="O204" s="477">
        <v>3978</v>
      </c>
      <c r="P204" s="552">
        <v>1.1818181818181819</v>
      </c>
      <c r="Q204" s="478">
        <v>51</v>
      </c>
    </row>
    <row r="205" spans="1:17" ht="14.4" customHeight="1" x14ac:dyDescent="0.3">
      <c r="A205" s="472" t="s">
        <v>1339</v>
      </c>
      <c r="B205" s="473" t="s">
        <v>1172</v>
      </c>
      <c r="C205" s="473" t="s">
        <v>1173</v>
      </c>
      <c r="D205" s="473" t="s">
        <v>1252</v>
      </c>
      <c r="E205" s="473" t="s">
        <v>1253</v>
      </c>
      <c r="F205" s="477">
        <v>5</v>
      </c>
      <c r="G205" s="477">
        <v>1115</v>
      </c>
      <c r="H205" s="477">
        <v>0.44887278582930756</v>
      </c>
      <c r="I205" s="477">
        <v>223</v>
      </c>
      <c r="J205" s="477">
        <v>12</v>
      </c>
      <c r="K205" s="477">
        <v>2484</v>
      </c>
      <c r="L205" s="477">
        <v>1</v>
      </c>
      <c r="M205" s="477">
        <v>207</v>
      </c>
      <c r="N205" s="477">
        <v>13</v>
      </c>
      <c r="O205" s="477">
        <v>2691</v>
      </c>
      <c r="P205" s="552">
        <v>1.0833333333333333</v>
      </c>
      <c r="Q205" s="478">
        <v>207</v>
      </c>
    </row>
    <row r="206" spans="1:17" ht="14.4" customHeight="1" x14ac:dyDescent="0.3">
      <c r="A206" s="472" t="s">
        <v>1339</v>
      </c>
      <c r="B206" s="473" t="s">
        <v>1172</v>
      </c>
      <c r="C206" s="473" t="s">
        <v>1173</v>
      </c>
      <c r="D206" s="473" t="s">
        <v>1254</v>
      </c>
      <c r="E206" s="473" t="s">
        <v>1255</v>
      </c>
      <c r="F206" s="477"/>
      <c r="G206" s="477"/>
      <c r="H206" s="477"/>
      <c r="I206" s="477"/>
      <c r="J206" s="477"/>
      <c r="K206" s="477"/>
      <c r="L206" s="477"/>
      <c r="M206" s="477"/>
      <c r="N206" s="477">
        <v>1</v>
      </c>
      <c r="O206" s="477">
        <v>763</v>
      </c>
      <c r="P206" s="552"/>
      <c r="Q206" s="478">
        <v>763</v>
      </c>
    </row>
    <row r="207" spans="1:17" ht="14.4" customHeight="1" x14ac:dyDescent="0.3">
      <c r="A207" s="472" t="s">
        <v>1339</v>
      </c>
      <c r="B207" s="473" t="s">
        <v>1172</v>
      </c>
      <c r="C207" s="473" t="s">
        <v>1173</v>
      </c>
      <c r="D207" s="473" t="s">
        <v>1258</v>
      </c>
      <c r="E207" s="473" t="s">
        <v>1259</v>
      </c>
      <c r="F207" s="477">
        <v>17</v>
      </c>
      <c r="G207" s="477">
        <v>10438</v>
      </c>
      <c r="H207" s="477">
        <v>0.7752525252525253</v>
      </c>
      <c r="I207" s="477">
        <v>614</v>
      </c>
      <c r="J207" s="477">
        <v>22</v>
      </c>
      <c r="K207" s="477">
        <v>13464</v>
      </c>
      <c r="L207" s="477">
        <v>1</v>
      </c>
      <c r="M207" s="477">
        <v>612</v>
      </c>
      <c r="N207" s="477">
        <v>16</v>
      </c>
      <c r="O207" s="477">
        <v>9792</v>
      </c>
      <c r="P207" s="552">
        <v>0.72727272727272729</v>
      </c>
      <c r="Q207" s="478">
        <v>612</v>
      </c>
    </row>
    <row r="208" spans="1:17" ht="14.4" customHeight="1" x14ac:dyDescent="0.3">
      <c r="A208" s="472" t="s">
        <v>1339</v>
      </c>
      <c r="B208" s="473" t="s">
        <v>1172</v>
      </c>
      <c r="C208" s="473" t="s">
        <v>1173</v>
      </c>
      <c r="D208" s="473" t="s">
        <v>1280</v>
      </c>
      <c r="E208" s="473" t="s">
        <v>1281</v>
      </c>
      <c r="F208" s="477">
        <v>11</v>
      </c>
      <c r="G208" s="477">
        <v>3619</v>
      </c>
      <c r="H208" s="477">
        <v>1.5999115826702033</v>
      </c>
      <c r="I208" s="477">
        <v>329</v>
      </c>
      <c r="J208" s="477">
        <v>6</v>
      </c>
      <c r="K208" s="477">
        <v>2262</v>
      </c>
      <c r="L208" s="477">
        <v>1</v>
      </c>
      <c r="M208" s="477">
        <v>377</v>
      </c>
      <c r="N208" s="477">
        <v>6</v>
      </c>
      <c r="O208" s="477">
        <v>2262</v>
      </c>
      <c r="P208" s="552">
        <v>1</v>
      </c>
      <c r="Q208" s="478">
        <v>377</v>
      </c>
    </row>
    <row r="209" spans="1:17" ht="14.4" customHeight="1" x14ac:dyDescent="0.3">
      <c r="A209" s="472" t="s">
        <v>1339</v>
      </c>
      <c r="B209" s="473" t="s">
        <v>1172</v>
      </c>
      <c r="C209" s="473" t="s">
        <v>1173</v>
      </c>
      <c r="D209" s="473" t="s">
        <v>1284</v>
      </c>
      <c r="E209" s="473" t="s">
        <v>1285</v>
      </c>
      <c r="F209" s="477"/>
      <c r="G209" s="477"/>
      <c r="H209" s="477"/>
      <c r="I209" s="477"/>
      <c r="J209" s="477">
        <v>2</v>
      </c>
      <c r="K209" s="477">
        <v>484</v>
      </c>
      <c r="L209" s="477">
        <v>1</v>
      </c>
      <c r="M209" s="477">
        <v>242</v>
      </c>
      <c r="N209" s="477">
        <v>1</v>
      </c>
      <c r="O209" s="477">
        <v>242</v>
      </c>
      <c r="P209" s="552">
        <v>0.5</v>
      </c>
      <c r="Q209" s="478">
        <v>242</v>
      </c>
    </row>
    <row r="210" spans="1:17" ht="14.4" customHeight="1" x14ac:dyDescent="0.3">
      <c r="A210" s="472" t="s">
        <v>1339</v>
      </c>
      <c r="B210" s="473" t="s">
        <v>1172</v>
      </c>
      <c r="C210" s="473" t="s">
        <v>1173</v>
      </c>
      <c r="D210" s="473" t="s">
        <v>1286</v>
      </c>
      <c r="E210" s="473" t="s">
        <v>1287</v>
      </c>
      <c r="F210" s="477"/>
      <c r="G210" s="477"/>
      <c r="H210" s="477"/>
      <c r="I210" s="477"/>
      <c r="J210" s="477">
        <v>15</v>
      </c>
      <c r="K210" s="477">
        <v>22395</v>
      </c>
      <c r="L210" s="477">
        <v>1</v>
      </c>
      <c r="M210" s="477">
        <v>1493</v>
      </c>
      <c r="N210" s="477">
        <v>30</v>
      </c>
      <c r="O210" s="477">
        <v>44790</v>
      </c>
      <c r="P210" s="552">
        <v>2</v>
      </c>
      <c r="Q210" s="478">
        <v>1493</v>
      </c>
    </row>
    <row r="211" spans="1:17" ht="14.4" customHeight="1" x14ac:dyDescent="0.3">
      <c r="A211" s="472" t="s">
        <v>1339</v>
      </c>
      <c r="B211" s="473" t="s">
        <v>1172</v>
      </c>
      <c r="C211" s="473" t="s">
        <v>1173</v>
      </c>
      <c r="D211" s="473" t="s">
        <v>1288</v>
      </c>
      <c r="E211" s="473" t="s">
        <v>1289</v>
      </c>
      <c r="F211" s="477"/>
      <c r="G211" s="477"/>
      <c r="H211" s="477"/>
      <c r="I211" s="477"/>
      <c r="J211" s="477">
        <v>8</v>
      </c>
      <c r="K211" s="477">
        <v>2616</v>
      </c>
      <c r="L211" s="477">
        <v>1</v>
      </c>
      <c r="M211" s="477">
        <v>327</v>
      </c>
      <c r="N211" s="477">
        <v>29</v>
      </c>
      <c r="O211" s="477">
        <v>9483</v>
      </c>
      <c r="P211" s="552">
        <v>3.625</v>
      </c>
      <c r="Q211" s="478">
        <v>327</v>
      </c>
    </row>
    <row r="212" spans="1:17" ht="14.4" customHeight="1" x14ac:dyDescent="0.3">
      <c r="A212" s="472" t="s">
        <v>1339</v>
      </c>
      <c r="B212" s="473" t="s">
        <v>1172</v>
      </c>
      <c r="C212" s="473" t="s">
        <v>1173</v>
      </c>
      <c r="D212" s="473" t="s">
        <v>1290</v>
      </c>
      <c r="E212" s="473" t="s">
        <v>1291</v>
      </c>
      <c r="F212" s="477"/>
      <c r="G212" s="477"/>
      <c r="H212" s="477"/>
      <c r="I212" s="477"/>
      <c r="J212" s="477">
        <v>3</v>
      </c>
      <c r="K212" s="477">
        <v>2661</v>
      </c>
      <c r="L212" s="477">
        <v>1</v>
      </c>
      <c r="M212" s="477">
        <v>887</v>
      </c>
      <c r="N212" s="477">
        <v>13</v>
      </c>
      <c r="O212" s="477">
        <v>11544</v>
      </c>
      <c r="P212" s="552">
        <v>4.3382187147688835</v>
      </c>
      <c r="Q212" s="478">
        <v>888</v>
      </c>
    </row>
    <row r="213" spans="1:17" ht="14.4" customHeight="1" x14ac:dyDescent="0.3">
      <c r="A213" s="472" t="s">
        <v>1339</v>
      </c>
      <c r="B213" s="473" t="s">
        <v>1172</v>
      </c>
      <c r="C213" s="473" t="s">
        <v>1173</v>
      </c>
      <c r="D213" s="473" t="s">
        <v>1294</v>
      </c>
      <c r="E213" s="473" t="s">
        <v>1295</v>
      </c>
      <c r="F213" s="477"/>
      <c r="G213" s="477"/>
      <c r="H213" s="477"/>
      <c r="I213" s="477"/>
      <c r="J213" s="477"/>
      <c r="K213" s="477"/>
      <c r="L213" s="477"/>
      <c r="M213" s="477"/>
      <c r="N213" s="477">
        <v>509</v>
      </c>
      <c r="O213" s="477">
        <v>132849</v>
      </c>
      <c r="P213" s="552"/>
      <c r="Q213" s="478">
        <v>261</v>
      </c>
    </row>
    <row r="214" spans="1:17" ht="14.4" customHeight="1" x14ac:dyDescent="0.3">
      <c r="A214" s="472" t="s">
        <v>1339</v>
      </c>
      <c r="B214" s="473" t="s">
        <v>1172</v>
      </c>
      <c r="C214" s="473" t="s">
        <v>1173</v>
      </c>
      <c r="D214" s="473" t="s">
        <v>1296</v>
      </c>
      <c r="E214" s="473" t="s">
        <v>1297</v>
      </c>
      <c r="F214" s="477"/>
      <c r="G214" s="477"/>
      <c r="H214" s="477"/>
      <c r="I214" s="477"/>
      <c r="J214" s="477"/>
      <c r="K214" s="477"/>
      <c r="L214" s="477"/>
      <c r="M214" s="477"/>
      <c r="N214" s="477">
        <v>42</v>
      </c>
      <c r="O214" s="477">
        <v>6930</v>
      </c>
      <c r="P214" s="552"/>
      <c r="Q214" s="478">
        <v>165</v>
      </c>
    </row>
    <row r="215" spans="1:17" ht="14.4" customHeight="1" x14ac:dyDescent="0.3">
      <c r="A215" s="472" t="s">
        <v>1340</v>
      </c>
      <c r="B215" s="473" t="s">
        <v>1172</v>
      </c>
      <c r="C215" s="473" t="s">
        <v>1173</v>
      </c>
      <c r="D215" s="473" t="s">
        <v>1174</v>
      </c>
      <c r="E215" s="473" t="s">
        <v>1175</v>
      </c>
      <c r="F215" s="477">
        <v>98</v>
      </c>
      <c r="G215" s="477">
        <v>16954</v>
      </c>
      <c r="H215" s="477">
        <v>1.1136363636363635</v>
      </c>
      <c r="I215" s="477">
        <v>173</v>
      </c>
      <c r="J215" s="477">
        <v>88</v>
      </c>
      <c r="K215" s="477">
        <v>15224</v>
      </c>
      <c r="L215" s="477">
        <v>1</v>
      </c>
      <c r="M215" s="477">
        <v>173</v>
      </c>
      <c r="N215" s="477">
        <v>112</v>
      </c>
      <c r="O215" s="477">
        <v>19488</v>
      </c>
      <c r="P215" s="552">
        <v>1.2800840777719391</v>
      </c>
      <c r="Q215" s="478">
        <v>174</v>
      </c>
    </row>
    <row r="216" spans="1:17" ht="14.4" customHeight="1" x14ac:dyDescent="0.3">
      <c r="A216" s="472" t="s">
        <v>1340</v>
      </c>
      <c r="B216" s="473" t="s">
        <v>1172</v>
      </c>
      <c r="C216" s="473" t="s">
        <v>1173</v>
      </c>
      <c r="D216" s="473" t="s">
        <v>1188</v>
      </c>
      <c r="E216" s="473" t="s">
        <v>1189</v>
      </c>
      <c r="F216" s="477">
        <v>13</v>
      </c>
      <c r="G216" s="477">
        <v>15249</v>
      </c>
      <c r="H216" s="477">
        <v>0.25448931909212286</v>
      </c>
      <c r="I216" s="477">
        <v>1173</v>
      </c>
      <c r="J216" s="477">
        <v>56</v>
      </c>
      <c r="K216" s="477">
        <v>59920</v>
      </c>
      <c r="L216" s="477">
        <v>1</v>
      </c>
      <c r="M216" s="477">
        <v>1070</v>
      </c>
      <c r="N216" s="477">
        <v>44</v>
      </c>
      <c r="O216" s="477">
        <v>47080</v>
      </c>
      <c r="P216" s="552">
        <v>0.7857142857142857</v>
      </c>
      <c r="Q216" s="478">
        <v>1070</v>
      </c>
    </row>
    <row r="217" spans="1:17" ht="14.4" customHeight="1" x14ac:dyDescent="0.3">
      <c r="A217" s="472" t="s">
        <v>1340</v>
      </c>
      <c r="B217" s="473" t="s">
        <v>1172</v>
      </c>
      <c r="C217" s="473" t="s">
        <v>1173</v>
      </c>
      <c r="D217" s="473" t="s">
        <v>1190</v>
      </c>
      <c r="E217" s="473" t="s">
        <v>1191</v>
      </c>
      <c r="F217" s="477">
        <v>33</v>
      </c>
      <c r="G217" s="477">
        <v>1353</v>
      </c>
      <c r="H217" s="477">
        <v>1.7301790281329923</v>
      </c>
      <c r="I217" s="477">
        <v>41</v>
      </c>
      <c r="J217" s="477">
        <v>17</v>
      </c>
      <c r="K217" s="477">
        <v>782</v>
      </c>
      <c r="L217" s="477">
        <v>1</v>
      </c>
      <c r="M217" s="477">
        <v>46</v>
      </c>
      <c r="N217" s="477">
        <v>27</v>
      </c>
      <c r="O217" s="477">
        <v>1242</v>
      </c>
      <c r="P217" s="552">
        <v>1.588235294117647</v>
      </c>
      <c r="Q217" s="478">
        <v>46</v>
      </c>
    </row>
    <row r="218" spans="1:17" ht="14.4" customHeight="1" x14ac:dyDescent="0.3">
      <c r="A218" s="472" t="s">
        <v>1340</v>
      </c>
      <c r="B218" s="473" t="s">
        <v>1172</v>
      </c>
      <c r="C218" s="473" t="s">
        <v>1173</v>
      </c>
      <c r="D218" s="473" t="s">
        <v>1192</v>
      </c>
      <c r="E218" s="473" t="s">
        <v>1193</v>
      </c>
      <c r="F218" s="477">
        <v>24</v>
      </c>
      <c r="G218" s="477">
        <v>9216</v>
      </c>
      <c r="H218" s="477">
        <v>1.3978462005156984</v>
      </c>
      <c r="I218" s="477">
        <v>384</v>
      </c>
      <c r="J218" s="477">
        <v>19</v>
      </c>
      <c r="K218" s="477">
        <v>6593</v>
      </c>
      <c r="L218" s="477">
        <v>1</v>
      </c>
      <c r="M218" s="477">
        <v>347</v>
      </c>
      <c r="N218" s="477">
        <v>28</v>
      </c>
      <c r="O218" s="477">
        <v>9716</v>
      </c>
      <c r="P218" s="552">
        <v>1.4736842105263157</v>
      </c>
      <c r="Q218" s="478">
        <v>347</v>
      </c>
    </row>
    <row r="219" spans="1:17" ht="14.4" customHeight="1" x14ac:dyDescent="0.3">
      <c r="A219" s="472" t="s">
        <v>1340</v>
      </c>
      <c r="B219" s="473" t="s">
        <v>1172</v>
      </c>
      <c r="C219" s="473" t="s">
        <v>1173</v>
      </c>
      <c r="D219" s="473" t="s">
        <v>1194</v>
      </c>
      <c r="E219" s="473" t="s">
        <v>1195</v>
      </c>
      <c r="F219" s="477"/>
      <c r="G219" s="477"/>
      <c r="H219" s="477"/>
      <c r="I219" s="477"/>
      <c r="J219" s="477">
        <v>6</v>
      </c>
      <c r="K219" s="477">
        <v>306</v>
      </c>
      <c r="L219" s="477">
        <v>1</v>
      </c>
      <c r="M219" s="477">
        <v>51</v>
      </c>
      <c r="N219" s="477">
        <v>2</v>
      </c>
      <c r="O219" s="477">
        <v>102</v>
      </c>
      <c r="P219" s="552">
        <v>0.33333333333333331</v>
      </c>
      <c r="Q219" s="478">
        <v>51</v>
      </c>
    </row>
    <row r="220" spans="1:17" ht="14.4" customHeight="1" x14ac:dyDescent="0.3">
      <c r="A220" s="472" t="s">
        <v>1340</v>
      </c>
      <c r="B220" s="473" t="s">
        <v>1172</v>
      </c>
      <c r="C220" s="473" t="s">
        <v>1173</v>
      </c>
      <c r="D220" s="473" t="s">
        <v>1198</v>
      </c>
      <c r="E220" s="473" t="s">
        <v>1199</v>
      </c>
      <c r="F220" s="477">
        <v>21</v>
      </c>
      <c r="G220" s="477">
        <v>9366</v>
      </c>
      <c r="H220" s="477">
        <v>0.88726790450928383</v>
      </c>
      <c r="I220" s="477">
        <v>446</v>
      </c>
      <c r="J220" s="477">
        <v>28</v>
      </c>
      <c r="K220" s="477">
        <v>10556</v>
      </c>
      <c r="L220" s="477">
        <v>1</v>
      </c>
      <c r="M220" s="477">
        <v>377</v>
      </c>
      <c r="N220" s="477">
        <v>58</v>
      </c>
      <c r="O220" s="477">
        <v>21866</v>
      </c>
      <c r="P220" s="552">
        <v>2.0714285714285716</v>
      </c>
      <c r="Q220" s="478">
        <v>377</v>
      </c>
    </row>
    <row r="221" spans="1:17" ht="14.4" customHeight="1" x14ac:dyDescent="0.3">
      <c r="A221" s="472" t="s">
        <v>1340</v>
      </c>
      <c r="B221" s="473" t="s">
        <v>1172</v>
      </c>
      <c r="C221" s="473" t="s">
        <v>1173</v>
      </c>
      <c r="D221" s="473" t="s">
        <v>1200</v>
      </c>
      <c r="E221" s="473" t="s">
        <v>1201</v>
      </c>
      <c r="F221" s="477">
        <v>2</v>
      </c>
      <c r="G221" s="477">
        <v>84</v>
      </c>
      <c r="H221" s="477">
        <v>0.41176470588235292</v>
      </c>
      <c r="I221" s="477">
        <v>42</v>
      </c>
      <c r="J221" s="477">
        <v>6</v>
      </c>
      <c r="K221" s="477">
        <v>204</v>
      </c>
      <c r="L221" s="477">
        <v>1</v>
      </c>
      <c r="M221" s="477">
        <v>34</v>
      </c>
      <c r="N221" s="477">
        <v>1</v>
      </c>
      <c r="O221" s="477">
        <v>34</v>
      </c>
      <c r="P221" s="552">
        <v>0.16666666666666666</v>
      </c>
      <c r="Q221" s="478">
        <v>34</v>
      </c>
    </row>
    <row r="222" spans="1:17" ht="14.4" customHeight="1" x14ac:dyDescent="0.3">
      <c r="A222" s="472" t="s">
        <v>1340</v>
      </c>
      <c r="B222" s="473" t="s">
        <v>1172</v>
      </c>
      <c r="C222" s="473" t="s">
        <v>1173</v>
      </c>
      <c r="D222" s="473" t="s">
        <v>1202</v>
      </c>
      <c r="E222" s="473" t="s">
        <v>1203</v>
      </c>
      <c r="F222" s="477">
        <v>32</v>
      </c>
      <c r="G222" s="477">
        <v>15744</v>
      </c>
      <c r="H222" s="477">
        <v>15.022900763358779</v>
      </c>
      <c r="I222" s="477">
        <v>492</v>
      </c>
      <c r="J222" s="477">
        <v>2</v>
      </c>
      <c r="K222" s="477">
        <v>1048</v>
      </c>
      <c r="L222" s="477">
        <v>1</v>
      </c>
      <c r="M222" s="477">
        <v>524</v>
      </c>
      <c r="N222" s="477"/>
      <c r="O222" s="477"/>
      <c r="P222" s="552"/>
      <c r="Q222" s="478"/>
    </row>
    <row r="223" spans="1:17" ht="14.4" customHeight="1" x14ac:dyDescent="0.3">
      <c r="A223" s="472" t="s">
        <v>1340</v>
      </c>
      <c r="B223" s="473" t="s">
        <v>1172</v>
      </c>
      <c r="C223" s="473" t="s">
        <v>1173</v>
      </c>
      <c r="D223" s="473" t="s">
        <v>1204</v>
      </c>
      <c r="E223" s="473" t="s">
        <v>1205</v>
      </c>
      <c r="F223" s="477"/>
      <c r="G223" s="477"/>
      <c r="H223" s="477"/>
      <c r="I223" s="477"/>
      <c r="J223" s="477">
        <v>2</v>
      </c>
      <c r="K223" s="477">
        <v>114</v>
      </c>
      <c r="L223" s="477">
        <v>1</v>
      </c>
      <c r="M223" s="477">
        <v>57</v>
      </c>
      <c r="N223" s="477">
        <v>2</v>
      </c>
      <c r="O223" s="477">
        <v>114</v>
      </c>
      <c r="P223" s="552">
        <v>1</v>
      </c>
      <c r="Q223" s="478">
        <v>57</v>
      </c>
    </row>
    <row r="224" spans="1:17" ht="14.4" customHeight="1" x14ac:dyDescent="0.3">
      <c r="A224" s="472" t="s">
        <v>1340</v>
      </c>
      <c r="B224" s="473" t="s">
        <v>1172</v>
      </c>
      <c r="C224" s="473" t="s">
        <v>1173</v>
      </c>
      <c r="D224" s="473" t="s">
        <v>1206</v>
      </c>
      <c r="E224" s="473" t="s">
        <v>1207</v>
      </c>
      <c r="F224" s="477"/>
      <c r="G224" s="477"/>
      <c r="H224" s="477"/>
      <c r="I224" s="477"/>
      <c r="J224" s="477">
        <v>2</v>
      </c>
      <c r="K224" s="477">
        <v>448</v>
      </c>
      <c r="L224" s="477">
        <v>1</v>
      </c>
      <c r="M224" s="477">
        <v>224</v>
      </c>
      <c r="N224" s="477"/>
      <c r="O224" s="477"/>
      <c r="P224" s="552"/>
      <c r="Q224" s="478"/>
    </row>
    <row r="225" spans="1:17" ht="14.4" customHeight="1" x14ac:dyDescent="0.3">
      <c r="A225" s="472" t="s">
        <v>1340</v>
      </c>
      <c r="B225" s="473" t="s">
        <v>1172</v>
      </c>
      <c r="C225" s="473" t="s">
        <v>1173</v>
      </c>
      <c r="D225" s="473" t="s">
        <v>1208</v>
      </c>
      <c r="E225" s="473" t="s">
        <v>1209</v>
      </c>
      <c r="F225" s="477"/>
      <c r="G225" s="477"/>
      <c r="H225" s="477"/>
      <c r="I225" s="477"/>
      <c r="J225" s="477">
        <v>2</v>
      </c>
      <c r="K225" s="477">
        <v>1106</v>
      </c>
      <c r="L225" s="477">
        <v>1</v>
      </c>
      <c r="M225" s="477">
        <v>553</v>
      </c>
      <c r="N225" s="477"/>
      <c r="O225" s="477"/>
      <c r="P225" s="552"/>
      <c r="Q225" s="478"/>
    </row>
    <row r="226" spans="1:17" ht="14.4" customHeight="1" x14ac:dyDescent="0.3">
      <c r="A226" s="472" t="s">
        <v>1340</v>
      </c>
      <c r="B226" s="473" t="s">
        <v>1172</v>
      </c>
      <c r="C226" s="473" t="s">
        <v>1173</v>
      </c>
      <c r="D226" s="473" t="s">
        <v>1210</v>
      </c>
      <c r="E226" s="473" t="s">
        <v>1211</v>
      </c>
      <c r="F226" s="477">
        <v>65</v>
      </c>
      <c r="G226" s="477">
        <v>15340</v>
      </c>
      <c r="H226" s="477">
        <v>1.2003129890453834</v>
      </c>
      <c r="I226" s="477">
        <v>236</v>
      </c>
      <c r="J226" s="477">
        <v>60</v>
      </c>
      <c r="K226" s="477">
        <v>12780</v>
      </c>
      <c r="L226" s="477">
        <v>1</v>
      </c>
      <c r="M226" s="477">
        <v>213</v>
      </c>
      <c r="N226" s="477">
        <v>79</v>
      </c>
      <c r="O226" s="477">
        <v>16906</v>
      </c>
      <c r="P226" s="552">
        <v>1.3228482003129891</v>
      </c>
      <c r="Q226" s="478">
        <v>214</v>
      </c>
    </row>
    <row r="227" spans="1:17" ht="14.4" customHeight="1" x14ac:dyDescent="0.3">
      <c r="A227" s="472" t="s">
        <v>1340</v>
      </c>
      <c r="B227" s="473" t="s">
        <v>1172</v>
      </c>
      <c r="C227" s="473" t="s">
        <v>1173</v>
      </c>
      <c r="D227" s="473" t="s">
        <v>1218</v>
      </c>
      <c r="E227" s="473" t="s">
        <v>1219</v>
      </c>
      <c r="F227" s="477">
        <v>49</v>
      </c>
      <c r="G227" s="477">
        <v>833</v>
      </c>
      <c r="H227" s="477">
        <v>0.90740740740740744</v>
      </c>
      <c r="I227" s="477">
        <v>17</v>
      </c>
      <c r="J227" s="477">
        <v>54</v>
      </c>
      <c r="K227" s="477">
        <v>918</v>
      </c>
      <c r="L227" s="477">
        <v>1</v>
      </c>
      <c r="M227" s="477">
        <v>17</v>
      </c>
      <c r="N227" s="477">
        <v>51</v>
      </c>
      <c r="O227" s="477">
        <v>867</v>
      </c>
      <c r="P227" s="552">
        <v>0.94444444444444442</v>
      </c>
      <c r="Q227" s="478">
        <v>17</v>
      </c>
    </row>
    <row r="228" spans="1:17" ht="14.4" customHeight="1" x14ac:dyDescent="0.3">
      <c r="A228" s="472" t="s">
        <v>1340</v>
      </c>
      <c r="B228" s="473" t="s">
        <v>1172</v>
      </c>
      <c r="C228" s="473" t="s">
        <v>1173</v>
      </c>
      <c r="D228" s="473" t="s">
        <v>1220</v>
      </c>
      <c r="E228" s="473" t="s">
        <v>1221</v>
      </c>
      <c r="F228" s="477">
        <v>1</v>
      </c>
      <c r="G228" s="477">
        <v>139</v>
      </c>
      <c r="H228" s="477">
        <v>0.97202797202797198</v>
      </c>
      <c r="I228" s="477">
        <v>139</v>
      </c>
      <c r="J228" s="477">
        <v>1</v>
      </c>
      <c r="K228" s="477">
        <v>143</v>
      </c>
      <c r="L228" s="477">
        <v>1</v>
      </c>
      <c r="M228" s="477">
        <v>143</v>
      </c>
      <c r="N228" s="477">
        <v>1</v>
      </c>
      <c r="O228" s="477">
        <v>143</v>
      </c>
      <c r="P228" s="552">
        <v>1</v>
      </c>
      <c r="Q228" s="478">
        <v>143</v>
      </c>
    </row>
    <row r="229" spans="1:17" ht="14.4" customHeight="1" x14ac:dyDescent="0.3">
      <c r="A229" s="472" t="s">
        <v>1340</v>
      </c>
      <c r="B229" s="473" t="s">
        <v>1172</v>
      </c>
      <c r="C229" s="473" t="s">
        <v>1173</v>
      </c>
      <c r="D229" s="473" t="s">
        <v>1222</v>
      </c>
      <c r="E229" s="473" t="s">
        <v>1223</v>
      </c>
      <c r="F229" s="477">
        <v>2</v>
      </c>
      <c r="G229" s="477">
        <v>206</v>
      </c>
      <c r="H229" s="477"/>
      <c r="I229" s="477">
        <v>103</v>
      </c>
      <c r="J229" s="477"/>
      <c r="K229" s="477"/>
      <c r="L229" s="477"/>
      <c r="M229" s="477"/>
      <c r="N229" s="477">
        <v>1</v>
      </c>
      <c r="O229" s="477">
        <v>65</v>
      </c>
      <c r="P229" s="552"/>
      <c r="Q229" s="478">
        <v>65</v>
      </c>
    </row>
    <row r="230" spans="1:17" ht="14.4" customHeight="1" x14ac:dyDescent="0.3">
      <c r="A230" s="472" t="s">
        <v>1340</v>
      </c>
      <c r="B230" s="473" t="s">
        <v>1172</v>
      </c>
      <c r="C230" s="473" t="s">
        <v>1173</v>
      </c>
      <c r="D230" s="473" t="s">
        <v>1228</v>
      </c>
      <c r="E230" s="473" t="s">
        <v>1229</v>
      </c>
      <c r="F230" s="477">
        <v>149</v>
      </c>
      <c r="G230" s="477">
        <v>17433</v>
      </c>
      <c r="H230" s="477">
        <v>0.63144740654882647</v>
      </c>
      <c r="I230" s="477">
        <v>117</v>
      </c>
      <c r="J230" s="477">
        <v>203</v>
      </c>
      <c r="K230" s="477">
        <v>27608</v>
      </c>
      <c r="L230" s="477">
        <v>1</v>
      </c>
      <c r="M230" s="477">
        <v>136</v>
      </c>
      <c r="N230" s="477">
        <v>189</v>
      </c>
      <c r="O230" s="477">
        <v>25893</v>
      </c>
      <c r="P230" s="552">
        <v>0.93788032454361059</v>
      </c>
      <c r="Q230" s="478">
        <v>137</v>
      </c>
    </row>
    <row r="231" spans="1:17" ht="14.4" customHeight="1" x14ac:dyDescent="0.3">
      <c r="A231" s="472" t="s">
        <v>1340</v>
      </c>
      <c r="B231" s="473" t="s">
        <v>1172</v>
      </c>
      <c r="C231" s="473" t="s">
        <v>1173</v>
      </c>
      <c r="D231" s="473" t="s">
        <v>1230</v>
      </c>
      <c r="E231" s="473" t="s">
        <v>1231</v>
      </c>
      <c r="F231" s="477">
        <v>21</v>
      </c>
      <c r="G231" s="477">
        <v>1911</v>
      </c>
      <c r="H231" s="477">
        <v>0.84</v>
      </c>
      <c r="I231" s="477">
        <v>91</v>
      </c>
      <c r="J231" s="477">
        <v>25</v>
      </c>
      <c r="K231" s="477">
        <v>2275</v>
      </c>
      <c r="L231" s="477">
        <v>1</v>
      </c>
      <c r="M231" s="477">
        <v>91</v>
      </c>
      <c r="N231" s="477">
        <v>25</v>
      </c>
      <c r="O231" s="477">
        <v>2275</v>
      </c>
      <c r="P231" s="552">
        <v>1</v>
      </c>
      <c r="Q231" s="478">
        <v>91</v>
      </c>
    </row>
    <row r="232" spans="1:17" ht="14.4" customHeight="1" x14ac:dyDescent="0.3">
      <c r="A232" s="472" t="s">
        <v>1340</v>
      </c>
      <c r="B232" s="473" t="s">
        <v>1172</v>
      </c>
      <c r="C232" s="473" t="s">
        <v>1173</v>
      </c>
      <c r="D232" s="473" t="s">
        <v>1232</v>
      </c>
      <c r="E232" s="473" t="s">
        <v>1233</v>
      </c>
      <c r="F232" s="477">
        <v>93</v>
      </c>
      <c r="G232" s="477">
        <v>9207</v>
      </c>
      <c r="H232" s="477">
        <v>0.62226277372262773</v>
      </c>
      <c r="I232" s="477">
        <v>99</v>
      </c>
      <c r="J232" s="477">
        <v>108</v>
      </c>
      <c r="K232" s="477">
        <v>14796</v>
      </c>
      <c r="L232" s="477">
        <v>1</v>
      </c>
      <c r="M232" s="477">
        <v>137</v>
      </c>
      <c r="N232" s="477">
        <v>102</v>
      </c>
      <c r="O232" s="477">
        <v>14076</v>
      </c>
      <c r="P232" s="552">
        <v>0.95133819951338194</v>
      </c>
      <c r="Q232" s="478">
        <v>138</v>
      </c>
    </row>
    <row r="233" spans="1:17" ht="14.4" customHeight="1" x14ac:dyDescent="0.3">
      <c r="A233" s="472" t="s">
        <v>1340</v>
      </c>
      <c r="B233" s="473" t="s">
        <v>1172</v>
      </c>
      <c r="C233" s="473" t="s">
        <v>1173</v>
      </c>
      <c r="D233" s="473" t="s">
        <v>1234</v>
      </c>
      <c r="E233" s="473" t="s">
        <v>1235</v>
      </c>
      <c r="F233" s="477">
        <v>13</v>
      </c>
      <c r="G233" s="477">
        <v>273</v>
      </c>
      <c r="H233" s="477"/>
      <c r="I233" s="477">
        <v>21</v>
      </c>
      <c r="J233" s="477"/>
      <c r="K233" s="477"/>
      <c r="L233" s="477"/>
      <c r="M233" s="477"/>
      <c r="N233" s="477">
        <v>1</v>
      </c>
      <c r="O233" s="477">
        <v>66</v>
      </c>
      <c r="P233" s="552"/>
      <c r="Q233" s="478">
        <v>66</v>
      </c>
    </row>
    <row r="234" spans="1:17" ht="14.4" customHeight="1" x14ac:dyDescent="0.3">
      <c r="A234" s="472" t="s">
        <v>1340</v>
      </c>
      <c r="B234" s="473" t="s">
        <v>1172</v>
      </c>
      <c r="C234" s="473" t="s">
        <v>1173</v>
      </c>
      <c r="D234" s="473" t="s">
        <v>1236</v>
      </c>
      <c r="E234" s="473" t="s">
        <v>1237</v>
      </c>
      <c r="F234" s="477">
        <v>24</v>
      </c>
      <c r="G234" s="477">
        <v>11712</v>
      </c>
      <c r="H234" s="477">
        <v>2.3804878048780487</v>
      </c>
      <c r="I234" s="477">
        <v>488</v>
      </c>
      <c r="J234" s="477">
        <v>15</v>
      </c>
      <c r="K234" s="477">
        <v>4920</v>
      </c>
      <c r="L234" s="477">
        <v>1</v>
      </c>
      <c r="M234" s="477">
        <v>328</v>
      </c>
      <c r="N234" s="477">
        <v>10</v>
      </c>
      <c r="O234" s="477">
        <v>3280</v>
      </c>
      <c r="P234" s="552">
        <v>0.66666666666666663</v>
      </c>
      <c r="Q234" s="478">
        <v>328</v>
      </c>
    </row>
    <row r="235" spans="1:17" ht="14.4" customHeight="1" x14ac:dyDescent="0.3">
      <c r="A235" s="472" t="s">
        <v>1340</v>
      </c>
      <c r="B235" s="473" t="s">
        <v>1172</v>
      </c>
      <c r="C235" s="473" t="s">
        <v>1173</v>
      </c>
      <c r="D235" s="473" t="s">
        <v>1244</v>
      </c>
      <c r="E235" s="473" t="s">
        <v>1245</v>
      </c>
      <c r="F235" s="477">
        <v>50</v>
      </c>
      <c r="G235" s="477">
        <v>2050</v>
      </c>
      <c r="H235" s="477">
        <v>1.0577915376676987</v>
      </c>
      <c r="I235" s="477">
        <v>41</v>
      </c>
      <c r="J235" s="477">
        <v>38</v>
      </c>
      <c r="K235" s="477">
        <v>1938</v>
      </c>
      <c r="L235" s="477">
        <v>1</v>
      </c>
      <c r="M235" s="477">
        <v>51</v>
      </c>
      <c r="N235" s="477">
        <v>42</v>
      </c>
      <c r="O235" s="477">
        <v>2142</v>
      </c>
      <c r="P235" s="552">
        <v>1.1052631578947369</v>
      </c>
      <c r="Q235" s="478">
        <v>51</v>
      </c>
    </row>
    <row r="236" spans="1:17" ht="14.4" customHeight="1" x14ac:dyDescent="0.3">
      <c r="A236" s="472" t="s">
        <v>1340</v>
      </c>
      <c r="B236" s="473" t="s">
        <v>1172</v>
      </c>
      <c r="C236" s="473" t="s">
        <v>1173</v>
      </c>
      <c r="D236" s="473" t="s">
        <v>1258</v>
      </c>
      <c r="E236" s="473" t="s">
        <v>1259</v>
      </c>
      <c r="F236" s="477">
        <v>2</v>
      </c>
      <c r="G236" s="477">
        <v>1228</v>
      </c>
      <c r="H236" s="477">
        <v>2.0065359477124183</v>
      </c>
      <c r="I236" s="477">
        <v>614</v>
      </c>
      <c r="J236" s="477">
        <v>1</v>
      </c>
      <c r="K236" s="477">
        <v>612</v>
      </c>
      <c r="L236" s="477">
        <v>1</v>
      </c>
      <c r="M236" s="477">
        <v>612</v>
      </c>
      <c r="N236" s="477"/>
      <c r="O236" s="477"/>
      <c r="P236" s="552"/>
      <c r="Q236" s="478"/>
    </row>
    <row r="237" spans="1:17" ht="14.4" customHeight="1" x14ac:dyDescent="0.3">
      <c r="A237" s="472" t="s">
        <v>1340</v>
      </c>
      <c r="B237" s="473" t="s">
        <v>1172</v>
      </c>
      <c r="C237" s="473" t="s">
        <v>1173</v>
      </c>
      <c r="D237" s="473" t="s">
        <v>1260</v>
      </c>
      <c r="E237" s="473" t="s">
        <v>1261</v>
      </c>
      <c r="F237" s="477">
        <v>2</v>
      </c>
      <c r="G237" s="477">
        <v>1926</v>
      </c>
      <c r="H237" s="477"/>
      <c r="I237" s="477">
        <v>963</v>
      </c>
      <c r="J237" s="477"/>
      <c r="K237" s="477"/>
      <c r="L237" s="477"/>
      <c r="M237" s="477"/>
      <c r="N237" s="477"/>
      <c r="O237" s="477"/>
      <c r="P237" s="552"/>
      <c r="Q237" s="478"/>
    </row>
    <row r="238" spans="1:17" ht="14.4" customHeight="1" x14ac:dyDescent="0.3">
      <c r="A238" s="472" t="s">
        <v>1340</v>
      </c>
      <c r="B238" s="473" t="s">
        <v>1172</v>
      </c>
      <c r="C238" s="473" t="s">
        <v>1173</v>
      </c>
      <c r="D238" s="473" t="s">
        <v>1270</v>
      </c>
      <c r="E238" s="473" t="s">
        <v>1271</v>
      </c>
      <c r="F238" s="477">
        <v>65</v>
      </c>
      <c r="G238" s="477">
        <v>16185</v>
      </c>
      <c r="H238" s="477">
        <v>0.99538745387453875</v>
      </c>
      <c r="I238" s="477">
        <v>249</v>
      </c>
      <c r="J238" s="477">
        <v>60</v>
      </c>
      <c r="K238" s="477">
        <v>16260</v>
      </c>
      <c r="L238" s="477">
        <v>1</v>
      </c>
      <c r="M238" s="477">
        <v>271</v>
      </c>
      <c r="N238" s="477">
        <v>79</v>
      </c>
      <c r="O238" s="477">
        <v>21488</v>
      </c>
      <c r="P238" s="552">
        <v>1.3215252152521526</v>
      </c>
      <c r="Q238" s="478">
        <v>272</v>
      </c>
    </row>
    <row r="239" spans="1:17" ht="14.4" customHeight="1" x14ac:dyDescent="0.3">
      <c r="A239" s="472" t="s">
        <v>1340</v>
      </c>
      <c r="B239" s="473" t="s">
        <v>1172</v>
      </c>
      <c r="C239" s="473" t="s">
        <v>1173</v>
      </c>
      <c r="D239" s="473" t="s">
        <v>1286</v>
      </c>
      <c r="E239" s="473" t="s">
        <v>1287</v>
      </c>
      <c r="F239" s="477"/>
      <c r="G239" s="477"/>
      <c r="H239" s="477"/>
      <c r="I239" s="477"/>
      <c r="J239" s="477">
        <v>4</v>
      </c>
      <c r="K239" s="477">
        <v>5972</v>
      </c>
      <c r="L239" s="477">
        <v>1</v>
      </c>
      <c r="M239" s="477">
        <v>1493</v>
      </c>
      <c r="N239" s="477">
        <v>2</v>
      </c>
      <c r="O239" s="477">
        <v>2986</v>
      </c>
      <c r="P239" s="552">
        <v>0.5</v>
      </c>
      <c r="Q239" s="478">
        <v>1493</v>
      </c>
    </row>
    <row r="240" spans="1:17" ht="14.4" customHeight="1" x14ac:dyDescent="0.3">
      <c r="A240" s="472" t="s">
        <v>1340</v>
      </c>
      <c r="B240" s="473" t="s">
        <v>1172</v>
      </c>
      <c r="C240" s="473" t="s">
        <v>1173</v>
      </c>
      <c r="D240" s="473" t="s">
        <v>1288</v>
      </c>
      <c r="E240" s="473" t="s">
        <v>1289</v>
      </c>
      <c r="F240" s="477"/>
      <c r="G240" s="477"/>
      <c r="H240" s="477"/>
      <c r="I240" s="477"/>
      <c r="J240" s="477">
        <v>33</v>
      </c>
      <c r="K240" s="477">
        <v>10791</v>
      </c>
      <c r="L240" s="477">
        <v>1</v>
      </c>
      <c r="M240" s="477">
        <v>327</v>
      </c>
      <c r="N240" s="477">
        <v>46</v>
      </c>
      <c r="O240" s="477">
        <v>15042</v>
      </c>
      <c r="P240" s="552">
        <v>1.393939393939394</v>
      </c>
      <c r="Q240" s="478">
        <v>327</v>
      </c>
    </row>
    <row r="241" spans="1:17" ht="14.4" customHeight="1" x14ac:dyDescent="0.3">
      <c r="A241" s="472" t="s">
        <v>1340</v>
      </c>
      <c r="B241" s="473" t="s">
        <v>1172</v>
      </c>
      <c r="C241" s="473" t="s">
        <v>1173</v>
      </c>
      <c r="D241" s="473" t="s">
        <v>1294</v>
      </c>
      <c r="E241" s="473" t="s">
        <v>1295</v>
      </c>
      <c r="F241" s="477"/>
      <c r="G241" s="477"/>
      <c r="H241" s="477"/>
      <c r="I241" s="477"/>
      <c r="J241" s="477"/>
      <c r="K241" s="477"/>
      <c r="L241" s="477"/>
      <c r="M241" s="477"/>
      <c r="N241" s="477">
        <v>137</v>
      </c>
      <c r="O241" s="477">
        <v>35757</v>
      </c>
      <c r="P241" s="552"/>
      <c r="Q241" s="478">
        <v>261</v>
      </c>
    </row>
    <row r="242" spans="1:17" ht="14.4" customHeight="1" x14ac:dyDescent="0.3">
      <c r="A242" s="472" t="s">
        <v>1340</v>
      </c>
      <c r="B242" s="473" t="s">
        <v>1172</v>
      </c>
      <c r="C242" s="473" t="s">
        <v>1173</v>
      </c>
      <c r="D242" s="473" t="s">
        <v>1296</v>
      </c>
      <c r="E242" s="473" t="s">
        <v>1297</v>
      </c>
      <c r="F242" s="477"/>
      <c r="G242" s="477"/>
      <c r="H242" s="477"/>
      <c r="I242" s="477"/>
      <c r="J242" s="477"/>
      <c r="K242" s="477"/>
      <c r="L242" s="477"/>
      <c r="M242" s="477"/>
      <c r="N242" s="477">
        <v>2</v>
      </c>
      <c r="O242" s="477">
        <v>330</v>
      </c>
      <c r="P242" s="552"/>
      <c r="Q242" s="478">
        <v>165</v>
      </c>
    </row>
    <row r="243" spans="1:17" ht="14.4" customHeight="1" x14ac:dyDescent="0.3">
      <c r="A243" s="472" t="s">
        <v>1171</v>
      </c>
      <c r="B243" s="473" t="s">
        <v>1172</v>
      </c>
      <c r="C243" s="473" t="s">
        <v>1173</v>
      </c>
      <c r="D243" s="473" t="s">
        <v>1174</v>
      </c>
      <c r="E243" s="473" t="s">
        <v>1175</v>
      </c>
      <c r="F243" s="477">
        <v>56</v>
      </c>
      <c r="G243" s="477">
        <v>9688</v>
      </c>
      <c r="H243" s="477">
        <v>0.93333333333333335</v>
      </c>
      <c r="I243" s="477">
        <v>173</v>
      </c>
      <c r="J243" s="477">
        <v>60</v>
      </c>
      <c r="K243" s="477">
        <v>10380</v>
      </c>
      <c r="L243" s="477">
        <v>1</v>
      </c>
      <c r="M243" s="477">
        <v>173</v>
      </c>
      <c r="N243" s="477">
        <v>43</v>
      </c>
      <c r="O243" s="477">
        <v>7482</v>
      </c>
      <c r="P243" s="552">
        <v>0.72080924855491324</v>
      </c>
      <c r="Q243" s="478">
        <v>174</v>
      </c>
    </row>
    <row r="244" spans="1:17" ht="14.4" customHeight="1" x14ac:dyDescent="0.3">
      <c r="A244" s="472" t="s">
        <v>1171</v>
      </c>
      <c r="B244" s="473" t="s">
        <v>1172</v>
      </c>
      <c r="C244" s="473" t="s">
        <v>1173</v>
      </c>
      <c r="D244" s="473" t="s">
        <v>1176</v>
      </c>
      <c r="E244" s="473" t="s">
        <v>1177</v>
      </c>
      <c r="F244" s="477"/>
      <c r="G244" s="477"/>
      <c r="H244" s="477"/>
      <c r="I244" s="477"/>
      <c r="J244" s="477">
        <v>1</v>
      </c>
      <c r="K244" s="477">
        <v>192</v>
      </c>
      <c r="L244" s="477">
        <v>1</v>
      </c>
      <c r="M244" s="477">
        <v>192</v>
      </c>
      <c r="N244" s="477"/>
      <c r="O244" s="477"/>
      <c r="P244" s="552"/>
      <c r="Q244" s="478"/>
    </row>
    <row r="245" spans="1:17" ht="14.4" customHeight="1" x14ac:dyDescent="0.3">
      <c r="A245" s="472" t="s">
        <v>1171</v>
      </c>
      <c r="B245" s="473" t="s">
        <v>1172</v>
      </c>
      <c r="C245" s="473" t="s">
        <v>1173</v>
      </c>
      <c r="D245" s="473" t="s">
        <v>1188</v>
      </c>
      <c r="E245" s="473" t="s">
        <v>1189</v>
      </c>
      <c r="F245" s="477">
        <v>5</v>
      </c>
      <c r="G245" s="477">
        <v>5865</v>
      </c>
      <c r="H245" s="477">
        <v>0.45677570093457942</v>
      </c>
      <c r="I245" s="477">
        <v>1173</v>
      </c>
      <c r="J245" s="477">
        <v>12</v>
      </c>
      <c r="K245" s="477">
        <v>12840</v>
      </c>
      <c r="L245" s="477">
        <v>1</v>
      </c>
      <c r="M245" s="477">
        <v>1070</v>
      </c>
      <c r="N245" s="477">
        <v>21</v>
      </c>
      <c r="O245" s="477">
        <v>22470</v>
      </c>
      <c r="P245" s="552">
        <v>1.75</v>
      </c>
      <c r="Q245" s="478">
        <v>1070</v>
      </c>
    </row>
    <row r="246" spans="1:17" ht="14.4" customHeight="1" x14ac:dyDescent="0.3">
      <c r="A246" s="472" t="s">
        <v>1171</v>
      </c>
      <c r="B246" s="473" t="s">
        <v>1172</v>
      </c>
      <c r="C246" s="473" t="s">
        <v>1173</v>
      </c>
      <c r="D246" s="473" t="s">
        <v>1190</v>
      </c>
      <c r="E246" s="473" t="s">
        <v>1191</v>
      </c>
      <c r="F246" s="477">
        <v>1064</v>
      </c>
      <c r="G246" s="477">
        <v>43624</v>
      </c>
      <c r="H246" s="477">
        <v>0.92884214112336583</v>
      </c>
      <c r="I246" s="477">
        <v>41</v>
      </c>
      <c r="J246" s="477">
        <v>1021</v>
      </c>
      <c r="K246" s="477">
        <v>46966</v>
      </c>
      <c r="L246" s="477">
        <v>1</v>
      </c>
      <c r="M246" s="477">
        <v>46</v>
      </c>
      <c r="N246" s="477">
        <v>382</v>
      </c>
      <c r="O246" s="477">
        <v>17572</v>
      </c>
      <c r="P246" s="552">
        <v>0.37414299706170423</v>
      </c>
      <c r="Q246" s="478">
        <v>46</v>
      </c>
    </row>
    <row r="247" spans="1:17" ht="14.4" customHeight="1" x14ac:dyDescent="0.3">
      <c r="A247" s="472" t="s">
        <v>1171</v>
      </c>
      <c r="B247" s="473" t="s">
        <v>1172</v>
      </c>
      <c r="C247" s="473" t="s">
        <v>1173</v>
      </c>
      <c r="D247" s="473" t="s">
        <v>1192</v>
      </c>
      <c r="E247" s="473" t="s">
        <v>1193</v>
      </c>
      <c r="F247" s="477">
        <v>2</v>
      </c>
      <c r="G247" s="477">
        <v>768</v>
      </c>
      <c r="H247" s="477"/>
      <c r="I247" s="477">
        <v>384</v>
      </c>
      <c r="J247" s="477"/>
      <c r="K247" s="477"/>
      <c r="L247" s="477"/>
      <c r="M247" s="477"/>
      <c r="N247" s="477"/>
      <c r="O247" s="477"/>
      <c r="P247" s="552"/>
      <c r="Q247" s="478"/>
    </row>
    <row r="248" spans="1:17" ht="14.4" customHeight="1" x14ac:dyDescent="0.3">
      <c r="A248" s="472" t="s">
        <v>1171</v>
      </c>
      <c r="B248" s="473" t="s">
        <v>1172</v>
      </c>
      <c r="C248" s="473" t="s">
        <v>1173</v>
      </c>
      <c r="D248" s="473" t="s">
        <v>1194</v>
      </c>
      <c r="E248" s="473" t="s">
        <v>1195</v>
      </c>
      <c r="F248" s="477">
        <v>4</v>
      </c>
      <c r="G248" s="477">
        <v>148</v>
      </c>
      <c r="H248" s="477"/>
      <c r="I248" s="477">
        <v>37</v>
      </c>
      <c r="J248" s="477"/>
      <c r="K248" s="477"/>
      <c r="L248" s="477"/>
      <c r="M248" s="477"/>
      <c r="N248" s="477">
        <v>2</v>
      </c>
      <c r="O248" s="477">
        <v>102</v>
      </c>
      <c r="P248" s="552"/>
      <c r="Q248" s="478">
        <v>51</v>
      </c>
    </row>
    <row r="249" spans="1:17" ht="14.4" customHeight="1" x14ac:dyDescent="0.3">
      <c r="A249" s="472" t="s">
        <v>1171</v>
      </c>
      <c r="B249" s="473" t="s">
        <v>1172</v>
      </c>
      <c r="C249" s="473" t="s">
        <v>1173</v>
      </c>
      <c r="D249" s="473" t="s">
        <v>1198</v>
      </c>
      <c r="E249" s="473" t="s">
        <v>1199</v>
      </c>
      <c r="F249" s="477"/>
      <c r="G249" s="477"/>
      <c r="H249" s="477"/>
      <c r="I249" s="477"/>
      <c r="J249" s="477">
        <v>34</v>
      </c>
      <c r="K249" s="477">
        <v>12818</v>
      </c>
      <c r="L249" s="477">
        <v>1</v>
      </c>
      <c r="M249" s="477">
        <v>377</v>
      </c>
      <c r="N249" s="477">
        <v>22</v>
      </c>
      <c r="O249" s="477">
        <v>8294</v>
      </c>
      <c r="P249" s="552">
        <v>0.6470588235294118</v>
      </c>
      <c r="Q249" s="478">
        <v>377</v>
      </c>
    </row>
    <row r="250" spans="1:17" ht="14.4" customHeight="1" x14ac:dyDescent="0.3">
      <c r="A250" s="472" t="s">
        <v>1171</v>
      </c>
      <c r="B250" s="473" t="s">
        <v>1172</v>
      </c>
      <c r="C250" s="473" t="s">
        <v>1173</v>
      </c>
      <c r="D250" s="473" t="s">
        <v>1202</v>
      </c>
      <c r="E250" s="473" t="s">
        <v>1203</v>
      </c>
      <c r="F250" s="477">
        <v>7</v>
      </c>
      <c r="G250" s="477">
        <v>3444</v>
      </c>
      <c r="H250" s="477">
        <v>0.93893129770992367</v>
      </c>
      <c r="I250" s="477">
        <v>492</v>
      </c>
      <c r="J250" s="477">
        <v>7</v>
      </c>
      <c r="K250" s="477">
        <v>3668</v>
      </c>
      <c r="L250" s="477">
        <v>1</v>
      </c>
      <c r="M250" s="477">
        <v>524</v>
      </c>
      <c r="N250" s="477">
        <v>10</v>
      </c>
      <c r="O250" s="477">
        <v>5240</v>
      </c>
      <c r="P250" s="552">
        <v>1.4285714285714286</v>
      </c>
      <c r="Q250" s="478">
        <v>524</v>
      </c>
    </row>
    <row r="251" spans="1:17" ht="14.4" customHeight="1" x14ac:dyDescent="0.3">
      <c r="A251" s="472" t="s">
        <v>1171</v>
      </c>
      <c r="B251" s="473" t="s">
        <v>1172</v>
      </c>
      <c r="C251" s="473" t="s">
        <v>1173</v>
      </c>
      <c r="D251" s="473" t="s">
        <v>1204</v>
      </c>
      <c r="E251" s="473" t="s">
        <v>1205</v>
      </c>
      <c r="F251" s="477">
        <v>7</v>
      </c>
      <c r="G251" s="477">
        <v>217</v>
      </c>
      <c r="H251" s="477">
        <v>0.76140350877192986</v>
      </c>
      <c r="I251" s="477">
        <v>31</v>
      </c>
      <c r="J251" s="477">
        <v>5</v>
      </c>
      <c r="K251" s="477">
        <v>285</v>
      </c>
      <c r="L251" s="477">
        <v>1</v>
      </c>
      <c r="M251" s="477">
        <v>57</v>
      </c>
      <c r="N251" s="477">
        <v>6</v>
      </c>
      <c r="O251" s="477">
        <v>342</v>
      </c>
      <c r="P251" s="552">
        <v>1.2</v>
      </c>
      <c r="Q251" s="478">
        <v>57</v>
      </c>
    </row>
    <row r="252" spans="1:17" ht="14.4" customHeight="1" x14ac:dyDescent="0.3">
      <c r="A252" s="472" t="s">
        <v>1171</v>
      </c>
      <c r="B252" s="473" t="s">
        <v>1172</v>
      </c>
      <c r="C252" s="473" t="s">
        <v>1173</v>
      </c>
      <c r="D252" s="473" t="s">
        <v>1210</v>
      </c>
      <c r="E252" s="473" t="s">
        <v>1211</v>
      </c>
      <c r="F252" s="477">
        <v>5</v>
      </c>
      <c r="G252" s="477">
        <v>1180</v>
      </c>
      <c r="H252" s="477"/>
      <c r="I252" s="477">
        <v>236</v>
      </c>
      <c r="J252" s="477"/>
      <c r="K252" s="477"/>
      <c r="L252" s="477"/>
      <c r="M252" s="477"/>
      <c r="N252" s="477"/>
      <c r="O252" s="477"/>
      <c r="P252" s="552"/>
      <c r="Q252" s="478"/>
    </row>
    <row r="253" spans="1:17" ht="14.4" customHeight="1" x14ac:dyDescent="0.3">
      <c r="A253" s="472" t="s">
        <v>1171</v>
      </c>
      <c r="B253" s="473" t="s">
        <v>1172</v>
      </c>
      <c r="C253" s="473" t="s">
        <v>1173</v>
      </c>
      <c r="D253" s="473" t="s">
        <v>1218</v>
      </c>
      <c r="E253" s="473" t="s">
        <v>1219</v>
      </c>
      <c r="F253" s="477">
        <v>25</v>
      </c>
      <c r="G253" s="477">
        <v>425</v>
      </c>
      <c r="H253" s="477">
        <v>1.0869565217391304</v>
      </c>
      <c r="I253" s="477">
        <v>17</v>
      </c>
      <c r="J253" s="477">
        <v>23</v>
      </c>
      <c r="K253" s="477">
        <v>391</v>
      </c>
      <c r="L253" s="477">
        <v>1</v>
      </c>
      <c r="M253" s="477">
        <v>17</v>
      </c>
      <c r="N253" s="477">
        <v>17</v>
      </c>
      <c r="O253" s="477">
        <v>289</v>
      </c>
      <c r="P253" s="552">
        <v>0.73913043478260865</v>
      </c>
      <c r="Q253" s="478">
        <v>17</v>
      </c>
    </row>
    <row r="254" spans="1:17" ht="14.4" customHeight="1" x14ac:dyDescent="0.3">
      <c r="A254" s="472" t="s">
        <v>1171</v>
      </c>
      <c r="B254" s="473" t="s">
        <v>1172</v>
      </c>
      <c r="C254" s="473" t="s">
        <v>1173</v>
      </c>
      <c r="D254" s="473" t="s">
        <v>1220</v>
      </c>
      <c r="E254" s="473" t="s">
        <v>1221</v>
      </c>
      <c r="F254" s="477">
        <v>1</v>
      </c>
      <c r="G254" s="477">
        <v>139</v>
      </c>
      <c r="H254" s="477"/>
      <c r="I254" s="477">
        <v>139</v>
      </c>
      <c r="J254" s="477"/>
      <c r="K254" s="477"/>
      <c r="L254" s="477"/>
      <c r="M254" s="477"/>
      <c r="N254" s="477"/>
      <c r="O254" s="477"/>
      <c r="P254" s="552"/>
      <c r="Q254" s="478"/>
    </row>
    <row r="255" spans="1:17" ht="14.4" customHeight="1" x14ac:dyDescent="0.3">
      <c r="A255" s="472" t="s">
        <v>1171</v>
      </c>
      <c r="B255" s="473" t="s">
        <v>1172</v>
      </c>
      <c r="C255" s="473" t="s">
        <v>1173</v>
      </c>
      <c r="D255" s="473" t="s">
        <v>1222</v>
      </c>
      <c r="E255" s="473" t="s">
        <v>1223</v>
      </c>
      <c r="F255" s="477">
        <v>1</v>
      </c>
      <c r="G255" s="477">
        <v>103</v>
      </c>
      <c r="H255" s="477"/>
      <c r="I255" s="477">
        <v>103</v>
      </c>
      <c r="J255" s="477"/>
      <c r="K255" s="477"/>
      <c r="L255" s="477"/>
      <c r="M255" s="477"/>
      <c r="N255" s="477"/>
      <c r="O255" s="477"/>
      <c r="P255" s="552"/>
      <c r="Q255" s="478"/>
    </row>
    <row r="256" spans="1:17" ht="14.4" customHeight="1" x14ac:dyDescent="0.3">
      <c r="A256" s="472" t="s">
        <v>1171</v>
      </c>
      <c r="B256" s="473" t="s">
        <v>1172</v>
      </c>
      <c r="C256" s="473" t="s">
        <v>1173</v>
      </c>
      <c r="D256" s="473" t="s">
        <v>1228</v>
      </c>
      <c r="E256" s="473" t="s">
        <v>1229</v>
      </c>
      <c r="F256" s="477">
        <v>741</v>
      </c>
      <c r="G256" s="477">
        <v>86697</v>
      </c>
      <c r="H256" s="477">
        <v>1.3009753901560623</v>
      </c>
      <c r="I256" s="477">
        <v>117</v>
      </c>
      <c r="J256" s="477">
        <v>490</v>
      </c>
      <c r="K256" s="477">
        <v>66640</v>
      </c>
      <c r="L256" s="477">
        <v>1</v>
      </c>
      <c r="M256" s="477">
        <v>136</v>
      </c>
      <c r="N256" s="477">
        <v>264</v>
      </c>
      <c r="O256" s="477">
        <v>36168</v>
      </c>
      <c r="P256" s="552">
        <v>0.5427370948379352</v>
      </c>
      <c r="Q256" s="478">
        <v>137</v>
      </c>
    </row>
    <row r="257" spans="1:17" ht="14.4" customHeight="1" x14ac:dyDescent="0.3">
      <c r="A257" s="472" t="s">
        <v>1171</v>
      </c>
      <c r="B257" s="473" t="s">
        <v>1172</v>
      </c>
      <c r="C257" s="473" t="s">
        <v>1173</v>
      </c>
      <c r="D257" s="473" t="s">
        <v>1230</v>
      </c>
      <c r="E257" s="473" t="s">
        <v>1231</v>
      </c>
      <c r="F257" s="477">
        <v>43</v>
      </c>
      <c r="G257" s="477">
        <v>3913</v>
      </c>
      <c r="H257" s="477">
        <v>1.4827586206896552</v>
      </c>
      <c r="I257" s="477">
        <v>91</v>
      </c>
      <c r="J257" s="477">
        <v>29</v>
      </c>
      <c r="K257" s="477">
        <v>2639</v>
      </c>
      <c r="L257" s="477">
        <v>1</v>
      </c>
      <c r="M257" s="477">
        <v>91</v>
      </c>
      <c r="N257" s="477">
        <v>36</v>
      </c>
      <c r="O257" s="477">
        <v>3276</v>
      </c>
      <c r="P257" s="552">
        <v>1.2413793103448276</v>
      </c>
      <c r="Q257" s="478">
        <v>91</v>
      </c>
    </row>
    <row r="258" spans="1:17" ht="14.4" customHeight="1" x14ac:dyDescent="0.3">
      <c r="A258" s="472" t="s">
        <v>1171</v>
      </c>
      <c r="B258" s="473" t="s">
        <v>1172</v>
      </c>
      <c r="C258" s="473" t="s">
        <v>1173</v>
      </c>
      <c r="D258" s="473" t="s">
        <v>1232</v>
      </c>
      <c r="E258" s="473" t="s">
        <v>1233</v>
      </c>
      <c r="F258" s="477">
        <v>11</v>
      </c>
      <c r="G258" s="477">
        <v>1089</v>
      </c>
      <c r="H258" s="477">
        <v>2.6496350364963503</v>
      </c>
      <c r="I258" s="477">
        <v>99</v>
      </c>
      <c r="J258" s="477">
        <v>3</v>
      </c>
      <c r="K258" s="477">
        <v>411</v>
      </c>
      <c r="L258" s="477">
        <v>1</v>
      </c>
      <c r="M258" s="477">
        <v>137</v>
      </c>
      <c r="N258" s="477">
        <v>7</v>
      </c>
      <c r="O258" s="477">
        <v>966</v>
      </c>
      <c r="P258" s="552">
        <v>2.3503649635036497</v>
      </c>
      <c r="Q258" s="478">
        <v>138</v>
      </c>
    </row>
    <row r="259" spans="1:17" ht="14.4" customHeight="1" x14ac:dyDescent="0.3">
      <c r="A259" s="472" t="s">
        <v>1171</v>
      </c>
      <c r="B259" s="473" t="s">
        <v>1172</v>
      </c>
      <c r="C259" s="473" t="s">
        <v>1173</v>
      </c>
      <c r="D259" s="473" t="s">
        <v>1234</v>
      </c>
      <c r="E259" s="473" t="s">
        <v>1235</v>
      </c>
      <c r="F259" s="477">
        <v>31</v>
      </c>
      <c r="G259" s="477">
        <v>651</v>
      </c>
      <c r="H259" s="477"/>
      <c r="I259" s="477">
        <v>21</v>
      </c>
      <c r="J259" s="477"/>
      <c r="K259" s="477"/>
      <c r="L259" s="477"/>
      <c r="M259" s="477"/>
      <c r="N259" s="477">
        <v>10</v>
      </c>
      <c r="O259" s="477">
        <v>660</v>
      </c>
      <c r="P259" s="552"/>
      <c r="Q259" s="478">
        <v>66</v>
      </c>
    </row>
    <row r="260" spans="1:17" ht="14.4" customHeight="1" x14ac:dyDescent="0.3">
      <c r="A260" s="472" t="s">
        <v>1171</v>
      </c>
      <c r="B260" s="473" t="s">
        <v>1172</v>
      </c>
      <c r="C260" s="473" t="s">
        <v>1173</v>
      </c>
      <c r="D260" s="473" t="s">
        <v>1236</v>
      </c>
      <c r="E260" s="473" t="s">
        <v>1237</v>
      </c>
      <c r="F260" s="477">
        <v>55</v>
      </c>
      <c r="G260" s="477">
        <v>26840</v>
      </c>
      <c r="H260" s="477">
        <v>6.8191056910569108</v>
      </c>
      <c r="I260" s="477">
        <v>488</v>
      </c>
      <c r="J260" s="477">
        <v>12</v>
      </c>
      <c r="K260" s="477">
        <v>3936</v>
      </c>
      <c r="L260" s="477">
        <v>1</v>
      </c>
      <c r="M260" s="477">
        <v>328</v>
      </c>
      <c r="N260" s="477">
        <v>8</v>
      </c>
      <c r="O260" s="477">
        <v>2624</v>
      </c>
      <c r="P260" s="552">
        <v>0.66666666666666663</v>
      </c>
      <c r="Q260" s="478">
        <v>328</v>
      </c>
    </row>
    <row r="261" spans="1:17" ht="14.4" customHeight="1" x14ac:dyDescent="0.3">
      <c r="A261" s="472" t="s">
        <v>1171</v>
      </c>
      <c r="B261" s="473" t="s">
        <v>1172</v>
      </c>
      <c r="C261" s="473" t="s">
        <v>1173</v>
      </c>
      <c r="D261" s="473" t="s">
        <v>1244</v>
      </c>
      <c r="E261" s="473" t="s">
        <v>1245</v>
      </c>
      <c r="F261" s="477">
        <v>58</v>
      </c>
      <c r="G261" s="477">
        <v>2378</v>
      </c>
      <c r="H261" s="477">
        <v>2.2203548085901028</v>
      </c>
      <c r="I261" s="477">
        <v>41</v>
      </c>
      <c r="J261" s="477">
        <v>21</v>
      </c>
      <c r="K261" s="477">
        <v>1071</v>
      </c>
      <c r="L261" s="477">
        <v>1</v>
      </c>
      <c r="M261" s="477">
        <v>51</v>
      </c>
      <c r="N261" s="477">
        <v>22</v>
      </c>
      <c r="O261" s="477">
        <v>1122</v>
      </c>
      <c r="P261" s="552">
        <v>1.0476190476190477</v>
      </c>
      <c r="Q261" s="478">
        <v>51</v>
      </c>
    </row>
    <row r="262" spans="1:17" ht="14.4" customHeight="1" x14ac:dyDescent="0.3">
      <c r="A262" s="472" t="s">
        <v>1171</v>
      </c>
      <c r="B262" s="473" t="s">
        <v>1172</v>
      </c>
      <c r="C262" s="473" t="s">
        <v>1173</v>
      </c>
      <c r="D262" s="473" t="s">
        <v>1258</v>
      </c>
      <c r="E262" s="473" t="s">
        <v>1259</v>
      </c>
      <c r="F262" s="477">
        <v>7</v>
      </c>
      <c r="G262" s="477">
        <v>4298</v>
      </c>
      <c r="H262" s="477">
        <v>1.755718954248366</v>
      </c>
      <c r="I262" s="477">
        <v>614</v>
      </c>
      <c r="J262" s="477">
        <v>4</v>
      </c>
      <c r="K262" s="477">
        <v>2448</v>
      </c>
      <c r="L262" s="477">
        <v>1</v>
      </c>
      <c r="M262" s="477">
        <v>612</v>
      </c>
      <c r="N262" s="477">
        <v>8</v>
      </c>
      <c r="O262" s="477">
        <v>4896</v>
      </c>
      <c r="P262" s="552">
        <v>2</v>
      </c>
      <c r="Q262" s="478">
        <v>612</v>
      </c>
    </row>
    <row r="263" spans="1:17" ht="14.4" customHeight="1" x14ac:dyDescent="0.3">
      <c r="A263" s="472" t="s">
        <v>1171</v>
      </c>
      <c r="B263" s="473" t="s">
        <v>1172</v>
      </c>
      <c r="C263" s="473" t="s">
        <v>1173</v>
      </c>
      <c r="D263" s="473" t="s">
        <v>1270</v>
      </c>
      <c r="E263" s="473" t="s">
        <v>1271</v>
      </c>
      <c r="F263" s="477">
        <v>5</v>
      </c>
      <c r="G263" s="477">
        <v>1245</v>
      </c>
      <c r="H263" s="477"/>
      <c r="I263" s="477">
        <v>249</v>
      </c>
      <c r="J263" s="477"/>
      <c r="K263" s="477"/>
      <c r="L263" s="477"/>
      <c r="M263" s="477"/>
      <c r="N263" s="477"/>
      <c r="O263" s="477"/>
      <c r="P263" s="552"/>
      <c r="Q263" s="478"/>
    </row>
    <row r="264" spans="1:17" ht="14.4" customHeight="1" x14ac:dyDescent="0.3">
      <c r="A264" s="472" t="s">
        <v>1171</v>
      </c>
      <c r="B264" s="473" t="s">
        <v>1172</v>
      </c>
      <c r="C264" s="473" t="s">
        <v>1173</v>
      </c>
      <c r="D264" s="473" t="s">
        <v>1276</v>
      </c>
      <c r="E264" s="473" t="s">
        <v>1277</v>
      </c>
      <c r="F264" s="477">
        <v>122</v>
      </c>
      <c r="G264" s="477">
        <v>3294</v>
      </c>
      <c r="H264" s="477">
        <v>0.53094777562862672</v>
      </c>
      <c r="I264" s="477">
        <v>27</v>
      </c>
      <c r="J264" s="477">
        <v>132</v>
      </c>
      <c r="K264" s="477">
        <v>6204</v>
      </c>
      <c r="L264" s="477">
        <v>1</v>
      </c>
      <c r="M264" s="477">
        <v>47</v>
      </c>
      <c r="N264" s="477">
        <v>21</v>
      </c>
      <c r="O264" s="477">
        <v>987</v>
      </c>
      <c r="P264" s="552">
        <v>0.15909090909090909</v>
      </c>
      <c r="Q264" s="478">
        <v>47</v>
      </c>
    </row>
    <row r="265" spans="1:17" ht="14.4" customHeight="1" x14ac:dyDescent="0.3">
      <c r="A265" s="472" t="s">
        <v>1171</v>
      </c>
      <c r="B265" s="473" t="s">
        <v>1172</v>
      </c>
      <c r="C265" s="473" t="s">
        <v>1173</v>
      </c>
      <c r="D265" s="473" t="s">
        <v>1284</v>
      </c>
      <c r="E265" s="473" t="s">
        <v>1285</v>
      </c>
      <c r="F265" s="477"/>
      <c r="G265" s="477"/>
      <c r="H265" s="477"/>
      <c r="I265" s="477"/>
      <c r="J265" s="477"/>
      <c r="K265" s="477"/>
      <c r="L265" s="477"/>
      <c r="M265" s="477"/>
      <c r="N265" s="477">
        <v>3</v>
      </c>
      <c r="O265" s="477">
        <v>726</v>
      </c>
      <c r="P265" s="552"/>
      <c r="Q265" s="478">
        <v>242</v>
      </c>
    </row>
    <row r="266" spans="1:17" ht="14.4" customHeight="1" x14ac:dyDescent="0.3">
      <c r="A266" s="472" t="s">
        <v>1171</v>
      </c>
      <c r="B266" s="473" t="s">
        <v>1172</v>
      </c>
      <c r="C266" s="473" t="s">
        <v>1173</v>
      </c>
      <c r="D266" s="473" t="s">
        <v>1286</v>
      </c>
      <c r="E266" s="473" t="s">
        <v>1287</v>
      </c>
      <c r="F266" s="477"/>
      <c r="G266" s="477"/>
      <c r="H266" s="477"/>
      <c r="I266" s="477"/>
      <c r="J266" s="477">
        <v>10</v>
      </c>
      <c r="K266" s="477">
        <v>14930</v>
      </c>
      <c r="L266" s="477">
        <v>1</v>
      </c>
      <c r="M266" s="477">
        <v>1493</v>
      </c>
      <c r="N266" s="477">
        <v>9</v>
      </c>
      <c r="O266" s="477">
        <v>13437</v>
      </c>
      <c r="P266" s="552">
        <v>0.9</v>
      </c>
      <c r="Q266" s="478">
        <v>1493</v>
      </c>
    </row>
    <row r="267" spans="1:17" ht="14.4" customHeight="1" x14ac:dyDescent="0.3">
      <c r="A267" s="472" t="s">
        <v>1171</v>
      </c>
      <c r="B267" s="473" t="s">
        <v>1172</v>
      </c>
      <c r="C267" s="473" t="s">
        <v>1173</v>
      </c>
      <c r="D267" s="473" t="s">
        <v>1288</v>
      </c>
      <c r="E267" s="473" t="s">
        <v>1289</v>
      </c>
      <c r="F267" s="477"/>
      <c r="G267" s="477"/>
      <c r="H267" s="477"/>
      <c r="I267" s="477"/>
      <c r="J267" s="477">
        <v>5</v>
      </c>
      <c r="K267" s="477">
        <v>1635</v>
      </c>
      <c r="L267" s="477">
        <v>1</v>
      </c>
      <c r="M267" s="477">
        <v>327</v>
      </c>
      <c r="N267" s="477">
        <v>19</v>
      </c>
      <c r="O267" s="477">
        <v>6213</v>
      </c>
      <c r="P267" s="552">
        <v>3.8</v>
      </c>
      <c r="Q267" s="478">
        <v>327</v>
      </c>
    </row>
    <row r="268" spans="1:17" ht="14.4" customHeight="1" x14ac:dyDescent="0.3">
      <c r="A268" s="472" t="s">
        <v>1171</v>
      </c>
      <c r="B268" s="473" t="s">
        <v>1172</v>
      </c>
      <c r="C268" s="473" t="s">
        <v>1173</v>
      </c>
      <c r="D268" s="473" t="s">
        <v>1290</v>
      </c>
      <c r="E268" s="473" t="s">
        <v>1291</v>
      </c>
      <c r="F268" s="477"/>
      <c r="G268" s="477"/>
      <c r="H268" s="477"/>
      <c r="I268" s="477"/>
      <c r="J268" s="477">
        <v>2</v>
      </c>
      <c r="K268" s="477">
        <v>1774</v>
      </c>
      <c r="L268" s="477">
        <v>1</v>
      </c>
      <c r="M268" s="477">
        <v>887</v>
      </c>
      <c r="N268" s="477">
        <v>5</v>
      </c>
      <c r="O268" s="477">
        <v>4440</v>
      </c>
      <c r="P268" s="552">
        <v>2.5028184892897407</v>
      </c>
      <c r="Q268" s="478">
        <v>888</v>
      </c>
    </row>
    <row r="269" spans="1:17" ht="14.4" customHeight="1" x14ac:dyDescent="0.3">
      <c r="A269" s="472" t="s">
        <v>1171</v>
      </c>
      <c r="B269" s="473" t="s">
        <v>1172</v>
      </c>
      <c r="C269" s="473" t="s">
        <v>1173</v>
      </c>
      <c r="D269" s="473" t="s">
        <v>1294</v>
      </c>
      <c r="E269" s="473" t="s">
        <v>1295</v>
      </c>
      <c r="F269" s="477"/>
      <c r="G269" s="477"/>
      <c r="H269" s="477"/>
      <c r="I269" s="477"/>
      <c r="J269" s="477"/>
      <c r="K269" s="477"/>
      <c r="L269" s="477"/>
      <c r="M269" s="477"/>
      <c r="N269" s="477">
        <v>262</v>
      </c>
      <c r="O269" s="477">
        <v>68382</v>
      </c>
      <c r="P269" s="552"/>
      <c r="Q269" s="478">
        <v>261</v>
      </c>
    </row>
    <row r="270" spans="1:17" ht="14.4" customHeight="1" x14ac:dyDescent="0.3">
      <c r="A270" s="472" t="s">
        <v>1171</v>
      </c>
      <c r="B270" s="473" t="s">
        <v>1172</v>
      </c>
      <c r="C270" s="473" t="s">
        <v>1173</v>
      </c>
      <c r="D270" s="473" t="s">
        <v>1296</v>
      </c>
      <c r="E270" s="473" t="s">
        <v>1297</v>
      </c>
      <c r="F270" s="477"/>
      <c r="G270" s="477"/>
      <c r="H270" s="477"/>
      <c r="I270" s="477"/>
      <c r="J270" s="477"/>
      <c r="K270" s="477"/>
      <c r="L270" s="477"/>
      <c r="M270" s="477"/>
      <c r="N270" s="477">
        <v>1</v>
      </c>
      <c r="O270" s="477">
        <v>165</v>
      </c>
      <c r="P270" s="552"/>
      <c r="Q270" s="478">
        <v>165</v>
      </c>
    </row>
    <row r="271" spans="1:17" ht="14.4" customHeight="1" x14ac:dyDescent="0.3">
      <c r="A271" s="472" t="s">
        <v>1341</v>
      </c>
      <c r="B271" s="473" t="s">
        <v>1172</v>
      </c>
      <c r="C271" s="473" t="s">
        <v>1173</v>
      </c>
      <c r="D271" s="473" t="s">
        <v>1174</v>
      </c>
      <c r="E271" s="473" t="s">
        <v>1175</v>
      </c>
      <c r="F271" s="477">
        <v>442</v>
      </c>
      <c r="G271" s="477">
        <v>76466</v>
      </c>
      <c r="H271" s="477">
        <v>1.0913580246913581</v>
      </c>
      <c r="I271" s="477">
        <v>173</v>
      </c>
      <c r="J271" s="477">
        <v>405</v>
      </c>
      <c r="K271" s="477">
        <v>70065</v>
      </c>
      <c r="L271" s="477">
        <v>1</v>
      </c>
      <c r="M271" s="477">
        <v>173</v>
      </c>
      <c r="N271" s="477">
        <v>313</v>
      </c>
      <c r="O271" s="477">
        <v>54462</v>
      </c>
      <c r="P271" s="552">
        <v>0.77730678655534147</v>
      </c>
      <c r="Q271" s="478">
        <v>174</v>
      </c>
    </row>
    <row r="272" spans="1:17" ht="14.4" customHeight="1" x14ac:dyDescent="0.3">
      <c r="A272" s="472" t="s">
        <v>1341</v>
      </c>
      <c r="B272" s="473" t="s">
        <v>1172</v>
      </c>
      <c r="C272" s="473" t="s">
        <v>1173</v>
      </c>
      <c r="D272" s="473" t="s">
        <v>1178</v>
      </c>
      <c r="E272" s="473" t="s">
        <v>1179</v>
      </c>
      <c r="F272" s="477"/>
      <c r="G272" s="477"/>
      <c r="H272" s="477"/>
      <c r="I272" s="477"/>
      <c r="J272" s="477">
        <v>1</v>
      </c>
      <c r="K272" s="477">
        <v>76</v>
      </c>
      <c r="L272" s="477">
        <v>1</v>
      </c>
      <c r="M272" s="477">
        <v>76</v>
      </c>
      <c r="N272" s="477">
        <v>2</v>
      </c>
      <c r="O272" s="477">
        <v>152</v>
      </c>
      <c r="P272" s="552">
        <v>2</v>
      </c>
      <c r="Q272" s="478">
        <v>76</v>
      </c>
    </row>
    <row r="273" spans="1:17" ht="14.4" customHeight="1" x14ac:dyDescent="0.3">
      <c r="A273" s="472" t="s">
        <v>1341</v>
      </c>
      <c r="B273" s="473" t="s">
        <v>1172</v>
      </c>
      <c r="C273" s="473" t="s">
        <v>1173</v>
      </c>
      <c r="D273" s="473" t="s">
        <v>1188</v>
      </c>
      <c r="E273" s="473" t="s">
        <v>1189</v>
      </c>
      <c r="F273" s="477">
        <v>440</v>
      </c>
      <c r="G273" s="477">
        <v>516120</v>
      </c>
      <c r="H273" s="477">
        <v>2.8883541328557838</v>
      </c>
      <c r="I273" s="477">
        <v>1173</v>
      </c>
      <c r="J273" s="477">
        <v>167</v>
      </c>
      <c r="K273" s="477">
        <v>178690</v>
      </c>
      <c r="L273" s="477">
        <v>1</v>
      </c>
      <c r="M273" s="477">
        <v>1070</v>
      </c>
      <c r="N273" s="477">
        <v>115</v>
      </c>
      <c r="O273" s="477">
        <v>123050</v>
      </c>
      <c r="P273" s="552">
        <v>0.68862275449101795</v>
      </c>
      <c r="Q273" s="478">
        <v>1070</v>
      </c>
    </row>
    <row r="274" spans="1:17" ht="14.4" customHeight="1" x14ac:dyDescent="0.3">
      <c r="A274" s="472" t="s">
        <v>1341</v>
      </c>
      <c r="B274" s="473" t="s">
        <v>1172</v>
      </c>
      <c r="C274" s="473" t="s">
        <v>1173</v>
      </c>
      <c r="D274" s="473" t="s">
        <v>1190</v>
      </c>
      <c r="E274" s="473" t="s">
        <v>1191</v>
      </c>
      <c r="F274" s="477">
        <v>1382</v>
      </c>
      <c r="G274" s="477">
        <v>56662</v>
      </c>
      <c r="H274" s="477">
        <v>0.94971673762193687</v>
      </c>
      <c r="I274" s="477">
        <v>41</v>
      </c>
      <c r="J274" s="477">
        <v>1297</v>
      </c>
      <c r="K274" s="477">
        <v>59662</v>
      </c>
      <c r="L274" s="477">
        <v>1</v>
      </c>
      <c r="M274" s="477">
        <v>46</v>
      </c>
      <c r="N274" s="477">
        <v>1045</v>
      </c>
      <c r="O274" s="477">
        <v>48070</v>
      </c>
      <c r="P274" s="552">
        <v>0.80570547417116423</v>
      </c>
      <c r="Q274" s="478">
        <v>46</v>
      </c>
    </row>
    <row r="275" spans="1:17" ht="14.4" customHeight="1" x14ac:dyDescent="0.3">
      <c r="A275" s="472" t="s">
        <v>1341</v>
      </c>
      <c r="B275" s="473" t="s">
        <v>1172</v>
      </c>
      <c r="C275" s="473" t="s">
        <v>1173</v>
      </c>
      <c r="D275" s="473" t="s">
        <v>1192</v>
      </c>
      <c r="E275" s="473" t="s">
        <v>1193</v>
      </c>
      <c r="F275" s="477">
        <v>43</v>
      </c>
      <c r="G275" s="477">
        <v>16512</v>
      </c>
      <c r="H275" s="477">
        <v>1.0344568349830847</v>
      </c>
      <c r="I275" s="477">
        <v>384</v>
      </c>
      <c r="J275" s="477">
        <v>46</v>
      </c>
      <c r="K275" s="477">
        <v>15962</v>
      </c>
      <c r="L275" s="477">
        <v>1</v>
      </c>
      <c r="M275" s="477">
        <v>347</v>
      </c>
      <c r="N275" s="477">
        <v>43</v>
      </c>
      <c r="O275" s="477">
        <v>14921</v>
      </c>
      <c r="P275" s="552">
        <v>0.93478260869565222</v>
      </c>
      <c r="Q275" s="478">
        <v>347</v>
      </c>
    </row>
    <row r="276" spans="1:17" ht="14.4" customHeight="1" x14ac:dyDescent="0.3">
      <c r="A276" s="472" t="s">
        <v>1341</v>
      </c>
      <c r="B276" s="473" t="s">
        <v>1172</v>
      </c>
      <c r="C276" s="473" t="s">
        <v>1173</v>
      </c>
      <c r="D276" s="473" t="s">
        <v>1194</v>
      </c>
      <c r="E276" s="473" t="s">
        <v>1195</v>
      </c>
      <c r="F276" s="477">
        <v>365</v>
      </c>
      <c r="G276" s="477">
        <v>13505</v>
      </c>
      <c r="H276" s="477">
        <v>1.765359477124183</v>
      </c>
      <c r="I276" s="477">
        <v>37</v>
      </c>
      <c r="J276" s="477">
        <v>150</v>
      </c>
      <c r="K276" s="477">
        <v>7650</v>
      </c>
      <c r="L276" s="477">
        <v>1</v>
      </c>
      <c r="M276" s="477">
        <v>51</v>
      </c>
      <c r="N276" s="477">
        <v>119</v>
      </c>
      <c r="O276" s="477">
        <v>6069</v>
      </c>
      <c r="P276" s="552">
        <v>0.79333333333333333</v>
      </c>
      <c r="Q276" s="478">
        <v>51</v>
      </c>
    </row>
    <row r="277" spans="1:17" ht="14.4" customHeight="1" x14ac:dyDescent="0.3">
      <c r="A277" s="472" t="s">
        <v>1341</v>
      </c>
      <c r="B277" s="473" t="s">
        <v>1172</v>
      </c>
      <c r="C277" s="473" t="s">
        <v>1173</v>
      </c>
      <c r="D277" s="473" t="s">
        <v>1198</v>
      </c>
      <c r="E277" s="473" t="s">
        <v>1199</v>
      </c>
      <c r="F277" s="477">
        <v>315</v>
      </c>
      <c r="G277" s="477">
        <v>140490</v>
      </c>
      <c r="H277" s="477">
        <v>0.56122367453900479</v>
      </c>
      <c r="I277" s="477">
        <v>446</v>
      </c>
      <c r="J277" s="477">
        <v>664</v>
      </c>
      <c r="K277" s="477">
        <v>250328</v>
      </c>
      <c r="L277" s="477">
        <v>1</v>
      </c>
      <c r="M277" s="477">
        <v>377</v>
      </c>
      <c r="N277" s="477">
        <v>729</v>
      </c>
      <c r="O277" s="477">
        <v>274833</v>
      </c>
      <c r="P277" s="552">
        <v>1.0978915662650603</v>
      </c>
      <c r="Q277" s="478">
        <v>377</v>
      </c>
    </row>
    <row r="278" spans="1:17" ht="14.4" customHeight="1" x14ac:dyDescent="0.3">
      <c r="A278" s="472" t="s">
        <v>1341</v>
      </c>
      <c r="B278" s="473" t="s">
        <v>1172</v>
      </c>
      <c r="C278" s="473" t="s">
        <v>1173</v>
      </c>
      <c r="D278" s="473" t="s">
        <v>1202</v>
      </c>
      <c r="E278" s="473" t="s">
        <v>1203</v>
      </c>
      <c r="F278" s="477">
        <v>364</v>
      </c>
      <c r="G278" s="477">
        <v>179088</v>
      </c>
      <c r="H278" s="477">
        <v>0.64363652046405317</v>
      </c>
      <c r="I278" s="477">
        <v>492</v>
      </c>
      <c r="J278" s="477">
        <v>531</v>
      </c>
      <c r="K278" s="477">
        <v>278244</v>
      </c>
      <c r="L278" s="477">
        <v>1</v>
      </c>
      <c r="M278" s="477">
        <v>524</v>
      </c>
      <c r="N278" s="477">
        <v>451</v>
      </c>
      <c r="O278" s="477">
        <v>236324</v>
      </c>
      <c r="P278" s="552">
        <v>0.84934086629001881</v>
      </c>
      <c r="Q278" s="478">
        <v>524</v>
      </c>
    </row>
    <row r="279" spans="1:17" ht="14.4" customHeight="1" x14ac:dyDescent="0.3">
      <c r="A279" s="472" t="s">
        <v>1341</v>
      </c>
      <c r="B279" s="473" t="s">
        <v>1172</v>
      </c>
      <c r="C279" s="473" t="s">
        <v>1173</v>
      </c>
      <c r="D279" s="473" t="s">
        <v>1204</v>
      </c>
      <c r="E279" s="473" t="s">
        <v>1205</v>
      </c>
      <c r="F279" s="477">
        <v>95</v>
      </c>
      <c r="G279" s="477">
        <v>2945</v>
      </c>
      <c r="H279" s="477">
        <v>0.83333333333333337</v>
      </c>
      <c r="I279" s="477">
        <v>31</v>
      </c>
      <c r="J279" s="477">
        <v>62</v>
      </c>
      <c r="K279" s="477">
        <v>3534</v>
      </c>
      <c r="L279" s="477">
        <v>1</v>
      </c>
      <c r="M279" s="477">
        <v>57</v>
      </c>
      <c r="N279" s="477">
        <v>61</v>
      </c>
      <c r="O279" s="477">
        <v>3477</v>
      </c>
      <c r="P279" s="552">
        <v>0.9838709677419355</v>
      </c>
      <c r="Q279" s="478">
        <v>57</v>
      </c>
    </row>
    <row r="280" spans="1:17" ht="14.4" customHeight="1" x14ac:dyDescent="0.3">
      <c r="A280" s="472" t="s">
        <v>1341</v>
      </c>
      <c r="B280" s="473" t="s">
        <v>1172</v>
      </c>
      <c r="C280" s="473" t="s">
        <v>1173</v>
      </c>
      <c r="D280" s="473" t="s">
        <v>1206</v>
      </c>
      <c r="E280" s="473" t="s">
        <v>1207</v>
      </c>
      <c r="F280" s="477">
        <v>3</v>
      </c>
      <c r="G280" s="477">
        <v>624</v>
      </c>
      <c r="H280" s="477">
        <v>1.3928571428571428</v>
      </c>
      <c r="I280" s="477">
        <v>208</v>
      </c>
      <c r="J280" s="477">
        <v>2</v>
      </c>
      <c r="K280" s="477">
        <v>448</v>
      </c>
      <c r="L280" s="477">
        <v>1</v>
      </c>
      <c r="M280" s="477">
        <v>224</v>
      </c>
      <c r="N280" s="477">
        <v>2</v>
      </c>
      <c r="O280" s="477">
        <v>450</v>
      </c>
      <c r="P280" s="552">
        <v>1.0044642857142858</v>
      </c>
      <c r="Q280" s="478">
        <v>225</v>
      </c>
    </row>
    <row r="281" spans="1:17" ht="14.4" customHeight="1" x14ac:dyDescent="0.3">
      <c r="A281" s="472" t="s">
        <v>1341</v>
      </c>
      <c r="B281" s="473" t="s">
        <v>1172</v>
      </c>
      <c r="C281" s="473" t="s">
        <v>1173</v>
      </c>
      <c r="D281" s="473" t="s">
        <v>1208</v>
      </c>
      <c r="E281" s="473" t="s">
        <v>1209</v>
      </c>
      <c r="F281" s="477">
        <v>4</v>
      </c>
      <c r="G281" s="477">
        <v>1536</v>
      </c>
      <c r="H281" s="477">
        <v>1.3887884267631103</v>
      </c>
      <c r="I281" s="477">
        <v>384</v>
      </c>
      <c r="J281" s="477">
        <v>2</v>
      </c>
      <c r="K281" s="477">
        <v>1106</v>
      </c>
      <c r="L281" s="477">
        <v>1</v>
      </c>
      <c r="M281" s="477">
        <v>553</v>
      </c>
      <c r="N281" s="477">
        <v>2</v>
      </c>
      <c r="O281" s="477">
        <v>1108</v>
      </c>
      <c r="P281" s="552">
        <v>1.0018083182640145</v>
      </c>
      <c r="Q281" s="478">
        <v>554</v>
      </c>
    </row>
    <row r="282" spans="1:17" ht="14.4" customHeight="1" x14ac:dyDescent="0.3">
      <c r="A282" s="472" t="s">
        <v>1341</v>
      </c>
      <c r="B282" s="473" t="s">
        <v>1172</v>
      </c>
      <c r="C282" s="473" t="s">
        <v>1173</v>
      </c>
      <c r="D282" s="473" t="s">
        <v>1210</v>
      </c>
      <c r="E282" s="473" t="s">
        <v>1211</v>
      </c>
      <c r="F282" s="477">
        <v>1</v>
      </c>
      <c r="G282" s="477">
        <v>236</v>
      </c>
      <c r="H282" s="477"/>
      <c r="I282" s="477">
        <v>236</v>
      </c>
      <c r="J282" s="477"/>
      <c r="K282" s="477"/>
      <c r="L282" s="477"/>
      <c r="M282" s="477"/>
      <c r="N282" s="477">
        <v>1</v>
      </c>
      <c r="O282" s="477">
        <v>214</v>
      </c>
      <c r="P282" s="552"/>
      <c r="Q282" s="478">
        <v>214</v>
      </c>
    </row>
    <row r="283" spans="1:17" ht="14.4" customHeight="1" x14ac:dyDescent="0.3">
      <c r="A283" s="472" t="s">
        <v>1341</v>
      </c>
      <c r="B283" s="473" t="s">
        <v>1172</v>
      </c>
      <c r="C283" s="473" t="s">
        <v>1173</v>
      </c>
      <c r="D283" s="473" t="s">
        <v>1212</v>
      </c>
      <c r="E283" s="473" t="s">
        <v>1213</v>
      </c>
      <c r="F283" s="477">
        <v>26</v>
      </c>
      <c r="G283" s="477">
        <v>3562</v>
      </c>
      <c r="H283" s="477">
        <v>0.72178318135764941</v>
      </c>
      <c r="I283" s="477">
        <v>137</v>
      </c>
      <c r="J283" s="477">
        <v>35</v>
      </c>
      <c r="K283" s="477">
        <v>4935</v>
      </c>
      <c r="L283" s="477">
        <v>1</v>
      </c>
      <c r="M283" s="477">
        <v>141</v>
      </c>
      <c r="N283" s="477">
        <v>42</v>
      </c>
      <c r="O283" s="477">
        <v>5964</v>
      </c>
      <c r="P283" s="552">
        <v>1.2085106382978723</v>
      </c>
      <c r="Q283" s="478">
        <v>142</v>
      </c>
    </row>
    <row r="284" spans="1:17" ht="14.4" customHeight="1" x14ac:dyDescent="0.3">
      <c r="A284" s="472" t="s">
        <v>1341</v>
      </c>
      <c r="B284" s="473" t="s">
        <v>1172</v>
      </c>
      <c r="C284" s="473" t="s">
        <v>1173</v>
      </c>
      <c r="D284" s="473" t="s">
        <v>1214</v>
      </c>
      <c r="E284" s="473" t="s">
        <v>1215</v>
      </c>
      <c r="F284" s="477">
        <v>2</v>
      </c>
      <c r="G284" s="477">
        <v>410</v>
      </c>
      <c r="H284" s="477"/>
      <c r="I284" s="477">
        <v>205</v>
      </c>
      <c r="J284" s="477"/>
      <c r="K284" s="477"/>
      <c r="L284" s="477"/>
      <c r="M284" s="477"/>
      <c r="N284" s="477"/>
      <c r="O284" s="477"/>
      <c r="P284" s="552"/>
      <c r="Q284" s="478"/>
    </row>
    <row r="285" spans="1:17" ht="14.4" customHeight="1" x14ac:dyDescent="0.3">
      <c r="A285" s="472" t="s">
        <v>1341</v>
      </c>
      <c r="B285" s="473" t="s">
        <v>1172</v>
      </c>
      <c r="C285" s="473" t="s">
        <v>1173</v>
      </c>
      <c r="D285" s="473" t="s">
        <v>1218</v>
      </c>
      <c r="E285" s="473" t="s">
        <v>1219</v>
      </c>
      <c r="F285" s="477">
        <v>900</v>
      </c>
      <c r="G285" s="477">
        <v>15300</v>
      </c>
      <c r="H285" s="477">
        <v>1.1349306431273645</v>
      </c>
      <c r="I285" s="477">
        <v>17</v>
      </c>
      <c r="J285" s="477">
        <v>793</v>
      </c>
      <c r="K285" s="477">
        <v>13481</v>
      </c>
      <c r="L285" s="477">
        <v>1</v>
      </c>
      <c r="M285" s="477">
        <v>17</v>
      </c>
      <c r="N285" s="477">
        <v>619</v>
      </c>
      <c r="O285" s="477">
        <v>10523</v>
      </c>
      <c r="P285" s="552">
        <v>0.7805800756620429</v>
      </c>
      <c r="Q285" s="478">
        <v>17</v>
      </c>
    </row>
    <row r="286" spans="1:17" ht="14.4" customHeight="1" x14ac:dyDescent="0.3">
      <c r="A286" s="472" t="s">
        <v>1341</v>
      </c>
      <c r="B286" s="473" t="s">
        <v>1172</v>
      </c>
      <c r="C286" s="473" t="s">
        <v>1173</v>
      </c>
      <c r="D286" s="473" t="s">
        <v>1220</v>
      </c>
      <c r="E286" s="473" t="s">
        <v>1221</v>
      </c>
      <c r="F286" s="477">
        <v>250</v>
      </c>
      <c r="G286" s="477">
        <v>34750</v>
      </c>
      <c r="H286" s="477">
        <v>0.73194877411744885</v>
      </c>
      <c r="I286" s="477">
        <v>139</v>
      </c>
      <c r="J286" s="477">
        <v>332</v>
      </c>
      <c r="K286" s="477">
        <v>47476</v>
      </c>
      <c r="L286" s="477">
        <v>1</v>
      </c>
      <c r="M286" s="477">
        <v>143</v>
      </c>
      <c r="N286" s="477">
        <v>201</v>
      </c>
      <c r="O286" s="477">
        <v>28743</v>
      </c>
      <c r="P286" s="552">
        <v>0.60542168674698793</v>
      </c>
      <c r="Q286" s="478">
        <v>143</v>
      </c>
    </row>
    <row r="287" spans="1:17" ht="14.4" customHeight="1" x14ac:dyDescent="0.3">
      <c r="A287" s="472" t="s">
        <v>1341</v>
      </c>
      <c r="B287" s="473" t="s">
        <v>1172</v>
      </c>
      <c r="C287" s="473" t="s">
        <v>1173</v>
      </c>
      <c r="D287" s="473" t="s">
        <v>1222</v>
      </c>
      <c r="E287" s="473" t="s">
        <v>1223</v>
      </c>
      <c r="F287" s="477">
        <v>28</v>
      </c>
      <c r="G287" s="477">
        <v>2884</v>
      </c>
      <c r="H287" s="477">
        <v>1.1676113360323888</v>
      </c>
      <c r="I287" s="477">
        <v>103</v>
      </c>
      <c r="J287" s="477">
        <v>38</v>
      </c>
      <c r="K287" s="477">
        <v>2470</v>
      </c>
      <c r="L287" s="477">
        <v>1</v>
      </c>
      <c r="M287" s="477">
        <v>65</v>
      </c>
      <c r="N287" s="477">
        <v>57</v>
      </c>
      <c r="O287" s="477">
        <v>3705</v>
      </c>
      <c r="P287" s="552">
        <v>1.5</v>
      </c>
      <c r="Q287" s="478">
        <v>65</v>
      </c>
    </row>
    <row r="288" spans="1:17" ht="14.4" customHeight="1" x14ac:dyDescent="0.3">
      <c r="A288" s="472" t="s">
        <v>1341</v>
      </c>
      <c r="B288" s="473" t="s">
        <v>1172</v>
      </c>
      <c r="C288" s="473" t="s">
        <v>1173</v>
      </c>
      <c r="D288" s="473" t="s">
        <v>1228</v>
      </c>
      <c r="E288" s="473" t="s">
        <v>1229</v>
      </c>
      <c r="F288" s="477">
        <v>786</v>
      </c>
      <c r="G288" s="477">
        <v>91962</v>
      </c>
      <c r="H288" s="477">
        <v>0.81962566844919782</v>
      </c>
      <c r="I288" s="477">
        <v>117</v>
      </c>
      <c r="J288" s="477">
        <v>825</v>
      </c>
      <c r="K288" s="477">
        <v>112200</v>
      </c>
      <c r="L288" s="477">
        <v>1</v>
      </c>
      <c r="M288" s="477">
        <v>136</v>
      </c>
      <c r="N288" s="477">
        <v>597</v>
      </c>
      <c r="O288" s="477">
        <v>81789</v>
      </c>
      <c r="P288" s="552">
        <v>0.72895721925133694</v>
      </c>
      <c r="Q288" s="478">
        <v>137</v>
      </c>
    </row>
    <row r="289" spans="1:17" ht="14.4" customHeight="1" x14ac:dyDescent="0.3">
      <c r="A289" s="472" t="s">
        <v>1341</v>
      </c>
      <c r="B289" s="473" t="s">
        <v>1172</v>
      </c>
      <c r="C289" s="473" t="s">
        <v>1173</v>
      </c>
      <c r="D289" s="473" t="s">
        <v>1230</v>
      </c>
      <c r="E289" s="473" t="s">
        <v>1231</v>
      </c>
      <c r="F289" s="477">
        <v>131</v>
      </c>
      <c r="G289" s="477">
        <v>11921</v>
      </c>
      <c r="H289" s="477">
        <v>1.0916666666666666</v>
      </c>
      <c r="I289" s="477">
        <v>91</v>
      </c>
      <c r="J289" s="477">
        <v>120</v>
      </c>
      <c r="K289" s="477">
        <v>10920</v>
      </c>
      <c r="L289" s="477">
        <v>1</v>
      </c>
      <c r="M289" s="477">
        <v>91</v>
      </c>
      <c r="N289" s="477">
        <v>129</v>
      </c>
      <c r="O289" s="477">
        <v>11739</v>
      </c>
      <c r="P289" s="552">
        <v>1.075</v>
      </c>
      <c r="Q289" s="478">
        <v>91</v>
      </c>
    </row>
    <row r="290" spans="1:17" ht="14.4" customHeight="1" x14ac:dyDescent="0.3">
      <c r="A290" s="472" t="s">
        <v>1341</v>
      </c>
      <c r="B290" s="473" t="s">
        <v>1172</v>
      </c>
      <c r="C290" s="473" t="s">
        <v>1173</v>
      </c>
      <c r="D290" s="473" t="s">
        <v>1232</v>
      </c>
      <c r="E290" s="473" t="s">
        <v>1233</v>
      </c>
      <c r="F290" s="477">
        <v>13</v>
      </c>
      <c r="G290" s="477">
        <v>1287</v>
      </c>
      <c r="H290" s="477">
        <v>0.78284671532846717</v>
      </c>
      <c r="I290" s="477">
        <v>99</v>
      </c>
      <c r="J290" s="477">
        <v>12</v>
      </c>
      <c r="K290" s="477">
        <v>1644</v>
      </c>
      <c r="L290" s="477">
        <v>1</v>
      </c>
      <c r="M290" s="477">
        <v>137</v>
      </c>
      <c r="N290" s="477">
        <v>8</v>
      </c>
      <c r="O290" s="477">
        <v>1104</v>
      </c>
      <c r="P290" s="552">
        <v>0.67153284671532842</v>
      </c>
      <c r="Q290" s="478">
        <v>138</v>
      </c>
    </row>
    <row r="291" spans="1:17" ht="14.4" customHeight="1" x14ac:dyDescent="0.3">
      <c r="A291" s="472" t="s">
        <v>1341</v>
      </c>
      <c r="B291" s="473" t="s">
        <v>1172</v>
      </c>
      <c r="C291" s="473" t="s">
        <v>1173</v>
      </c>
      <c r="D291" s="473" t="s">
        <v>1234</v>
      </c>
      <c r="E291" s="473" t="s">
        <v>1235</v>
      </c>
      <c r="F291" s="477">
        <v>124</v>
      </c>
      <c r="G291" s="477">
        <v>2604</v>
      </c>
      <c r="H291" s="477">
        <v>0.49942462600690452</v>
      </c>
      <c r="I291" s="477">
        <v>21</v>
      </c>
      <c r="J291" s="477">
        <v>79</v>
      </c>
      <c r="K291" s="477">
        <v>5214</v>
      </c>
      <c r="L291" s="477">
        <v>1</v>
      </c>
      <c r="M291" s="477">
        <v>66</v>
      </c>
      <c r="N291" s="477">
        <v>67</v>
      </c>
      <c r="O291" s="477">
        <v>4422</v>
      </c>
      <c r="P291" s="552">
        <v>0.84810126582278478</v>
      </c>
      <c r="Q291" s="478">
        <v>66</v>
      </c>
    </row>
    <row r="292" spans="1:17" ht="14.4" customHeight="1" x14ac:dyDescent="0.3">
      <c r="A292" s="472" t="s">
        <v>1341</v>
      </c>
      <c r="B292" s="473" t="s">
        <v>1172</v>
      </c>
      <c r="C292" s="473" t="s">
        <v>1173</v>
      </c>
      <c r="D292" s="473" t="s">
        <v>1236</v>
      </c>
      <c r="E292" s="473" t="s">
        <v>1237</v>
      </c>
      <c r="F292" s="477">
        <v>1435</v>
      </c>
      <c r="G292" s="477">
        <v>700280</v>
      </c>
      <c r="H292" s="477">
        <v>2.7583979328165373</v>
      </c>
      <c r="I292" s="477">
        <v>488</v>
      </c>
      <c r="J292" s="477">
        <v>774</v>
      </c>
      <c r="K292" s="477">
        <v>253872</v>
      </c>
      <c r="L292" s="477">
        <v>1</v>
      </c>
      <c r="M292" s="477">
        <v>328</v>
      </c>
      <c r="N292" s="477">
        <v>505</v>
      </c>
      <c r="O292" s="477">
        <v>165640</v>
      </c>
      <c r="P292" s="552">
        <v>0.65245478036175708</v>
      </c>
      <c r="Q292" s="478">
        <v>328</v>
      </c>
    </row>
    <row r="293" spans="1:17" ht="14.4" customHeight="1" x14ac:dyDescent="0.3">
      <c r="A293" s="472" t="s">
        <v>1341</v>
      </c>
      <c r="B293" s="473" t="s">
        <v>1172</v>
      </c>
      <c r="C293" s="473" t="s">
        <v>1173</v>
      </c>
      <c r="D293" s="473" t="s">
        <v>1244</v>
      </c>
      <c r="E293" s="473" t="s">
        <v>1245</v>
      </c>
      <c r="F293" s="477">
        <v>229</v>
      </c>
      <c r="G293" s="477">
        <v>9389</v>
      </c>
      <c r="H293" s="477">
        <v>1.0401019164728038</v>
      </c>
      <c r="I293" s="477">
        <v>41</v>
      </c>
      <c r="J293" s="477">
        <v>177</v>
      </c>
      <c r="K293" s="477">
        <v>9027</v>
      </c>
      <c r="L293" s="477">
        <v>1</v>
      </c>
      <c r="M293" s="477">
        <v>51</v>
      </c>
      <c r="N293" s="477">
        <v>171</v>
      </c>
      <c r="O293" s="477">
        <v>8721</v>
      </c>
      <c r="P293" s="552">
        <v>0.96610169491525422</v>
      </c>
      <c r="Q293" s="478">
        <v>51</v>
      </c>
    </row>
    <row r="294" spans="1:17" ht="14.4" customHeight="1" x14ac:dyDescent="0.3">
      <c r="A294" s="472" t="s">
        <v>1341</v>
      </c>
      <c r="B294" s="473" t="s">
        <v>1172</v>
      </c>
      <c r="C294" s="473" t="s">
        <v>1173</v>
      </c>
      <c r="D294" s="473" t="s">
        <v>1250</v>
      </c>
      <c r="E294" s="473" t="s">
        <v>1251</v>
      </c>
      <c r="F294" s="477"/>
      <c r="G294" s="477"/>
      <c r="H294" s="477"/>
      <c r="I294" s="477"/>
      <c r="J294" s="477">
        <v>3</v>
      </c>
      <c r="K294" s="477">
        <v>1440</v>
      </c>
      <c r="L294" s="477">
        <v>1</v>
      </c>
      <c r="M294" s="477">
        <v>480</v>
      </c>
      <c r="N294" s="477"/>
      <c r="O294" s="477"/>
      <c r="P294" s="552"/>
      <c r="Q294" s="478"/>
    </row>
    <row r="295" spans="1:17" ht="14.4" customHeight="1" x14ac:dyDescent="0.3">
      <c r="A295" s="472" t="s">
        <v>1341</v>
      </c>
      <c r="B295" s="473" t="s">
        <v>1172</v>
      </c>
      <c r="C295" s="473" t="s">
        <v>1173</v>
      </c>
      <c r="D295" s="473" t="s">
        <v>1252</v>
      </c>
      <c r="E295" s="473" t="s">
        <v>1253</v>
      </c>
      <c r="F295" s="477">
        <v>1</v>
      </c>
      <c r="G295" s="477">
        <v>223</v>
      </c>
      <c r="H295" s="477">
        <v>1.0772946859903381</v>
      </c>
      <c r="I295" s="477">
        <v>223</v>
      </c>
      <c r="J295" s="477">
        <v>1</v>
      </c>
      <c r="K295" s="477">
        <v>207</v>
      </c>
      <c r="L295" s="477">
        <v>1</v>
      </c>
      <c r="M295" s="477">
        <v>207</v>
      </c>
      <c r="N295" s="477">
        <v>2</v>
      </c>
      <c r="O295" s="477">
        <v>414</v>
      </c>
      <c r="P295" s="552">
        <v>2</v>
      </c>
      <c r="Q295" s="478">
        <v>207</v>
      </c>
    </row>
    <row r="296" spans="1:17" ht="14.4" customHeight="1" x14ac:dyDescent="0.3">
      <c r="A296" s="472" t="s">
        <v>1341</v>
      </c>
      <c r="B296" s="473" t="s">
        <v>1172</v>
      </c>
      <c r="C296" s="473" t="s">
        <v>1173</v>
      </c>
      <c r="D296" s="473" t="s">
        <v>1254</v>
      </c>
      <c r="E296" s="473" t="s">
        <v>1255</v>
      </c>
      <c r="F296" s="477">
        <v>13</v>
      </c>
      <c r="G296" s="477">
        <v>9919</v>
      </c>
      <c r="H296" s="477">
        <v>0.8666666666666667</v>
      </c>
      <c r="I296" s="477">
        <v>763</v>
      </c>
      <c r="J296" s="477">
        <v>15</v>
      </c>
      <c r="K296" s="477">
        <v>11445</v>
      </c>
      <c r="L296" s="477">
        <v>1</v>
      </c>
      <c r="M296" s="477">
        <v>763</v>
      </c>
      <c r="N296" s="477">
        <v>7</v>
      </c>
      <c r="O296" s="477">
        <v>5341</v>
      </c>
      <c r="P296" s="552">
        <v>0.46666666666666667</v>
      </c>
      <c r="Q296" s="478">
        <v>763</v>
      </c>
    </row>
    <row r="297" spans="1:17" ht="14.4" customHeight="1" x14ac:dyDescent="0.3">
      <c r="A297" s="472" t="s">
        <v>1341</v>
      </c>
      <c r="B297" s="473" t="s">
        <v>1172</v>
      </c>
      <c r="C297" s="473" t="s">
        <v>1173</v>
      </c>
      <c r="D297" s="473" t="s">
        <v>1256</v>
      </c>
      <c r="E297" s="473" t="s">
        <v>1257</v>
      </c>
      <c r="F297" s="477">
        <v>10</v>
      </c>
      <c r="G297" s="477">
        <v>21120</v>
      </c>
      <c r="H297" s="477">
        <v>4.9905482041587899</v>
      </c>
      <c r="I297" s="477">
        <v>2112</v>
      </c>
      <c r="J297" s="477">
        <v>2</v>
      </c>
      <c r="K297" s="477">
        <v>4232</v>
      </c>
      <c r="L297" s="477">
        <v>1</v>
      </c>
      <c r="M297" s="477">
        <v>2116</v>
      </c>
      <c r="N297" s="477"/>
      <c r="O297" s="477"/>
      <c r="P297" s="552"/>
      <c r="Q297" s="478"/>
    </row>
    <row r="298" spans="1:17" ht="14.4" customHeight="1" x14ac:dyDescent="0.3">
      <c r="A298" s="472" t="s">
        <v>1341</v>
      </c>
      <c r="B298" s="473" t="s">
        <v>1172</v>
      </c>
      <c r="C298" s="473" t="s">
        <v>1173</v>
      </c>
      <c r="D298" s="473" t="s">
        <v>1258</v>
      </c>
      <c r="E298" s="473" t="s">
        <v>1259</v>
      </c>
      <c r="F298" s="477">
        <v>66</v>
      </c>
      <c r="G298" s="477">
        <v>40524</v>
      </c>
      <c r="H298" s="477">
        <v>0.95964762716680874</v>
      </c>
      <c r="I298" s="477">
        <v>614</v>
      </c>
      <c r="J298" s="477">
        <v>69</v>
      </c>
      <c r="K298" s="477">
        <v>42228</v>
      </c>
      <c r="L298" s="477">
        <v>1</v>
      </c>
      <c r="M298" s="477">
        <v>612</v>
      </c>
      <c r="N298" s="477">
        <v>37</v>
      </c>
      <c r="O298" s="477">
        <v>22644</v>
      </c>
      <c r="P298" s="552">
        <v>0.53623188405797106</v>
      </c>
      <c r="Q298" s="478">
        <v>612</v>
      </c>
    </row>
    <row r="299" spans="1:17" ht="14.4" customHeight="1" x14ac:dyDescent="0.3">
      <c r="A299" s="472" t="s">
        <v>1341</v>
      </c>
      <c r="B299" s="473" t="s">
        <v>1172</v>
      </c>
      <c r="C299" s="473" t="s">
        <v>1173</v>
      </c>
      <c r="D299" s="473" t="s">
        <v>1260</v>
      </c>
      <c r="E299" s="473" t="s">
        <v>1261</v>
      </c>
      <c r="F299" s="477">
        <v>2</v>
      </c>
      <c r="G299" s="477">
        <v>1926</v>
      </c>
      <c r="H299" s="477"/>
      <c r="I299" s="477">
        <v>963</v>
      </c>
      <c r="J299" s="477"/>
      <c r="K299" s="477"/>
      <c r="L299" s="477"/>
      <c r="M299" s="477"/>
      <c r="N299" s="477"/>
      <c r="O299" s="477"/>
      <c r="P299" s="552"/>
      <c r="Q299" s="478"/>
    </row>
    <row r="300" spans="1:17" ht="14.4" customHeight="1" x14ac:dyDescent="0.3">
      <c r="A300" s="472" t="s">
        <v>1341</v>
      </c>
      <c r="B300" s="473" t="s">
        <v>1172</v>
      </c>
      <c r="C300" s="473" t="s">
        <v>1173</v>
      </c>
      <c r="D300" s="473" t="s">
        <v>1262</v>
      </c>
      <c r="E300" s="473" t="s">
        <v>1263</v>
      </c>
      <c r="F300" s="477">
        <v>1</v>
      </c>
      <c r="G300" s="477">
        <v>512</v>
      </c>
      <c r="H300" s="477"/>
      <c r="I300" s="477">
        <v>512</v>
      </c>
      <c r="J300" s="477"/>
      <c r="K300" s="477"/>
      <c r="L300" s="477"/>
      <c r="M300" s="477"/>
      <c r="N300" s="477">
        <v>1</v>
      </c>
      <c r="O300" s="477">
        <v>431</v>
      </c>
      <c r="P300" s="552"/>
      <c r="Q300" s="478">
        <v>431</v>
      </c>
    </row>
    <row r="301" spans="1:17" ht="14.4" customHeight="1" x14ac:dyDescent="0.3">
      <c r="A301" s="472" t="s">
        <v>1341</v>
      </c>
      <c r="B301" s="473" t="s">
        <v>1172</v>
      </c>
      <c r="C301" s="473" t="s">
        <v>1173</v>
      </c>
      <c r="D301" s="473" t="s">
        <v>1264</v>
      </c>
      <c r="E301" s="473" t="s">
        <v>1265</v>
      </c>
      <c r="F301" s="477">
        <v>4</v>
      </c>
      <c r="G301" s="477">
        <v>7040</v>
      </c>
      <c r="H301" s="477">
        <v>3.9931934203062962</v>
      </c>
      <c r="I301" s="477">
        <v>1760</v>
      </c>
      <c r="J301" s="477">
        <v>1</v>
      </c>
      <c r="K301" s="477">
        <v>1763</v>
      </c>
      <c r="L301" s="477">
        <v>1</v>
      </c>
      <c r="M301" s="477">
        <v>1763</v>
      </c>
      <c r="N301" s="477">
        <v>1</v>
      </c>
      <c r="O301" s="477">
        <v>1768</v>
      </c>
      <c r="P301" s="552">
        <v>1.0028360748723766</v>
      </c>
      <c r="Q301" s="478">
        <v>1768</v>
      </c>
    </row>
    <row r="302" spans="1:17" ht="14.4" customHeight="1" x14ac:dyDescent="0.3">
      <c r="A302" s="472" t="s">
        <v>1341</v>
      </c>
      <c r="B302" s="473" t="s">
        <v>1172</v>
      </c>
      <c r="C302" s="473" t="s">
        <v>1173</v>
      </c>
      <c r="D302" s="473" t="s">
        <v>1270</v>
      </c>
      <c r="E302" s="473" t="s">
        <v>1271</v>
      </c>
      <c r="F302" s="477">
        <v>1</v>
      </c>
      <c r="G302" s="477">
        <v>249</v>
      </c>
      <c r="H302" s="477"/>
      <c r="I302" s="477">
        <v>249</v>
      </c>
      <c r="J302" s="477"/>
      <c r="K302" s="477"/>
      <c r="L302" s="477"/>
      <c r="M302" s="477"/>
      <c r="N302" s="477">
        <v>1</v>
      </c>
      <c r="O302" s="477">
        <v>272</v>
      </c>
      <c r="P302" s="552"/>
      <c r="Q302" s="478">
        <v>272</v>
      </c>
    </row>
    <row r="303" spans="1:17" ht="14.4" customHeight="1" x14ac:dyDescent="0.3">
      <c r="A303" s="472" t="s">
        <v>1341</v>
      </c>
      <c r="B303" s="473" t="s">
        <v>1172</v>
      </c>
      <c r="C303" s="473" t="s">
        <v>1173</v>
      </c>
      <c r="D303" s="473" t="s">
        <v>1276</v>
      </c>
      <c r="E303" s="473" t="s">
        <v>1277</v>
      </c>
      <c r="F303" s="477">
        <v>37</v>
      </c>
      <c r="G303" s="477">
        <v>999</v>
      </c>
      <c r="H303" s="477">
        <v>0.50607902735562305</v>
      </c>
      <c r="I303" s="477">
        <v>27</v>
      </c>
      <c r="J303" s="477">
        <v>42</v>
      </c>
      <c r="K303" s="477">
        <v>1974</v>
      </c>
      <c r="L303" s="477">
        <v>1</v>
      </c>
      <c r="M303" s="477">
        <v>47</v>
      </c>
      <c r="N303" s="477">
        <v>31</v>
      </c>
      <c r="O303" s="477">
        <v>1457</v>
      </c>
      <c r="P303" s="552">
        <v>0.73809523809523814</v>
      </c>
      <c r="Q303" s="478">
        <v>47</v>
      </c>
    </row>
    <row r="304" spans="1:17" ht="14.4" customHeight="1" x14ac:dyDescent="0.3">
      <c r="A304" s="472" t="s">
        <v>1341</v>
      </c>
      <c r="B304" s="473" t="s">
        <v>1172</v>
      </c>
      <c r="C304" s="473" t="s">
        <v>1173</v>
      </c>
      <c r="D304" s="473" t="s">
        <v>1278</v>
      </c>
      <c r="E304" s="473" t="s">
        <v>1279</v>
      </c>
      <c r="F304" s="477"/>
      <c r="G304" s="477"/>
      <c r="H304" s="477"/>
      <c r="I304" s="477"/>
      <c r="J304" s="477">
        <v>1</v>
      </c>
      <c r="K304" s="477">
        <v>44</v>
      </c>
      <c r="L304" s="477">
        <v>1</v>
      </c>
      <c r="M304" s="477">
        <v>44</v>
      </c>
      <c r="N304" s="477"/>
      <c r="O304" s="477"/>
      <c r="P304" s="552"/>
      <c r="Q304" s="478"/>
    </row>
    <row r="305" spans="1:17" ht="14.4" customHeight="1" x14ac:dyDescent="0.3">
      <c r="A305" s="472" t="s">
        <v>1341</v>
      </c>
      <c r="B305" s="473" t="s">
        <v>1172</v>
      </c>
      <c r="C305" s="473" t="s">
        <v>1173</v>
      </c>
      <c r="D305" s="473" t="s">
        <v>1280</v>
      </c>
      <c r="E305" s="473" t="s">
        <v>1281</v>
      </c>
      <c r="F305" s="477"/>
      <c r="G305" s="477"/>
      <c r="H305" s="477"/>
      <c r="I305" s="477"/>
      <c r="J305" s="477">
        <v>0</v>
      </c>
      <c r="K305" s="477">
        <v>0</v>
      </c>
      <c r="L305" s="477"/>
      <c r="M305" s="477"/>
      <c r="N305" s="477"/>
      <c r="O305" s="477"/>
      <c r="P305" s="552"/>
      <c r="Q305" s="478"/>
    </row>
    <row r="306" spans="1:17" ht="14.4" customHeight="1" x14ac:dyDescent="0.3">
      <c r="A306" s="472" t="s">
        <v>1341</v>
      </c>
      <c r="B306" s="473" t="s">
        <v>1172</v>
      </c>
      <c r="C306" s="473" t="s">
        <v>1173</v>
      </c>
      <c r="D306" s="473" t="s">
        <v>1284</v>
      </c>
      <c r="E306" s="473" t="s">
        <v>1285</v>
      </c>
      <c r="F306" s="477"/>
      <c r="G306" s="477"/>
      <c r="H306" s="477"/>
      <c r="I306" s="477"/>
      <c r="J306" s="477">
        <v>1</v>
      </c>
      <c r="K306" s="477">
        <v>242</v>
      </c>
      <c r="L306" s="477">
        <v>1</v>
      </c>
      <c r="M306" s="477">
        <v>242</v>
      </c>
      <c r="N306" s="477">
        <v>1</v>
      </c>
      <c r="O306" s="477">
        <v>242</v>
      </c>
      <c r="P306" s="552">
        <v>1</v>
      </c>
      <c r="Q306" s="478">
        <v>242</v>
      </c>
    </row>
    <row r="307" spans="1:17" ht="14.4" customHeight="1" x14ac:dyDescent="0.3">
      <c r="A307" s="472" t="s">
        <v>1341</v>
      </c>
      <c r="B307" s="473" t="s">
        <v>1172</v>
      </c>
      <c r="C307" s="473" t="s">
        <v>1173</v>
      </c>
      <c r="D307" s="473" t="s">
        <v>1286</v>
      </c>
      <c r="E307" s="473" t="s">
        <v>1287</v>
      </c>
      <c r="F307" s="477"/>
      <c r="G307" s="477"/>
      <c r="H307" s="477"/>
      <c r="I307" s="477"/>
      <c r="J307" s="477">
        <v>169</v>
      </c>
      <c r="K307" s="477">
        <v>252317</v>
      </c>
      <c r="L307" s="477">
        <v>1</v>
      </c>
      <c r="M307" s="477">
        <v>1493</v>
      </c>
      <c r="N307" s="477">
        <v>134</v>
      </c>
      <c r="O307" s="477">
        <v>200062</v>
      </c>
      <c r="P307" s="552">
        <v>0.79289940828402372</v>
      </c>
      <c r="Q307" s="478">
        <v>1493</v>
      </c>
    </row>
    <row r="308" spans="1:17" ht="14.4" customHeight="1" x14ac:dyDescent="0.3">
      <c r="A308" s="472" t="s">
        <v>1341</v>
      </c>
      <c r="B308" s="473" t="s">
        <v>1172</v>
      </c>
      <c r="C308" s="473" t="s">
        <v>1173</v>
      </c>
      <c r="D308" s="473" t="s">
        <v>1288</v>
      </c>
      <c r="E308" s="473" t="s">
        <v>1289</v>
      </c>
      <c r="F308" s="477"/>
      <c r="G308" s="477"/>
      <c r="H308" s="477"/>
      <c r="I308" s="477"/>
      <c r="J308" s="477">
        <v>29</v>
      </c>
      <c r="K308" s="477">
        <v>9483</v>
      </c>
      <c r="L308" s="477">
        <v>1</v>
      </c>
      <c r="M308" s="477">
        <v>327</v>
      </c>
      <c r="N308" s="477">
        <v>119</v>
      </c>
      <c r="O308" s="477">
        <v>38913</v>
      </c>
      <c r="P308" s="552">
        <v>4.1034482758620694</v>
      </c>
      <c r="Q308" s="478">
        <v>327</v>
      </c>
    </row>
    <row r="309" spans="1:17" ht="14.4" customHeight="1" x14ac:dyDescent="0.3">
      <c r="A309" s="472" t="s">
        <v>1341</v>
      </c>
      <c r="B309" s="473" t="s">
        <v>1172</v>
      </c>
      <c r="C309" s="473" t="s">
        <v>1173</v>
      </c>
      <c r="D309" s="473" t="s">
        <v>1290</v>
      </c>
      <c r="E309" s="473" t="s">
        <v>1291</v>
      </c>
      <c r="F309" s="477"/>
      <c r="G309" s="477"/>
      <c r="H309" s="477"/>
      <c r="I309" s="477"/>
      <c r="J309" s="477">
        <v>98</v>
      </c>
      <c r="K309" s="477">
        <v>86926</v>
      </c>
      <c r="L309" s="477">
        <v>1</v>
      </c>
      <c r="M309" s="477">
        <v>887</v>
      </c>
      <c r="N309" s="477">
        <v>103</v>
      </c>
      <c r="O309" s="477">
        <v>91464</v>
      </c>
      <c r="P309" s="552">
        <v>1.0522053240687481</v>
      </c>
      <c r="Q309" s="478">
        <v>888</v>
      </c>
    </row>
    <row r="310" spans="1:17" ht="14.4" customHeight="1" x14ac:dyDescent="0.3">
      <c r="A310" s="472" t="s">
        <v>1341</v>
      </c>
      <c r="B310" s="473" t="s">
        <v>1172</v>
      </c>
      <c r="C310" s="473" t="s">
        <v>1173</v>
      </c>
      <c r="D310" s="473" t="s">
        <v>1294</v>
      </c>
      <c r="E310" s="473" t="s">
        <v>1295</v>
      </c>
      <c r="F310" s="477"/>
      <c r="G310" s="477"/>
      <c r="H310" s="477"/>
      <c r="I310" s="477"/>
      <c r="J310" s="477"/>
      <c r="K310" s="477"/>
      <c r="L310" s="477"/>
      <c r="M310" s="477"/>
      <c r="N310" s="477">
        <v>642</v>
      </c>
      <c r="O310" s="477">
        <v>167562</v>
      </c>
      <c r="P310" s="552"/>
      <c r="Q310" s="478">
        <v>261</v>
      </c>
    </row>
    <row r="311" spans="1:17" ht="14.4" customHeight="1" x14ac:dyDescent="0.3">
      <c r="A311" s="472" t="s">
        <v>1341</v>
      </c>
      <c r="B311" s="473" t="s">
        <v>1172</v>
      </c>
      <c r="C311" s="473" t="s">
        <v>1173</v>
      </c>
      <c r="D311" s="473" t="s">
        <v>1296</v>
      </c>
      <c r="E311" s="473" t="s">
        <v>1297</v>
      </c>
      <c r="F311" s="477"/>
      <c r="G311" s="477"/>
      <c r="H311" s="477"/>
      <c r="I311" s="477"/>
      <c r="J311" s="477"/>
      <c r="K311" s="477"/>
      <c r="L311" s="477"/>
      <c r="M311" s="477"/>
      <c r="N311" s="477">
        <v>6</v>
      </c>
      <c r="O311" s="477">
        <v>990</v>
      </c>
      <c r="P311" s="552"/>
      <c r="Q311" s="478">
        <v>165</v>
      </c>
    </row>
    <row r="312" spans="1:17" ht="14.4" customHeight="1" x14ac:dyDescent="0.3">
      <c r="A312" s="472" t="s">
        <v>1341</v>
      </c>
      <c r="B312" s="473" t="s">
        <v>1172</v>
      </c>
      <c r="C312" s="473" t="s">
        <v>1173</v>
      </c>
      <c r="D312" s="473" t="s">
        <v>1300</v>
      </c>
      <c r="E312" s="473" t="s">
        <v>1301</v>
      </c>
      <c r="F312" s="477"/>
      <c r="G312" s="477"/>
      <c r="H312" s="477"/>
      <c r="I312" s="477"/>
      <c r="J312" s="477"/>
      <c r="K312" s="477"/>
      <c r="L312" s="477"/>
      <c r="M312" s="477"/>
      <c r="N312" s="477">
        <v>2</v>
      </c>
      <c r="O312" s="477">
        <v>304</v>
      </c>
      <c r="P312" s="552"/>
      <c r="Q312" s="478">
        <v>152</v>
      </c>
    </row>
    <row r="313" spans="1:17" ht="14.4" customHeight="1" x14ac:dyDescent="0.3">
      <c r="A313" s="472" t="s">
        <v>1342</v>
      </c>
      <c r="B313" s="473" t="s">
        <v>1172</v>
      </c>
      <c r="C313" s="473" t="s">
        <v>1173</v>
      </c>
      <c r="D313" s="473" t="s">
        <v>1174</v>
      </c>
      <c r="E313" s="473" t="s">
        <v>1175</v>
      </c>
      <c r="F313" s="477">
        <v>1107</v>
      </c>
      <c r="G313" s="477">
        <v>191511</v>
      </c>
      <c r="H313" s="477">
        <v>0.97964601769911508</v>
      </c>
      <c r="I313" s="477">
        <v>173</v>
      </c>
      <c r="J313" s="477">
        <v>1130</v>
      </c>
      <c r="K313" s="477">
        <v>195490</v>
      </c>
      <c r="L313" s="477">
        <v>1</v>
      </c>
      <c r="M313" s="477">
        <v>173</v>
      </c>
      <c r="N313" s="477">
        <v>1139</v>
      </c>
      <c r="O313" s="477">
        <v>198186</v>
      </c>
      <c r="P313" s="552">
        <v>1.0137909867512405</v>
      </c>
      <c r="Q313" s="478">
        <v>174</v>
      </c>
    </row>
    <row r="314" spans="1:17" ht="14.4" customHeight="1" x14ac:dyDescent="0.3">
      <c r="A314" s="472" t="s">
        <v>1342</v>
      </c>
      <c r="B314" s="473" t="s">
        <v>1172</v>
      </c>
      <c r="C314" s="473" t="s">
        <v>1173</v>
      </c>
      <c r="D314" s="473" t="s">
        <v>1188</v>
      </c>
      <c r="E314" s="473" t="s">
        <v>1189</v>
      </c>
      <c r="F314" s="477">
        <v>6</v>
      </c>
      <c r="G314" s="477">
        <v>7038</v>
      </c>
      <c r="H314" s="477"/>
      <c r="I314" s="477">
        <v>1173</v>
      </c>
      <c r="J314" s="477"/>
      <c r="K314" s="477"/>
      <c r="L314" s="477"/>
      <c r="M314" s="477"/>
      <c r="N314" s="477">
        <v>1</v>
      </c>
      <c r="O314" s="477">
        <v>1070</v>
      </c>
      <c r="P314" s="552"/>
      <c r="Q314" s="478">
        <v>1070</v>
      </c>
    </row>
    <row r="315" spans="1:17" ht="14.4" customHeight="1" x14ac:dyDescent="0.3">
      <c r="A315" s="472" t="s">
        <v>1342</v>
      </c>
      <c r="B315" s="473" t="s">
        <v>1172</v>
      </c>
      <c r="C315" s="473" t="s">
        <v>1173</v>
      </c>
      <c r="D315" s="473" t="s">
        <v>1190</v>
      </c>
      <c r="E315" s="473" t="s">
        <v>1191</v>
      </c>
      <c r="F315" s="477">
        <v>60</v>
      </c>
      <c r="G315" s="477">
        <v>2460</v>
      </c>
      <c r="H315" s="477">
        <v>1.6205533596837944</v>
      </c>
      <c r="I315" s="477">
        <v>41</v>
      </c>
      <c r="J315" s="477">
        <v>33</v>
      </c>
      <c r="K315" s="477">
        <v>1518</v>
      </c>
      <c r="L315" s="477">
        <v>1</v>
      </c>
      <c r="M315" s="477">
        <v>46</v>
      </c>
      <c r="N315" s="477">
        <v>9</v>
      </c>
      <c r="O315" s="477">
        <v>414</v>
      </c>
      <c r="P315" s="552">
        <v>0.27272727272727271</v>
      </c>
      <c r="Q315" s="478">
        <v>46</v>
      </c>
    </row>
    <row r="316" spans="1:17" ht="14.4" customHeight="1" x14ac:dyDescent="0.3">
      <c r="A316" s="472" t="s">
        <v>1342</v>
      </c>
      <c r="B316" s="473" t="s">
        <v>1172</v>
      </c>
      <c r="C316" s="473" t="s">
        <v>1173</v>
      </c>
      <c r="D316" s="473" t="s">
        <v>1192</v>
      </c>
      <c r="E316" s="473" t="s">
        <v>1193</v>
      </c>
      <c r="F316" s="477">
        <v>1</v>
      </c>
      <c r="G316" s="477">
        <v>384</v>
      </c>
      <c r="H316" s="477">
        <v>0.55331412103746402</v>
      </c>
      <c r="I316" s="477">
        <v>384</v>
      </c>
      <c r="J316" s="477">
        <v>2</v>
      </c>
      <c r="K316" s="477">
        <v>694</v>
      </c>
      <c r="L316" s="477">
        <v>1</v>
      </c>
      <c r="M316" s="477">
        <v>347</v>
      </c>
      <c r="N316" s="477">
        <v>12</v>
      </c>
      <c r="O316" s="477">
        <v>4164</v>
      </c>
      <c r="P316" s="552">
        <v>6</v>
      </c>
      <c r="Q316" s="478">
        <v>347</v>
      </c>
    </row>
    <row r="317" spans="1:17" ht="14.4" customHeight="1" x14ac:dyDescent="0.3">
      <c r="A317" s="472" t="s">
        <v>1342</v>
      </c>
      <c r="B317" s="473" t="s">
        <v>1172</v>
      </c>
      <c r="C317" s="473" t="s">
        <v>1173</v>
      </c>
      <c r="D317" s="473" t="s">
        <v>1194</v>
      </c>
      <c r="E317" s="473" t="s">
        <v>1195</v>
      </c>
      <c r="F317" s="477">
        <v>15</v>
      </c>
      <c r="G317" s="477">
        <v>555</v>
      </c>
      <c r="H317" s="477">
        <v>0.60457516339869277</v>
      </c>
      <c r="I317" s="477">
        <v>37</v>
      </c>
      <c r="J317" s="477">
        <v>18</v>
      </c>
      <c r="K317" s="477">
        <v>918</v>
      </c>
      <c r="L317" s="477">
        <v>1</v>
      </c>
      <c r="M317" s="477">
        <v>51</v>
      </c>
      <c r="N317" s="477"/>
      <c r="O317" s="477"/>
      <c r="P317" s="552"/>
      <c r="Q317" s="478"/>
    </row>
    <row r="318" spans="1:17" ht="14.4" customHeight="1" x14ac:dyDescent="0.3">
      <c r="A318" s="472" t="s">
        <v>1342</v>
      </c>
      <c r="B318" s="473" t="s">
        <v>1172</v>
      </c>
      <c r="C318" s="473" t="s">
        <v>1173</v>
      </c>
      <c r="D318" s="473" t="s">
        <v>1198</v>
      </c>
      <c r="E318" s="473" t="s">
        <v>1199</v>
      </c>
      <c r="F318" s="477">
        <v>3</v>
      </c>
      <c r="G318" s="477">
        <v>1338</v>
      </c>
      <c r="H318" s="477">
        <v>0.10438445935403338</v>
      </c>
      <c r="I318" s="477">
        <v>446</v>
      </c>
      <c r="J318" s="477">
        <v>34</v>
      </c>
      <c r="K318" s="477">
        <v>12818</v>
      </c>
      <c r="L318" s="477">
        <v>1</v>
      </c>
      <c r="M318" s="477">
        <v>377</v>
      </c>
      <c r="N318" s="477">
        <v>11</v>
      </c>
      <c r="O318" s="477">
        <v>4147</v>
      </c>
      <c r="P318" s="552">
        <v>0.3235294117647059</v>
      </c>
      <c r="Q318" s="478">
        <v>377</v>
      </c>
    </row>
    <row r="319" spans="1:17" ht="14.4" customHeight="1" x14ac:dyDescent="0.3">
      <c r="A319" s="472" t="s">
        <v>1342</v>
      </c>
      <c r="B319" s="473" t="s">
        <v>1172</v>
      </c>
      <c r="C319" s="473" t="s">
        <v>1173</v>
      </c>
      <c r="D319" s="473" t="s">
        <v>1200</v>
      </c>
      <c r="E319" s="473" t="s">
        <v>1201</v>
      </c>
      <c r="F319" s="477"/>
      <c r="G319" s="477"/>
      <c r="H319" s="477"/>
      <c r="I319" s="477"/>
      <c r="J319" s="477"/>
      <c r="K319" s="477"/>
      <c r="L319" s="477"/>
      <c r="M319" s="477"/>
      <c r="N319" s="477">
        <v>1</v>
      </c>
      <c r="O319" s="477">
        <v>34</v>
      </c>
      <c r="P319" s="552"/>
      <c r="Q319" s="478">
        <v>34</v>
      </c>
    </row>
    <row r="320" spans="1:17" ht="14.4" customHeight="1" x14ac:dyDescent="0.3">
      <c r="A320" s="472" t="s">
        <v>1342</v>
      </c>
      <c r="B320" s="473" t="s">
        <v>1172</v>
      </c>
      <c r="C320" s="473" t="s">
        <v>1173</v>
      </c>
      <c r="D320" s="473" t="s">
        <v>1202</v>
      </c>
      <c r="E320" s="473" t="s">
        <v>1203</v>
      </c>
      <c r="F320" s="477">
        <v>1</v>
      </c>
      <c r="G320" s="477">
        <v>492</v>
      </c>
      <c r="H320" s="477">
        <v>0.10432569974554708</v>
      </c>
      <c r="I320" s="477">
        <v>492</v>
      </c>
      <c r="J320" s="477">
        <v>9</v>
      </c>
      <c r="K320" s="477">
        <v>4716</v>
      </c>
      <c r="L320" s="477">
        <v>1</v>
      </c>
      <c r="M320" s="477">
        <v>524</v>
      </c>
      <c r="N320" s="477">
        <v>3</v>
      </c>
      <c r="O320" s="477">
        <v>1572</v>
      </c>
      <c r="P320" s="552">
        <v>0.33333333333333331</v>
      </c>
      <c r="Q320" s="478">
        <v>524</v>
      </c>
    </row>
    <row r="321" spans="1:17" ht="14.4" customHeight="1" x14ac:dyDescent="0.3">
      <c r="A321" s="472" t="s">
        <v>1342</v>
      </c>
      <c r="B321" s="473" t="s">
        <v>1172</v>
      </c>
      <c r="C321" s="473" t="s">
        <v>1173</v>
      </c>
      <c r="D321" s="473" t="s">
        <v>1204</v>
      </c>
      <c r="E321" s="473" t="s">
        <v>1205</v>
      </c>
      <c r="F321" s="477">
        <v>21</v>
      </c>
      <c r="G321" s="477">
        <v>651</v>
      </c>
      <c r="H321" s="477">
        <v>0.81578947368421051</v>
      </c>
      <c r="I321" s="477">
        <v>31</v>
      </c>
      <c r="J321" s="477">
        <v>14</v>
      </c>
      <c r="K321" s="477">
        <v>798</v>
      </c>
      <c r="L321" s="477">
        <v>1</v>
      </c>
      <c r="M321" s="477">
        <v>57</v>
      </c>
      <c r="N321" s="477">
        <v>1</v>
      </c>
      <c r="O321" s="477">
        <v>57</v>
      </c>
      <c r="P321" s="552">
        <v>7.1428571428571425E-2</v>
      </c>
      <c r="Q321" s="478">
        <v>57</v>
      </c>
    </row>
    <row r="322" spans="1:17" ht="14.4" customHeight="1" x14ac:dyDescent="0.3">
      <c r="A322" s="472" t="s">
        <v>1342</v>
      </c>
      <c r="B322" s="473" t="s">
        <v>1172</v>
      </c>
      <c r="C322" s="473" t="s">
        <v>1173</v>
      </c>
      <c r="D322" s="473" t="s">
        <v>1206</v>
      </c>
      <c r="E322" s="473" t="s">
        <v>1207</v>
      </c>
      <c r="F322" s="477">
        <v>47</v>
      </c>
      <c r="G322" s="477">
        <v>9776</v>
      </c>
      <c r="H322" s="477">
        <v>1.1484962406015038</v>
      </c>
      <c r="I322" s="477">
        <v>208</v>
      </c>
      <c r="J322" s="477">
        <v>38</v>
      </c>
      <c r="K322" s="477">
        <v>8512</v>
      </c>
      <c r="L322" s="477">
        <v>1</v>
      </c>
      <c r="M322" s="477">
        <v>224</v>
      </c>
      <c r="N322" s="477">
        <v>27</v>
      </c>
      <c r="O322" s="477">
        <v>6075</v>
      </c>
      <c r="P322" s="552">
        <v>0.71369830827067671</v>
      </c>
      <c r="Q322" s="478">
        <v>225</v>
      </c>
    </row>
    <row r="323" spans="1:17" ht="14.4" customHeight="1" x14ac:dyDescent="0.3">
      <c r="A323" s="472" t="s">
        <v>1342</v>
      </c>
      <c r="B323" s="473" t="s">
        <v>1172</v>
      </c>
      <c r="C323" s="473" t="s">
        <v>1173</v>
      </c>
      <c r="D323" s="473" t="s">
        <v>1208</v>
      </c>
      <c r="E323" s="473" t="s">
        <v>1209</v>
      </c>
      <c r="F323" s="477">
        <v>46</v>
      </c>
      <c r="G323" s="477">
        <v>17664</v>
      </c>
      <c r="H323" s="477">
        <v>0.8872814948764316</v>
      </c>
      <c r="I323" s="477">
        <v>384</v>
      </c>
      <c r="J323" s="477">
        <v>36</v>
      </c>
      <c r="K323" s="477">
        <v>19908</v>
      </c>
      <c r="L323" s="477">
        <v>1</v>
      </c>
      <c r="M323" s="477">
        <v>553</v>
      </c>
      <c r="N323" s="477">
        <v>26</v>
      </c>
      <c r="O323" s="477">
        <v>14404</v>
      </c>
      <c r="P323" s="552">
        <v>0.72352822985734377</v>
      </c>
      <c r="Q323" s="478">
        <v>554</v>
      </c>
    </row>
    <row r="324" spans="1:17" ht="14.4" customHeight="1" x14ac:dyDescent="0.3">
      <c r="A324" s="472" t="s">
        <v>1342</v>
      </c>
      <c r="B324" s="473" t="s">
        <v>1172</v>
      </c>
      <c r="C324" s="473" t="s">
        <v>1173</v>
      </c>
      <c r="D324" s="473" t="s">
        <v>1210</v>
      </c>
      <c r="E324" s="473" t="s">
        <v>1211</v>
      </c>
      <c r="F324" s="477">
        <v>1</v>
      </c>
      <c r="G324" s="477">
        <v>236</v>
      </c>
      <c r="H324" s="477"/>
      <c r="I324" s="477">
        <v>236</v>
      </c>
      <c r="J324" s="477"/>
      <c r="K324" s="477"/>
      <c r="L324" s="477"/>
      <c r="M324" s="477"/>
      <c r="N324" s="477"/>
      <c r="O324" s="477"/>
      <c r="P324" s="552"/>
      <c r="Q324" s="478"/>
    </row>
    <row r="325" spans="1:17" ht="14.4" customHeight="1" x14ac:dyDescent="0.3">
      <c r="A325" s="472" t="s">
        <v>1342</v>
      </c>
      <c r="B325" s="473" t="s">
        <v>1172</v>
      </c>
      <c r="C325" s="473" t="s">
        <v>1173</v>
      </c>
      <c r="D325" s="473" t="s">
        <v>1218</v>
      </c>
      <c r="E325" s="473" t="s">
        <v>1219</v>
      </c>
      <c r="F325" s="477">
        <v>22</v>
      </c>
      <c r="G325" s="477">
        <v>374</v>
      </c>
      <c r="H325" s="477">
        <v>0.53658536585365857</v>
      </c>
      <c r="I325" s="477">
        <v>17</v>
      </c>
      <c r="J325" s="477">
        <v>41</v>
      </c>
      <c r="K325" s="477">
        <v>697</v>
      </c>
      <c r="L325" s="477">
        <v>1</v>
      </c>
      <c r="M325" s="477">
        <v>17</v>
      </c>
      <c r="N325" s="477">
        <v>14</v>
      </c>
      <c r="O325" s="477">
        <v>238</v>
      </c>
      <c r="P325" s="552">
        <v>0.34146341463414637</v>
      </c>
      <c r="Q325" s="478">
        <v>17</v>
      </c>
    </row>
    <row r="326" spans="1:17" ht="14.4" customHeight="1" x14ac:dyDescent="0.3">
      <c r="A326" s="472" t="s">
        <v>1342</v>
      </c>
      <c r="B326" s="473" t="s">
        <v>1172</v>
      </c>
      <c r="C326" s="473" t="s">
        <v>1173</v>
      </c>
      <c r="D326" s="473" t="s">
        <v>1220</v>
      </c>
      <c r="E326" s="473" t="s">
        <v>1221</v>
      </c>
      <c r="F326" s="477">
        <v>5</v>
      </c>
      <c r="G326" s="477">
        <v>695</v>
      </c>
      <c r="H326" s="477"/>
      <c r="I326" s="477">
        <v>139</v>
      </c>
      <c r="J326" s="477"/>
      <c r="K326" s="477"/>
      <c r="L326" s="477"/>
      <c r="M326" s="477"/>
      <c r="N326" s="477"/>
      <c r="O326" s="477"/>
      <c r="P326" s="552"/>
      <c r="Q326" s="478"/>
    </row>
    <row r="327" spans="1:17" ht="14.4" customHeight="1" x14ac:dyDescent="0.3">
      <c r="A327" s="472" t="s">
        <v>1342</v>
      </c>
      <c r="B327" s="473" t="s">
        <v>1172</v>
      </c>
      <c r="C327" s="473" t="s">
        <v>1173</v>
      </c>
      <c r="D327" s="473" t="s">
        <v>1222</v>
      </c>
      <c r="E327" s="473" t="s">
        <v>1223</v>
      </c>
      <c r="F327" s="477"/>
      <c r="G327" s="477"/>
      <c r="H327" s="477"/>
      <c r="I327" s="477"/>
      <c r="J327" s="477">
        <v>1</v>
      </c>
      <c r="K327" s="477">
        <v>65</v>
      </c>
      <c r="L327" s="477">
        <v>1</v>
      </c>
      <c r="M327" s="477">
        <v>65</v>
      </c>
      <c r="N327" s="477"/>
      <c r="O327" s="477"/>
      <c r="P327" s="552"/>
      <c r="Q327" s="478"/>
    </row>
    <row r="328" spans="1:17" ht="14.4" customHeight="1" x14ac:dyDescent="0.3">
      <c r="A328" s="472" t="s">
        <v>1342</v>
      </c>
      <c r="B328" s="473" t="s">
        <v>1172</v>
      </c>
      <c r="C328" s="473" t="s">
        <v>1173</v>
      </c>
      <c r="D328" s="473" t="s">
        <v>1228</v>
      </c>
      <c r="E328" s="473" t="s">
        <v>1229</v>
      </c>
      <c r="F328" s="477">
        <v>138</v>
      </c>
      <c r="G328" s="477">
        <v>16146</v>
      </c>
      <c r="H328" s="477">
        <v>0.83606048053024029</v>
      </c>
      <c r="I328" s="477">
        <v>117</v>
      </c>
      <c r="J328" s="477">
        <v>142</v>
      </c>
      <c r="K328" s="477">
        <v>19312</v>
      </c>
      <c r="L328" s="477">
        <v>1</v>
      </c>
      <c r="M328" s="477">
        <v>136</v>
      </c>
      <c r="N328" s="477">
        <v>87</v>
      </c>
      <c r="O328" s="477">
        <v>11919</v>
      </c>
      <c r="P328" s="552">
        <v>0.61718102734051372</v>
      </c>
      <c r="Q328" s="478">
        <v>137</v>
      </c>
    </row>
    <row r="329" spans="1:17" ht="14.4" customHeight="1" x14ac:dyDescent="0.3">
      <c r="A329" s="472" t="s">
        <v>1342</v>
      </c>
      <c r="B329" s="473" t="s">
        <v>1172</v>
      </c>
      <c r="C329" s="473" t="s">
        <v>1173</v>
      </c>
      <c r="D329" s="473" t="s">
        <v>1230</v>
      </c>
      <c r="E329" s="473" t="s">
        <v>1231</v>
      </c>
      <c r="F329" s="477">
        <v>64</v>
      </c>
      <c r="G329" s="477">
        <v>5824</v>
      </c>
      <c r="H329" s="477">
        <v>0.63366336633663367</v>
      </c>
      <c r="I329" s="477">
        <v>91</v>
      </c>
      <c r="J329" s="477">
        <v>101</v>
      </c>
      <c r="K329" s="477">
        <v>9191</v>
      </c>
      <c r="L329" s="477">
        <v>1</v>
      </c>
      <c r="M329" s="477">
        <v>91</v>
      </c>
      <c r="N329" s="477">
        <v>100</v>
      </c>
      <c r="O329" s="477">
        <v>9100</v>
      </c>
      <c r="P329" s="552">
        <v>0.99009900990099009</v>
      </c>
      <c r="Q329" s="478">
        <v>91</v>
      </c>
    </row>
    <row r="330" spans="1:17" ht="14.4" customHeight="1" x14ac:dyDescent="0.3">
      <c r="A330" s="472" t="s">
        <v>1342</v>
      </c>
      <c r="B330" s="473" t="s">
        <v>1172</v>
      </c>
      <c r="C330" s="473" t="s">
        <v>1173</v>
      </c>
      <c r="D330" s="473" t="s">
        <v>1232</v>
      </c>
      <c r="E330" s="473" t="s">
        <v>1233</v>
      </c>
      <c r="F330" s="477">
        <v>1</v>
      </c>
      <c r="G330" s="477">
        <v>99</v>
      </c>
      <c r="H330" s="477">
        <v>0.24087591240875914</v>
      </c>
      <c r="I330" s="477">
        <v>99</v>
      </c>
      <c r="J330" s="477">
        <v>3</v>
      </c>
      <c r="K330" s="477">
        <v>411</v>
      </c>
      <c r="L330" s="477">
        <v>1</v>
      </c>
      <c r="M330" s="477">
        <v>137</v>
      </c>
      <c r="N330" s="477"/>
      <c r="O330" s="477"/>
      <c r="P330" s="552"/>
      <c r="Q330" s="478"/>
    </row>
    <row r="331" spans="1:17" ht="14.4" customHeight="1" x14ac:dyDescent="0.3">
      <c r="A331" s="472" t="s">
        <v>1342</v>
      </c>
      <c r="B331" s="473" t="s">
        <v>1172</v>
      </c>
      <c r="C331" s="473" t="s">
        <v>1173</v>
      </c>
      <c r="D331" s="473" t="s">
        <v>1234</v>
      </c>
      <c r="E331" s="473" t="s">
        <v>1235</v>
      </c>
      <c r="F331" s="477">
        <v>50</v>
      </c>
      <c r="G331" s="477">
        <v>1050</v>
      </c>
      <c r="H331" s="477">
        <v>1.0606060606060606</v>
      </c>
      <c r="I331" s="477">
        <v>21</v>
      </c>
      <c r="J331" s="477">
        <v>15</v>
      </c>
      <c r="K331" s="477">
        <v>990</v>
      </c>
      <c r="L331" s="477">
        <v>1</v>
      </c>
      <c r="M331" s="477">
        <v>66</v>
      </c>
      <c r="N331" s="477"/>
      <c r="O331" s="477"/>
      <c r="P331" s="552"/>
      <c r="Q331" s="478"/>
    </row>
    <row r="332" spans="1:17" ht="14.4" customHeight="1" x14ac:dyDescent="0.3">
      <c r="A332" s="472" t="s">
        <v>1342</v>
      </c>
      <c r="B332" s="473" t="s">
        <v>1172</v>
      </c>
      <c r="C332" s="473" t="s">
        <v>1173</v>
      </c>
      <c r="D332" s="473" t="s">
        <v>1236</v>
      </c>
      <c r="E332" s="473" t="s">
        <v>1237</v>
      </c>
      <c r="F332" s="477">
        <v>27</v>
      </c>
      <c r="G332" s="477">
        <v>13176</v>
      </c>
      <c r="H332" s="477">
        <v>1.6737804878048781</v>
      </c>
      <c r="I332" s="477">
        <v>488</v>
      </c>
      <c r="J332" s="477">
        <v>24</v>
      </c>
      <c r="K332" s="477">
        <v>7872</v>
      </c>
      <c r="L332" s="477">
        <v>1</v>
      </c>
      <c r="M332" s="477">
        <v>328</v>
      </c>
      <c r="N332" s="477">
        <v>6</v>
      </c>
      <c r="O332" s="477">
        <v>1968</v>
      </c>
      <c r="P332" s="552">
        <v>0.25</v>
      </c>
      <c r="Q332" s="478">
        <v>328</v>
      </c>
    </row>
    <row r="333" spans="1:17" ht="14.4" customHeight="1" x14ac:dyDescent="0.3">
      <c r="A333" s="472" t="s">
        <v>1342</v>
      </c>
      <c r="B333" s="473" t="s">
        <v>1172</v>
      </c>
      <c r="C333" s="473" t="s">
        <v>1173</v>
      </c>
      <c r="D333" s="473" t="s">
        <v>1244</v>
      </c>
      <c r="E333" s="473" t="s">
        <v>1245</v>
      </c>
      <c r="F333" s="477">
        <v>28</v>
      </c>
      <c r="G333" s="477">
        <v>1148</v>
      </c>
      <c r="H333" s="477">
        <v>1.2505446623093681</v>
      </c>
      <c r="I333" s="477">
        <v>41</v>
      </c>
      <c r="J333" s="477">
        <v>18</v>
      </c>
      <c r="K333" s="477">
        <v>918</v>
      </c>
      <c r="L333" s="477">
        <v>1</v>
      </c>
      <c r="M333" s="477">
        <v>51</v>
      </c>
      <c r="N333" s="477">
        <v>28</v>
      </c>
      <c r="O333" s="477">
        <v>1428</v>
      </c>
      <c r="P333" s="552">
        <v>1.5555555555555556</v>
      </c>
      <c r="Q333" s="478">
        <v>51</v>
      </c>
    </row>
    <row r="334" spans="1:17" ht="14.4" customHeight="1" x14ac:dyDescent="0.3">
      <c r="A334" s="472" t="s">
        <v>1342</v>
      </c>
      <c r="B334" s="473" t="s">
        <v>1172</v>
      </c>
      <c r="C334" s="473" t="s">
        <v>1173</v>
      </c>
      <c r="D334" s="473" t="s">
        <v>1252</v>
      </c>
      <c r="E334" s="473" t="s">
        <v>1253</v>
      </c>
      <c r="F334" s="477"/>
      <c r="G334" s="477"/>
      <c r="H334" s="477"/>
      <c r="I334" s="477"/>
      <c r="J334" s="477">
        <v>1</v>
      </c>
      <c r="K334" s="477">
        <v>207</v>
      </c>
      <c r="L334" s="477">
        <v>1</v>
      </c>
      <c r="M334" s="477">
        <v>207</v>
      </c>
      <c r="N334" s="477"/>
      <c r="O334" s="477"/>
      <c r="P334" s="552"/>
      <c r="Q334" s="478"/>
    </row>
    <row r="335" spans="1:17" ht="14.4" customHeight="1" x14ac:dyDescent="0.3">
      <c r="A335" s="472" t="s">
        <v>1342</v>
      </c>
      <c r="B335" s="473" t="s">
        <v>1172</v>
      </c>
      <c r="C335" s="473" t="s">
        <v>1173</v>
      </c>
      <c r="D335" s="473" t="s">
        <v>1254</v>
      </c>
      <c r="E335" s="473" t="s">
        <v>1255</v>
      </c>
      <c r="F335" s="477"/>
      <c r="G335" s="477"/>
      <c r="H335" s="477"/>
      <c r="I335" s="477"/>
      <c r="J335" s="477">
        <v>1</v>
      </c>
      <c r="K335" s="477">
        <v>763</v>
      </c>
      <c r="L335" s="477">
        <v>1</v>
      </c>
      <c r="M335" s="477">
        <v>763</v>
      </c>
      <c r="N335" s="477"/>
      <c r="O335" s="477"/>
      <c r="P335" s="552"/>
      <c r="Q335" s="478"/>
    </row>
    <row r="336" spans="1:17" ht="14.4" customHeight="1" x14ac:dyDescent="0.3">
      <c r="A336" s="472" t="s">
        <v>1342</v>
      </c>
      <c r="B336" s="473" t="s">
        <v>1172</v>
      </c>
      <c r="C336" s="473" t="s">
        <v>1173</v>
      </c>
      <c r="D336" s="473" t="s">
        <v>1258</v>
      </c>
      <c r="E336" s="473" t="s">
        <v>1259</v>
      </c>
      <c r="F336" s="477"/>
      <c r="G336" s="477"/>
      <c r="H336" s="477"/>
      <c r="I336" s="477"/>
      <c r="J336" s="477">
        <v>5</v>
      </c>
      <c r="K336" s="477">
        <v>3060</v>
      </c>
      <c r="L336" s="477">
        <v>1</v>
      </c>
      <c r="M336" s="477">
        <v>612</v>
      </c>
      <c r="N336" s="477"/>
      <c r="O336" s="477"/>
      <c r="P336" s="552"/>
      <c r="Q336" s="478"/>
    </row>
    <row r="337" spans="1:17" ht="14.4" customHeight="1" x14ac:dyDescent="0.3">
      <c r="A337" s="472" t="s">
        <v>1342</v>
      </c>
      <c r="B337" s="473" t="s">
        <v>1172</v>
      </c>
      <c r="C337" s="473" t="s">
        <v>1173</v>
      </c>
      <c r="D337" s="473" t="s">
        <v>1270</v>
      </c>
      <c r="E337" s="473" t="s">
        <v>1271</v>
      </c>
      <c r="F337" s="477">
        <v>1</v>
      </c>
      <c r="G337" s="477">
        <v>249</v>
      </c>
      <c r="H337" s="477"/>
      <c r="I337" s="477">
        <v>249</v>
      </c>
      <c r="J337" s="477"/>
      <c r="K337" s="477"/>
      <c r="L337" s="477"/>
      <c r="M337" s="477"/>
      <c r="N337" s="477"/>
      <c r="O337" s="477"/>
      <c r="P337" s="552"/>
      <c r="Q337" s="478"/>
    </row>
    <row r="338" spans="1:17" ht="14.4" customHeight="1" x14ac:dyDescent="0.3">
      <c r="A338" s="472" t="s">
        <v>1342</v>
      </c>
      <c r="B338" s="473" t="s">
        <v>1172</v>
      </c>
      <c r="C338" s="473" t="s">
        <v>1173</v>
      </c>
      <c r="D338" s="473" t="s">
        <v>1332</v>
      </c>
      <c r="E338" s="473" t="s">
        <v>1333</v>
      </c>
      <c r="F338" s="477">
        <v>268</v>
      </c>
      <c r="G338" s="477">
        <v>11256</v>
      </c>
      <c r="H338" s="477">
        <v>0.81565217391304345</v>
      </c>
      <c r="I338" s="477">
        <v>42</v>
      </c>
      <c r="J338" s="477">
        <v>276</v>
      </c>
      <c r="K338" s="477">
        <v>13800</v>
      </c>
      <c r="L338" s="477">
        <v>1</v>
      </c>
      <c r="M338" s="477">
        <v>50</v>
      </c>
      <c r="N338" s="477">
        <v>312</v>
      </c>
      <c r="O338" s="477">
        <v>15600</v>
      </c>
      <c r="P338" s="552">
        <v>1.1304347826086956</v>
      </c>
      <c r="Q338" s="478">
        <v>50</v>
      </c>
    </row>
    <row r="339" spans="1:17" ht="14.4" customHeight="1" x14ac:dyDescent="0.3">
      <c r="A339" s="472" t="s">
        <v>1342</v>
      </c>
      <c r="B339" s="473" t="s">
        <v>1172</v>
      </c>
      <c r="C339" s="473" t="s">
        <v>1173</v>
      </c>
      <c r="D339" s="473" t="s">
        <v>1286</v>
      </c>
      <c r="E339" s="473" t="s">
        <v>1287</v>
      </c>
      <c r="F339" s="477"/>
      <c r="G339" s="477"/>
      <c r="H339" s="477"/>
      <c r="I339" s="477"/>
      <c r="J339" s="477">
        <v>8</v>
      </c>
      <c r="K339" s="477">
        <v>11944</v>
      </c>
      <c r="L339" s="477">
        <v>1</v>
      </c>
      <c r="M339" s="477">
        <v>1493</v>
      </c>
      <c r="N339" s="477">
        <v>1</v>
      </c>
      <c r="O339" s="477">
        <v>1493</v>
      </c>
      <c r="P339" s="552">
        <v>0.125</v>
      </c>
      <c r="Q339" s="478">
        <v>1493</v>
      </c>
    </row>
    <row r="340" spans="1:17" ht="14.4" customHeight="1" x14ac:dyDescent="0.3">
      <c r="A340" s="472" t="s">
        <v>1342</v>
      </c>
      <c r="B340" s="473" t="s">
        <v>1172</v>
      </c>
      <c r="C340" s="473" t="s">
        <v>1173</v>
      </c>
      <c r="D340" s="473" t="s">
        <v>1288</v>
      </c>
      <c r="E340" s="473" t="s">
        <v>1289</v>
      </c>
      <c r="F340" s="477"/>
      <c r="G340" s="477"/>
      <c r="H340" s="477"/>
      <c r="I340" s="477"/>
      <c r="J340" s="477">
        <v>3</v>
      </c>
      <c r="K340" s="477">
        <v>981</v>
      </c>
      <c r="L340" s="477">
        <v>1</v>
      </c>
      <c r="M340" s="477">
        <v>327</v>
      </c>
      <c r="N340" s="477">
        <v>2</v>
      </c>
      <c r="O340" s="477">
        <v>654</v>
      </c>
      <c r="P340" s="552">
        <v>0.66666666666666663</v>
      </c>
      <c r="Q340" s="478">
        <v>327</v>
      </c>
    </row>
    <row r="341" spans="1:17" ht="14.4" customHeight="1" x14ac:dyDescent="0.3">
      <c r="A341" s="472" t="s">
        <v>1342</v>
      </c>
      <c r="B341" s="473" t="s">
        <v>1172</v>
      </c>
      <c r="C341" s="473" t="s">
        <v>1173</v>
      </c>
      <c r="D341" s="473" t="s">
        <v>1290</v>
      </c>
      <c r="E341" s="473" t="s">
        <v>1291</v>
      </c>
      <c r="F341" s="477"/>
      <c r="G341" s="477"/>
      <c r="H341" s="477"/>
      <c r="I341" s="477"/>
      <c r="J341" s="477">
        <v>1</v>
      </c>
      <c r="K341" s="477">
        <v>887</v>
      </c>
      <c r="L341" s="477">
        <v>1</v>
      </c>
      <c r="M341" s="477">
        <v>887</v>
      </c>
      <c r="N341" s="477"/>
      <c r="O341" s="477"/>
      <c r="P341" s="552"/>
      <c r="Q341" s="478"/>
    </row>
    <row r="342" spans="1:17" ht="14.4" customHeight="1" x14ac:dyDescent="0.3">
      <c r="A342" s="472" t="s">
        <v>1342</v>
      </c>
      <c r="B342" s="473" t="s">
        <v>1172</v>
      </c>
      <c r="C342" s="473" t="s">
        <v>1173</v>
      </c>
      <c r="D342" s="473" t="s">
        <v>1294</v>
      </c>
      <c r="E342" s="473" t="s">
        <v>1295</v>
      </c>
      <c r="F342" s="477"/>
      <c r="G342" s="477"/>
      <c r="H342" s="477"/>
      <c r="I342" s="477"/>
      <c r="J342" s="477"/>
      <c r="K342" s="477"/>
      <c r="L342" s="477"/>
      <c r="M342" s="477"/>
      <c r="N342" s="477">
        <v>82</v>
      </c>
      <c r="O342" s="477">
        <v>21402</v>
      </c>
      <c r="P342" s="552"/>
      <c r="Q342" s="478">
        <v>261</v>
      </c>
    </row>
    <row r="343" spans="1:17" ht="14.4" customHeight="1" x14ac:dyDescent="0.3">
      <c r="A343" s="472" t="s">
        <v>1342</v>
      </c>
      <c r="B343" s="473" t="s">
        <v>1172</v>
      </c>
      <c r="C343" s="473" t="s">
        <v>1173</v>
      </c>
      <c r="D343" s="473" t="s">
        <v>1296</v>
      </c>
      <c r="E343" s="473" t="s">
        <v>1297</v>
      </c>
      <c r="F343" s="477"/>
      <c r="G343" s="477"/>
      <c r="H343" s="477"/>
      <c r="I343" s="477"/>
      <c r="J343" s="477"/>
      <c r="K343" s="477"/>
      <c r="L343" s="477"/>
      <c r="M343" s="477"/>
      <c r="N343" s="477">
        <v>4</v>
      </c>
      <c r="O343" s="477">
        <v>660</v>
      </c>
      <c r="P343" s="552"/>
      <c r="Q343" s="478">
        <v>165</v>
      </c>
    </row>
    <row r="344" spans="1:17" ht="14.4" customHeight="1" x14ac:dyDescent="0.3">
      <c r="A344" s="472" t="s">
        <v>1342</v>
      </c>
      <c r="B344" s="473" t="s">
        <v>1172</v>
      </c>
      <c r="C344" s="473" t="s">
        <v>1173</v>
      </c>
      <c r="D344" s="473" t="s">
        <v>1300</v>
      </c>
      <c r="E344" s="473" t="s">
        <v>1301</v>
      </c>
      <c r="F344" s="477"/>
      <c r="G344" s="477"/>
      <c r="H344" s="477"/>
      <c r="I344" s="477"/>
      <c r="J344" s="477"/>
      <c r="K344" s="477"/>
      <c r="L344" s="477"/>
      <c r="M344" s="477"/>
      <c r="N344" s="477">
        <v>17</v>
      </c>
      <c r="O344" s="477">
        <v>2584</v>
      </c>
      <c r="P344" s="552"/>
      <c r="Q344" s="478">
        <v>152</v>
      </c>
    </row>
    <row r="345" spans="1:17" ht="14.4" customHeight="1" x14ac:dyDescent="0.3">
      <c r="A345" s="472" t="s">
        <v>1343</v>
      </c>
      <c r="B345" s="473" t="s">
        <v>1172</v>
      </c>
      <c r="C345" s="473" t="s">
        <v>1173</v>
      </c>
      <c r="D345" s="473" t="s">
        <v>1174</v>
      </c>
      <c r="E345" s="473" t="s">
        <v>1175</v>
      </c>
      <c r="F345" s="477">
        <v>170</v>
      </c>
      <c r="G345" s="477">
        <v>29410</v>
      </c>
      <c r="H345" s="477">
        <v>0.97142857142857142</v>
      </c>
      <c r="I345" s="477">
        <v>173</v>
      </c>
      <c r="J345" s="477">
        <v>175</v>
      </c>
      <c r="K345" s="477">
        <v>30275</v>
      </c>
      <c r="L345" s="477">
        <v>1</v>
      </c>
      <c r="M345" s="477">
        <v>173</v>
      </c>
      <c r="N345" s="477">
        <v>265</v>
      </c>
      <c r="O345" s="477">
        <v>46110</v>
      </c>
      <c r="P345" s="552">
        <v>1.5230388109000825</v>
      </c>
      <c r="Q345" s="478">
        <v>174</v>
      </c>
    </row>
    <row r="346" spans="1:17" ht="14.4" customHeight="1" x14ac:dyDescent="0.3">
      <c r="A346" s="472" t="s">
        <v>1343</v>
      </c>
      <c r="B346" s="473" t="s">
        <v>1172</v>
      </c>
      <c r="C346" s="473" t="s">
        <v>1173</v>
      </c>
      <c r="D346" s="473" t="s">
        <v>1188</v>
      </c>
      <c r="E346" s="473" t="s">
        <v>1189</v>
      </c>
      <c r="F346" s="477">
        <v>2</v>
      </c>
      <c r="G346" s="477">
        <v>2346</v>
      </c>
      <c r="H346" s="477"/>
      <c r="I346" s="477">
        <v>1173</v>
      </c>
      <c r="J346" s="477"/>
      <c r="K346" s="477"/>
      <c r="L346" s="477"/>
      <c r="M346" s="477"/>
      <c r="N346" s="477"/>
      <c r="O346" s="477"/>
      <c r="P346" s="552"/>
      <c r="Q346" s="478"/>
    </row>
    <row r="347" spans="1:17" ht="14.4" customHeight="1" x14ac:dyDescent="0.3">
      <c r="A347" s="472" t="s">
        <v>1343</v>
      </c>
      <c r="B347" s="473" t="s">
        <v>1172</v>
      </c>
      <c r="C347" s="473" t="s">
        <v>1173</v>
      </c>
      <c r="D347" s="473" t="s">
        <v>1190</v>
      </c>
      <c r="E347" s="473" t="s">
        <v>1191</v>
      </c>
      <c r="F347" s="477">
        <v>17</v>
      </c>
      <c r="G347" s="477">
        <v>697</v>
      </c>
      <c r="H347" s="477">
        <v>5.0507246376811592</v>
      </c>
      <c r="I347" s="477">
        <v>41</v>
      </c>
      <c r="J347" s="477">
        <v>3</v>
      </c>
      <c r="K347" s="477">
        <v>138</v>
      </c>
      <c r="L347" s="477">
        <v>1</v>
      </c>
      <c r="M347" s="477">
        <v>46</v>
      </c>
      <c r="N347" s="477">
        <v>4</v>
      </c>
      <c r="O347" s="477">
        <v>184</v>
      </c>
      <c r="P347" s="552">
        <v>1.3333333333333333</v>
      </c>
      <c r="Q347" s="478">
        <v>46</v>
      </c>
    </row>
    <row r="348" spans="1:17" ht="14.4" customHeight="1" x14ac:dyDescent="0.3">
      <c r="A348" s="472" t="s">
        <v>1343</v>
      </c>
      <c r="B348" s="473" t="s">
        <v>1172</v>
      </c>
      <c r="C348" s="473" t="s">
        <v>1173</v>
      </c>
      <c r="D348" s="473" t="s">
        <v>1192</v>
      </c>
      <c r="E348" s="473" t="s">
        <v>1193</v>
      </c>
      <c r="F348" s="477">
        <v>6</v>
      </c>
      <c r="G348" s="477">
        <v>2304</v>
      </c>
      <c r="H348" s="477">
        <v>2.2132564841498561</v>
      </c>
      <c r="I348" s="477">
        <v>384</v>
      </c>
      <c r="J348" s="477">
        <v>3</v>
      </c>
      <c r="K348" s="477">
        <v>1041</v>
      </c>
      <c r="L348" s="477">
        <v>1</v>
      </c>
      <c r="M348" s="477">
        <v>347</v>
      </c>
      <c r="N348" s="477"/>
      <c r="O348" s="477"/>
      <c r="P348" s="552"/>
      <c r="Q348" s="478"/>
    </row>
    <row r="349" spans="1:17" ht="14.4" customHeight="1" x14ac:dyDescent="0.3">
      <c r="A349" s="472" t="s">
        <v>1343</v>
      </c>
      <c r="B349" s="473" t="s">
        <v>1172</v>
      </c>
      <c r="C349" s="473" t="s">
        <v>1173</v>
      </c>
      <c r="D349" s="473" t="s">
        <v>1194</v>
      </c>
      <c r="E349" s="473" t="s">
        <v>1195</v>
      </c>
      <c r="F349" s="477">
        <v>2</v>
      </c>
      <c r="G349" s="477">
        <v>74</v>
      </c>
      <c r="H349" s="477"/>
      <c r="I349" s="477">
        <v>37</v>
      </c>
      <c r="J349" s="477"/>
      <c r="K349" s="477"/>
      <c r="L349" s="477"/>
      <c r="M349" s="477"/>
      <c r="N349" s="477"/>
      <c r="O349" s="477"/>
      <c r="P349" s="552"/>
      <c r="Q349" s="478"/>
    </row>
    <row r="350" spans="1:17" ht="14.4" customHeight="1" x14ac:dyDescent="0.3">
      <c r="A350" s="472" t="s">
        <v>1343</v>
      </c>
      <c r="B350" s="473" t="s">
        <v>1172</v>
      </c>
      <c r="C350" s="473" t="s">
        <v>1173</v>
      </c>
      <c r="D350" s="473" t="s">
        <v>1198</v>
      </c>
      <c r="E350" s="473" t="s">
        <v>1199</v>
      </c>
      <c r="F350" s="477">
        <v>7</v>
      </c>
      <c r="G350" s="477">
        <v>3122</v>
      </c>
      <c r="H350" s="477"/>
      <c r="I350" s="477">
        <v>446</v>
      </c>
      <c r="J350" s="477"/>
      <c r="K350" s="477"/>
      <c r="L350" s="477"/>
      <c r="M350" s="477"/>
      <c r="N350" s="477">
        <v>10</v>
      </c>
      <c r="O350" s="477">
        <v>3770</v>
      </c>
      <c r="P350" s="552"/>
      <c r="Q350" s="478">
        <v>377</v>
      </c>
    </row>
    <row r="351" spans="1:17" ht="14.4" customHeight="1" x14ac:dyDescent="0.3">
      <c r="A351" s="472" t="s">
        <v>1343</v>
      </c>
      <c r="B351" s="473" t="s">
        <v>1172</v>
      </c>
      <c r="C351" s="473" t="s">
        <v>1173</v>
      </c>
      <c r="D351" s="473" t="s">
        <v>1200</v>
      </c>
      <c r="E351" s="473" t="s">
        <v>1201</v>
      </c>
      <c r="F351" s="477">
        <v>1</v>
      </c>
      <c r="G351" s="477">
        <v>42</v>
      </c>
      <c r="H351" s="477"/>
      <c r="I351" s="477">
        <v>42</v>
      </c>
      <c r="J351" s="477"/>
      <c r="K351" s="477"/>
      <c r="L351" s="477"/>
      <c r="M351" s="477"/>
      <c r="N351" s="477"/>
      <c r="O351" s="477"/>
      <c r="P351" s="552"/>
      <c r="Q351" s="478"/>
    </row>
    <row r="352" spans="1:17" ht="14.4" customHeight="1" x14ac:dyDescent="0.3">
      <c r="A352" s="472" t="s">
        <v>1343</v>
      </c>
      <c r="B352" s="473" t="s">
        <v>1172</v>
      </c>
      <c r="C352" s="473" t="s">
        <v>1173</v>
      </c>
      <c r="D352" s="473" t="s">
        <v>1202</v>
      </c>
      <c r="E352" s="473" t="s">
        <v>1203</v>
      </c>
      <c r="F352" s="477">
        <v>4</v>
      </c>
      <c r="G352" s="477">
        <v>1968</v>
      </c>
      <c r="H352" s="477"/>
      <c r="I352" s="477">
        <v>492</v>
      </c>
      <c r="J352" s="477"/>
      <c r="K352" s="477"/>
      <c r="L352" s="477"/>
      <c r="M352" s="477"/>
      <c r="N352" s="477"/>
      <c r="O352" s="477"/>
      <c r="P352" s="552"/>
      <c r="Q352" s="478"/>
    </row>
    <row r="353" spans="1:17" ht="14.4" customHeight="1" x14ac:dyDescent="0.3">
      <c r="A353" s="472" t="s">
        <v>1343</v>
      </c>
      <c r="B353" s="473" t="s">
        <v>1172</v>
      </c>
      <c r="C353" s="473" t="s">
        <v>1173</v>
      </c>
      <c r="D353" s="473" t="s">
        <v>1206</v>
      </c>
      <c r="E353" s="473" t="s">
        <v>1207</v>
      </c>
      <c r="F353" s="477">
        <v>1</v>
      </c>
      <c r="G353" s="477">
        <v>208</v>
      </c>
      <c r="H353" s="477"/>
      <c r="I353" s="477">
        <v>208</v>
      </c>
      <c r="J353" s="477"/>
      <c r="K353" s="477"/>
      <c r="L353" s="477"/>
      <c r="M353" s="477"/>
      <c r="N353" s="477"/>
      <c r="O353" s="477"/>
      <c r="P353" s="552"/>
      <c r="Q353" s="478"/>
    </row>
    <row r="354" spans="1:17" ht="14.4" customHeight="1" x14ac:dyDescent="0.3">
      <c r="A354" s="472" t="s">
        <v>1343</v>
      </c>
      <c r="B354" s="473" t="s">
        <v>1172</v>
      </c>
      <c r="C354" s="473" t="s">
        <v>1173</v>
      </c>
      <c r="D354" s="473" t="s">
        <v>1208</v>
      </c>
      <c r="E354" s="473" t="s">
        <v>1209</v>
      </c>
      <c r="F354" s="477">
        <v>1</v>
      </c>
      <c r="G354" s="477">
        <v>384</v>
      </c>
      <c r="H354" s="477"/>
      <c r="I354" s="477">
        <v>384</v>
      </c>
      <c r="J354" s="477"/>
      <c r="K354" s="477"/>
      <c r="L354" s="477"/>
      <c r="M354" s="477"/>
      <c r="N354" s="477"/>
      <c r="O354" s="477"/>
      <c r="P354" s="552"/>
      <c r="Q354" s="478"/>
    </row>
    <row r="355" spans="1:17" ht="14.4" customHeight="1" x14ac:dyDescent="0.3">
      <c r="A355" s="472" t="s">
        <v>1343</v>
      </c>
      <c r="B355" s="473" t="s">
        <v>1172</v>
      </c>
      <c r="C355" s="473" t="s">
        <v>1173</v>
      </c>
      <c r="D355" s="473" t="s">
        <v>1210</v>
      </c>
      <c r="E355" s="473" t="s">
        <v>1211</v>
      </c>
      <c r="F355" s="477">
        <v>1</v>
      </c>
      <c r="G355" s="477">
        <v>236</v>
      </c>
      <c r="H355" s="477"/>
      <c r="I355" s="477">
        <v>236</v>
      </c>
      <c r="J355" s="477"/>
      <c r="K355" s="477"/>
      <c r="L355" s="477"/>
      <c r="M355" s="477"/>
      <c r="N355" s="477"/>
      <c r="O355" s="477"/>
      <c r="P355" s="552"/>
      <c r="Q355" s="478"/>
    </row>
    <row r="356" spans="1:17" ht="14.4" customHeight="1" x14ac:dyDescent="0.3">
      <c r="A356" s="472" t="s">
        <v>1343</v>
      </c>
      <c r="B356" s="473" t="s">
        <v>1172</v>
      </c>
      <c r="C356" s="473" t="s">
        <v>1173</v>
      </c>
      <c r="D356" s="473" t="s">
        <v>1218</v>
      </c>
      <c r="E356" s="473" t="s">
        <v>1219</v>
      </c>
      <c r="F356" s="477">
        <v>25</v>
      </c>
      <c r="G356" s="477">
        <v>425</v>
      </c>
      <c r="H356" s="477">
        <v>12.5</v>
      </c>
      <c r="I356" s="477">
        <v>17</v>
      </c>
      <c r="J356" s="477">
        <v>2</v>
      </c>
      <c r="K356" s="477">
        <v>34</v>
      </c>
      <c r="L356" s="477">
        <v>1</v>
      </c>
      <c r="M356" s="477">
        <v>17</v>
      </c>
      <c r="N356" s="477">
        <v>7</v>
      </c>
      <c r="O356" s="477">
        <v>119</v>
      </c>
      <c r="P356" s="552">
        <v>3.5</v>
      </c>
      <c r="Q356" s="478">
        <v>17</v>
      </c>
    </row>
    <row r="357" spans="1:17" ht="14.4" customHeight="1" x14ac:dyDescent="0.3">
      <c r="A357" s="472" t="s">
        <v>1343</v>
      </c>
      <c r="B357" s="473" t="s">
        <v>1172</v>
      </c>
      <c r="C357" s="473" t="s">
        <v>1173</v>
      </c>
      <c r="D357" s="473" t="s">
        <v>1220</v>
      </c>
      <c r="E357" s="473" t="s">
        <v>1221</v>
      </c>
      <c r="F357" s="477">
        <v>1</v>
      </c>
      <c r="G357" s="477">
        <v>139</v>
      </c>
      <c r="H357" s="477"/>
      <c r="I357" s="477">
        <v>139</v>
      </c>
      <c r="J357" s="477"/>
      <c r="K357" s="477"/>
      <c r="L357" s="477"/>
      <c r="M357" s="477"/>
      <c r="N357" s="477"/>
      <c r="O357" s="477"/>
      <c r="P357" s="552"/>
      <c r="Q357" s="478"/>
    </row>
    <row r="358" spans="1:17" ht="14.4" customHeight="1" x14ac:dyDescent="0.3">
      <c r="A358" s="472" t="s">
        <v>1343</v>
      </c>
      <c r="B358" s="473" t="s">
        <v>1172</v>
      </c>
      <c r="C358" s="473" t="s">
        <v>1173</v>
      </c>
      <c r="D358" s="473" t="s">
        <v>1222</v>
      </c>
      <c r="E358" s="473" t="s">
        <v>1223</v>
      </c>
      <c r="F358" s="477">
        <v>1</v>
      </c>
      <c r="G358" s="477">
        <v>103</v>
      </c>
      <c r="H358" s="477">
        <v>0.31692307692307692</v>
      </c>
      <c r="I358" s="477">
        <v>103</v>
      </c>
      <c r="J358" s="477">
        <v>5</v>
      </c>
      <c r="K358" s="477">
        <v>325</v>
      </c>
      <c r="L358" s="477">
        <v>1</v>
      </c>
      <c r="M358" s="477">
        <v>65</v>
      </c>
      <c r="N358" s="477">
        <v>1</v>
      </c>
      <c r="O358" s="477">
        <v>65</v>
      </c>
      <c r="P358" s="552">
        <v>0.2</v>
      </c>
      <c r="Q358" s="478">
        <v>65</v>
      </c>
    </row>
    <row r="359" spans="1:17" ht="14.4" customHeight="1" x14ac:dyDescent="0.3">
      <c r="A359" s="472" t="s">
        <v>1343</v>
      </c>
      <c r="B359" s="473" t="s">
        <v>1172</v>
      </c>
      <c r="C359" s="473" t="s">
        <v>1173</v>
      </c>
      <c r="D359" s="473" t="s">
        <v>1228</v>
      </c>
      <c r="E359" s="473" t="s">
        <v>1229</v>
      </c>
      <c r="F359" s="477">
        <v>120</v>
      </c>
      <c r="G359" s="477">
        <v>14040</v>
      </c>
      <c r="H359" s="477">
        <v>0.68823529411764706</v>
      </c>
      <c r="I359" s="477">
        <v>117</v>
      </c>
      <c r="J359" s="477">
        <v>150</v>
      </c>
      <c r="K359" s="477">
        <v>20400</v>
      </c>
      <c r="L359" s="477">
        <v>1</v>
      </c>
      <c r="M359" s="477">
        <v>136</v>
      </c>
      <c r="N359" s="477">
        <v>106</v>
      </c>
      <c r="O359" s="477">
        <v>14522</v>
      </c>
      <c r="P359" s="552">
        <v>0.71186274509803926</v>
      </c>
      <c r="Q359" s="478">
        <v>137</v>
      </c>
    </row>
    <row r="360" spans="1:17" ht="14.4" customHeight="1" x14ac:dyDescent="0.3">
      <c r="A360" s="472" t="s">
        <v>1343</v>
      </c>
      <c r="B360" s="473" t="s">
        <v>1172</v>
      </c>
      <c r="C360" s="473" t="s">
        <v>1173</v>
      </c>
      <c r="D360" s="473" t="s">
        <v>1230</v>
      </c>
      <c r="E360" s="473" t="s">
        <v>1231</v>
      </c>
      <c r="F360" s="477">
        <v>18</v>
      </c>
      <c r="G360" s="477">
        <v>1638</v>
      </c>
      <c r="H360" s="477">
        <v>1.6363636363636365</v>
      </c>
      <c r="I360" s="477">
        <v>91</v>
      </c>
      <c r="J360" s="477">
        <v>11</v>
      </c>
      <c r="K360" s="477">
        <v>1001</v>
      </c>
      <c r="L360" s="477">
        <v>1</v>
      </c>
      <c r="M360" s="477">
        <v>91</v>
      </c>
      <c r="N360" s="477">
        <v>16</v>
      </c>
      <c r="O360" s="477">
        <v>1456</v>
      </c>
      <c r="P360" s="552">
        <v>1.4545454545454546</v>
      </c>
      <c r="Q360" s="478">
        <v>91</v>
      </c>
    </row>
    <row r="361" spans="1:17" ht="14.4" customHeight="1" x14ac:dyDescent="0.3">
      <c r="A361" s="472" t="s">
        <v>1343</v>
      </c>
      <c r="B361" s="473" t="s">
        <v>1172</v>
      </c>
      <c r="C361" s="473" t="s">
        <v>1173</v>
      </c>
      <c r="D361" s="473" t="s">
        <v>1232</v>
      </c>
      <c r="E361" s="473" t="s">
        <v>1233</v>
      </c>
      <c r="F361" s="477">
        <v>3</v>
      </c>
      <c r="G361" s="477">
        <v>297</v>
      </c>
      <c r="H361" s="477"/>
      <c r="I361" s="477">
        <v>99</v>
      </c>
      <c r="J361" s="477"/>
      <c r="K361" s="477"/>
      <c r="L361" s="477"/>
      <c r="M361" s="477"/>
      <c r="N361" s="477"/>
      <c r="O361" s="477"/>
      <c r="P361" s="552"/>
      <c r="Q361" s="478"/>
    </row>
    <row r="362" spans="1:17" ht="14.4" customHeight="1" x14ac:dyDescent="0.3">
      <c r="A362" s="472" t="s">
        <v>1343</v>
      </c>
      <c r="B362" s="473" t="s">
        <v>1172</v>
      </c>
      <c r="C362" s="473" t="s">
        <v>1173</v>
      </c>
      <c r="D362" s="473" t="s">
        <v>1234</v>
      </c>
      <c r="E362" s="473" t="s">
        <v>1235</v>
      </c>
      <c r="F362" s="477">
        <v>10</v>
      </c>
      <c r="G362" s="477">
        <v>210</v>
      </c>
      <c r="H362" s="477">
        <v>0.35353535353535354</v>
      </c>
      <c r="I362" s="477">
        <v>21</v>
      </c>
      <c r="J362" s="477">
        <v>9</v>
      </c>
      <c r="K362" s="477">
        <v>594</v>
      </c>
      <c r="L362" s="477">
        <v>1</v>
      </c>
      <c r="M362" s="477">
        <v>66</v>
      </c>
      <c r="N362" s="477"/>
      <c r="O362" s="477"/>
      <c r="P362" s="552"/>
      <c r="Q362" s="478"/>
    </row>
    <row r="363" spans="1:17" ht="14.4" customHeight="1" x14ac:dyDescent="0.3">
      <c r="A363" s="472" t="s">
        <v>1343</v>
      </c>
      <c r="B363" s="473" t="s">
        <v>1172</v>
      </c>
      <c r="C363" s="473" t="s">
        <v>1173</v>
      </c>
      <c r="D363" s="473" t="s">
        <v>1236</v>
      </c>
      <c r="E363" s="473" t="s">
        <v>1237</v>
      </c>
      <c r="F363" s="477">
        <v>17</v>
      </c>
      <c r="G363" s="477">
        <v>8296</v>
      </c>
      <c r="H363" s="477"/>
      <c r="I363" s="477">
        <v>488</v>
      </c>
      <c r="J363" s="477"/>
      <c r="K363" s="477"/>
      <c r="L363" s="477"/>
      <c r="M363" s="477"/>
      <c r="N363" s="477">
        <v>8</v>
      </c>
      <c r="O363" s="477">
        <v>2624</v>
      </c>
      <c r="P363" s="552"/>
      <c r="Q363" s="478">
        <v>328</v>
      </c>
    </row>
    <row r="364" spans="1:17" ht="14.4" customHeight="1" x14ac:dyDescent="0.3">
      <c r="A364" s="472" t="s">
        <v>1343</v>
      </c>
      <c r="B364" s="473" t="s">
        <v>1172</v>
      </c>
      <c r="C364" s="473" t="s">
        <v>1173</v>
      </c>
      <c r="D364" s="473" t="s">
        <v>1244</v>
      </c>
      <c r="E364" s="473" t="s">
        <v>1245</v>
      </c>
      <c r="F364" s="477">
        <v>13</v>
      </c>
      <c r="G364" s="477">
        <v>533</v>
      </c>
      <c r="H364" s="477">
        <v>0.74649859943977592</v>
      </c>
      <c r="I364" s="477">
        <v>41</v>
      </c>
      <c r="J364" s="477">
        <v>14</v>
      </c>
      <c r="K364" s="477">
        <v>714</v>
      </c>
      <c r="L364" s="477">
        <v>1</v>
      </c>
      <c r="M364" s="477">
        <v>51</v>
      </c>
      <c r="N364" s="477">
        <v>12</v>
      </c>
      <c r="O364" s="477">
        <v>612</v>
      </c>
      <c r="P364" s="552">
        <v>0.8571428571428571</v>
      </c>
      <c r="Q364" s="478">
        <v>51</v>
      </c>
    </row>
    <row r="365" spans="1:17" ht="14.4" customHeight="1" x14ac:dyDescent="0.3">
      <c r="A365" s="472" t="s">
        <v>1343</v>
      </c>
      <c r="B365" s="473" t="s">
        <v>1172</v>
      </c>
      <c r="C365" s="473" t="s">
        <v>1173</v>
      </c>
      <c r="D365" s="473" t="s">
        <v>1258</v>
      </c>
      <c r="E365" s="473" t="s">
        <v>1259</v>
      </c>
      <c r="F365" s="477">
        <v>1</v>
      </c>
      <c r="G365" s="477">
        <v>614</v>
      </c>
      <c r="H365" s="477"/>
      <c r="I365" s="477">
        <v>614</v>
      </c>
      <c r="J365" s="477"/>
      <c r="K365" s="477"/>
      <c r="L365" s="477"/>
      <c r="M365" s="477"/>
      <c r="N365" s="477"/>
      <c r="O365" s="477"/>
      <c r="P365" s="552"/>
      <c r="Q365" s="478"/>
    </row>
    <row r="366" spans="1:17" ht="14.4" customHeight="1" x14ac:dyDescent="0.3">
      <c r="A366" s="472" t="s">
        <v>1343</v>
      </c>
      <c r="B366" s="473" t="s">
        <v>1172</v>
      </c>
      <c r="C366" s="473" t="s">
        <v>1173</v>
      </c>
      <c r="D366" s="473" t="s">
        <v>1270</v>
      </c>
      <c r="E366" s="473" t="s">
        <v>1271</v>
      </c>
      <c r="F366" s="477">
        <v>1</v>
      </c>
      <c r="G366" s="477">
        <v>249</v>
      </c>
      <c r="H366" s="477"/>
      <c r="I366" s="477">
        <v>249</v>
      </c>
      <c r="J366" s="477"/>
      <c r="K366" s="477"/>
      <c r="L366" s="477"/>
      <c r="M366" s="477"/>
      <c r="N366" s="477"/>
      <c r="O366" s="477"/>
      <c r="P366" s="552"/>
      <c r="Q366" s="478"/>
    </row>
    <row r="367" spans="1:17" ht="14.4" customHeight="1" x14ac:dyDescent="0.3">
      <c r="A367" s="472" t="s">
        <v>1343</v>
      </c>
      <c r="B367" s="473" t="s">
        <v>1172</v>
      </c>
      <c r="C367" s="473" t="s">
        <v>1173</v>
      </c>
      <c r="D367" s="473" t="s">
        <v>1294</v>
      </c>
      <c r="E367" s="473" t="s">
        <v>1295</v>
      </c>
      <c r="F367" s="477"/>
      <c r="G367" s="477"/>
      <c r="H367" s="477"/>
      <c r="I367" s="477"/>
      <c r="J367" s="477"/>
      <c r="K367" s="477"/>
      <c r="L367" s="477"/>
      <c r="M367" s="477"/>
      <c r="N367" s="477">
        <v>62</v>
      </c>
      <c r="O367" s="477">
        <v>16182</v>
      </c>
      <c r="P367" s="552"/>
      <c r="Q367" s="478">
        <v>261</v>
      </c>
    </row>
    <row r="368" spans="1:17" ht="14.4" customHeight="1" x14ac:dyDescent="0.3">
      <c r="A368" s="472" t="s">
        <v>1344</v>
      </c>
      <c r="B368" s="473" t="s">
        <v>1172</v>
      </c>
      <c r="C368" s="473" t="s">
        <v>1173</v>
      </c>
      <c r="D368" s="473" t="s">
        <v>1174</v>
      </c>
      <c r="E368" s="473" t="s">
        <v>1175</v>
      </c>
      <c r="F368" s="477">
        <v>99</v>
      </c>
      <c r="G368" s="477">
        <v>17127</v>
      </c>
      <c r="H368" s="477">
        <v>1.0206185567010309</v>
      </c>
      <c r="I368" s="477">
        <v>173</v>
      </c>
      <c r="J368" s="477">
        <v>97</v>
      </c>
      <c r="K368" s="477">
        <v>16781</v>
      </c>
      <c r="L368" s="477">
        <v>1</v>
      </c>
      <c r="M368" s="477">
        <v>173</v>
      </c>
      <c r="N368" s="477">
        <v>68</v>
      </c>
      <c r="O368" s="477">
        <v>11832</v>
      </c>
      <c r="P368" s="552">
        <v>0.70508312973005183</v>
      </c>
      <c r="Q368" s="478">
        <v>174</v>
      </c>
    </row>
    <row r="369" spans="1:17" ht="14.4" customHeight="1" x14ac:dyDescent="0.3">
      <c r="A369" s="472" t="s">
        <v>1344</v>
      </c>
      <c r="B369" s="473" t="s">
        <v>1172</v>
      </c>
      <c r="C369" s="473" t="s">
        <v>1173</v>
      </c>
      <c r="D369" s="473" t="s">
        <v>1188</v>
      </c>
      <c r="E369" s="473" t="s">
        <v>1189</v>
      </c>
      <c r="F369" s="477"/>
      <c r="G369" s="477"/>
      <c r="H369" s="477"/>
      <c r="I369" s="477"/>
      <c r="J369" s="477">
        <v>2</v>
      </c>
      <c r="K369" s="477">
        <v>2140</v>
      </c>
      <c r="L369" s="477">
        <v>1</v>
      </c>
      <c r="M369" s="477">
        <v>1070</v>
      </c>
      <c r="N369" s="477">
        <v>2</v>
      </c>
      <c r="O369" s="477">
        <v>2140</v>
      </c>
      <c r="P369" s="552">
        <v>1</v>
      </c>
      <c r="Q369" s="478">
        <v>1070</v>
      </c>
    </row>
    <row r="370" spans="1:17" ht="14.4" customHeight="1" x14ac:dyDescent="0.3">
      <c r="A370" s="472" t="s">
        <v>1344</v>
      </c>
      <c r="B370" s="473" t="s">
        <v>1172</v>
      </c>
      <c r="C370" s="473" t="s">
        <v>1173</v>
      </c>
      <c r="D370" s="473" t="s">
        <v>1190</v>
      </c>
      <c r="E370" s="473" t="s">
        <v>1191</v>
      </c>
      <c r="F370" s="477">
        <v>21</v>
      </c>
      <c r="G370" s="477">
        <v>861</v>
      </c>
      <c r="H370" s="477">
        <v>0.66847826086956519</v>
      </c>
      <c r="I370" s="477">
        <v>41</v>
      </c>
      <c r="J370" s="477">
        <v>28</v>
      </c>
      <c r="K370" s="477">
        <v>1288</v>
      </c>
      <c r="L370" s="477">
        <v>1</v>
      </c>
      <c r="M370" s="477">
        <v>46</v>
      </c>
      <c r="N370" s="477">
        <v>21</v>
      </c>
      <c r="O370" s="477">
        <v>966</v>
      </c>
      <c r="P370" s="552">
        <v>0.75</v>
      </c>
      <c r="Q370" s="478">
        <v>46</v>
      </c>
    </row>
    <row r="371" spans="1:17" ht="14.4" customHeight="1" x14ac:dyDescent="0.3">
      <c r="A371" s="472" t="s">
        <v>1344</v>
      </c>
      <c r="B371" s="473" t="s">
        <v>1172</v>
      </c>
      <c r="C371" s="473" t="s">
        <v>1173</v>
      </c>
      <c r="D371" s="473" t="s">
        <v>1192</v>
      </c>
      <c r="E371" s="473" t="s">
        <v>1193</v>
      </c>
      <c r="F371" s="477">
        <v>2</v>
      </c>
      <c r="G371" s="477">
        <v>768</v>
      </c>
      <c r="H371" s="477">
        <v>1.106628242074928</v>
      </c>
      <c r="I371" s="477">
        <v>384</v>
      </c>
      <c r="J371" s="477">
        <v>2</v>
      </c>
      <c r="K371" s="477">
        <v>694</v>
      </c>
      <c r="L371" s="477">
        <v>1</v>
      </c>
      <c r="M371" s="477">
        <v>347</v>
      </c>
      <c r="N371" s="477">
        <v>9</v>
      </c>
      <c r="O371" s="477">
        <v>3123</v>
      </c>
      <c r="P371" s="552">
        <v>4.5</v>
      </c>
      <c r="Q371" s="478">
        <v>347</v>
      </c>
    </row>
    <row r="372" spans="1:17" ht="14.4" customHeight="1" x14ac:dyDescent="0.3">
      <c r="A372" s="472" t="s">
        <v>1344</v>
      </c>
      <c r="B372" s="473" t="s">
        <v>1172</v>
      </c>
      <c r="C372" s="473" t="s">
        <v>1173</v>
      </c>
      <c r="D372" s="473" t="s">
        <v>1194</v>
      </c>
      <c r="E372" s="473" t="s">
        <v>1195</v>
      </c>
      <c r="F372" s="477"/>
      <c r="G372" s="477"/>
      <c r="H372" s="477"/>
      <c r="I372" s="477"/>
      <c r="J372" s="477">
        <v>4</v>
      </c>
      <c r="K372" s="477">
        <v>204</v>
      </c>
      <c r="L372" s="477">
        <v>1</v>
      </c>
      <c r="M372" s="477">
        <v>51</v>
      </c>
      <c r="N372" s="477">
        <v>1</v>
      </c>
      <c r="O372" s="477">
        <v>51</v>
      </c>
      <c r="P372" s="552">
        <v>0.25</v>
      </c>
      <c r="Q372" s="478">
        <v>51</v>
      </c>
    </row>
    <row r="373" spans="1:17" ht="14.4" customHeight="1" x14ac:dyDescent="0.3">
      <c r="A373" s="472" t="s">
        <v>1344</v>
      </c>
      <c r="B373" s="473" t="s">
        <v>1172</v>
      </c>
      <c r="C373" s="473" t="s">
        <v>1173</v>
      </c>
      <c r="D373" s="473" t="s">
        <v>1198</v>
      </c>
      <c r="E373" s="473" t="s">
        <v>1199</v>
      </c>
      <c r="F373" s="477">
        <v>3</v>
      </c>
      <c r="G373" s="477">
        <v>1338</v>
      </c>
      <c r="H373" s="477">
        <v>0.22181697612732096</v>
      </c>
      <c r="I373" s="477">
        <v>446</v>
      </c>
      <c r="J373" s="477">
        <v>16</v>
      </c>
      <c r="K373" s="477">
        <v>6032</v>
      </c>
      <c r="L373" s="477">
        <v>1</v>
      </c>
      <c r="M373" s="477">
        <v>377</v>
      </c>
      <c r="N373" s="477">
        <v>24</v>
      </c>
      <c r="O373" s="477">
        <v>9048</v>
      </c>
      <c r="P373" s="552">
        <v>1.5</v>
      </c>
      <c r="Q373" s="478">
        <v>377</v>
      </c>
    </row>
    <row r="374" spans="1:17" ht="14.4" customHeight="1" x14ac:dyDescent="0.3">
      <c r="A374" s="472" t="s">
        <v>1344</v>
      </c>
      <c r="B374" s="473" t="s">
        <v>1172</v>
      </c>
      <c r="C374" s="473" t="s">
        <v>1173</v>
      </c>
      <c r="D374" s="473" t="s">
        <v>1202</v>
      </c>
      <c r="E374" s="473" t="s">
        <v>1203</v>
      </c>
      <c r="F374" s="477">
        <v>2</v>
      </c>
      <c r="G374" s="477">
        <v>984</v>
      </c>
      <c r="H374" s="477"/>
      <c r="I374" s="477">
        <v>492</v>
      </c>
      <c r="J374" s="477"/>
      <c r="K374" s="477"/>
      <c r="L374" s="477"/>
      <c r="M374" s="477"/>
      <c r="N374" s="477">
        <v>1</v>
      </c>
      <c r="O374" s="477">
        <v>524</v>
      </c>
      <c r="P374" s="552"/>
      <c r="Q374" s="478">
        <v>524</v>
      </c>
    </row>
    <row r="375" spans="1:17" ht="14.4" customHeight="1" x14ac:dyDescent="0.3">
      <c r="A375" s="472" t="s">
        <v>1344</v>
      </c>
      <c r="B375" s="473" t="s">
        <v>1172</v>
      </c>
      <c r="C375" s="473" t="s">
        <v>1173</v>
      </c>
      <c r="D375" s="473" t="s">
        <v>1204</v>
      </c>
      <c r="E375" s="473" t="s">
        <v>1205</v>
      </c>
      <c r="F375" s="477">
        <v>2</v>
      </c>
      <c r="G375" s="477">
        <v>62</v>
      </c>
      <c r="H375" s="477"/>
      <c r="I375" s="477">
        <v>31</v>
      </c>
      <c r="J375" s="477"/>
      <c r="K375" s="477"/>
      <c r="L375" s="477"/>
      <c r="M375" s="477"/>
      <c r="N375" s="477"/>
      <c r="O375" s="477"/>
      <c r="P375" s="552"/>
      <c r="Q375" s="478"/>
    </row>
    <row r="376" spans="1:17" ht="14.4" customHeight="1" x14ac:dyDescent="0.3">
      <c r="A376" s="472" t="s">
        <v>1344</v>
      </c>
      <c r="B376" s="473" t="s">
        <v>1172</v>
      </c>
      <c r="C376" s="473" t="s">
        <v>1173</v>
      </c>
      <c r="D376" s="473" t="s">
        <v>1206</v>
      </c>
      <c r="E376" s="473" t="s">
        <v>1207</v>
      </c>
      <c r="F376" s="477">
        <v>1</v>
      </c>
      <c r="G376" s="477">
        <v>208</v>
      </c>
      <c r="H376" s="477">
        <v>0.30952380952380953</v>
      </c>
      <c r="I376" s="477">
        <v>208</v>
      </c>
      <c r="J376" s="477">
        <v>3</v>
      </c>
      <c r="K376" s="477">
        <v>672</v>
      </c>
      <c r="L376" s="477">
        <v>1</v>
      </c>
      <c r="M376" s="477">
        <v>224</v>
      </c>
      <c r="N376" s="477">
        <v>2</v>
      </c>
      <c r="O376" s="477">
        <v>450</v>
      </c>
      <c r="P376" s="552">
        <v>0.6696428571428571</v>
      </c>
      <c r="Q376" s="478">
        <v>225</v>
      </c>
    </row>
    <row r="377" spans="1:17" ht="14.4" customHeight="1" x14ac:dyDescent="0.3">
      <c r="A377" s="472" t="s">
        <v>1344</v>
      </c>
      <c r="B377" s="473" t="s">
        <v>1172</v>
      </c>
      <c r="C377" s="473" t="s">
        <v>1173</v>
      </c>
      <c r="D377" s="473" t="s">
        <v>1208</v>
      </c>
      <c r="E377" s="473" t="s">
        <v>1209</v>
      </c>
      <c r="F377" s="477">
        <v>1</v>
      </c>
      <c r="G377" s="477">
        <v>384</v>
      </c>
      <c r="H377" s="477">
        <v>0.23146473779385171</v>
      </c>
      <c r="I377" s="477">
        <v>384</v>
      </c>
      <c r="J377" s="477">
        <v>3</v>
      </c>
      <c r="K377" s="477">
        <v>1659</v>
      </c>
      <c r="L377" s="477">
        <v>1</v>
      </c>
      <c r="M377" s="477">
        <v>553</v>
      </c>
      <c r="N377" s="477">
        <v>3</v>
      </c>
      <c r="O377" s="477">
        <v>1662</v>
      </c>
      <c r="P377" s="552">
        <v>1.0018083182640145</v>
      </c>
      <c r="Q377" s="478">
        <v>554</v>
      </c>
    </row>
    <row r="378" spans="1:17" ht="14.4" customHeight="1" x14ac:dyDescent="0.3">
      <c r="A378" s="472" t="s">
        <v>1344</v>
      </c>
      <c r="B378" s="473" t="s">
        <v>1172</v>
      </c>
      <c r="C378" s="473" t="s">
        <v>1173</v>
      </c>
      <c r="D378" s="473" t="s">
        <v>1218</v>
      </c>
      <c r="E378" s="473" t="s">
        <v>1219</v>
      </c>
      <c r="F378" s="477">
        <v>10</v>
      </c>
      <c r="G378" s="477">
        <v>170</v>
      </c>
      <c r="H378" s="477">
        <v>0.52631578947368418</v>
      </c>
      <c r="I378" s="477">
        <v>17</v>
      </c>
      <c r="J378" s="477">
        <v>19</v>
      </c>
      <c r="K378" s="477">
        <v>323</v>
      </c>
      <c r="L378" s="477">
        <v>1</v>
      </c>
      <c r="M378" s="477">
        <v>17</v>
      </c>
      <c r="N378" s="477">
        <v>15</v>
      </c>
      <c r="O378" s="477">
        <v>255</v>
      </c>
      <c r="P378" s="552">
        <v>0.78947368421052633</v>
      </c>
      <c r="Q378" s="478">
        <v>17</v>
      </c>
    </row>
    <row r="379" spans="1:17" ht="14.4" customHeight="1" x14ac:dyDescent="0.3">
      <c r="A379" s="472" t="s">
        <v>1344</v>
      </c>
      <c r="B379" s="473" t="s">
        <v>1172</v>
      </c>
      <c r="C379" s="473" t="s">
        <v>1173</v>
      </c>
      <c r="D379" s="473" t="s">
        <v>1220</v>
      </c>
      <c r="E379" s="473" t="s">
        <v>1221</v>
      </c>
      <c r="F379" s="477">
        <v>3</v>
      </c>
      <c r="G379" s="477">
        <v>417</v>
      </c>
      <c r="H379" s="477">
        <v>1.4580419580419581</v>
      </c>
      <c r="I379" s="477">
        <v>139</v>
      </c>
      <c r="J379" s="477">
        <v>2</v>
      </c>
      <c r="K379" s="477">
        <v>286</v>
      </c>
      <c r="L379" s="477">
        <v>1</v>
      </c>
      <c r="M379" s="477">
        <v>143</v>
      </c>
      <c r="N379" s="477">
        <v>3</v>
      </c>
      <c r="O379" s="477">
        <v>429</v>
      </c>
      <c r="P379" s="552">
        <v>1.5</v>
      </c>
      <c r="Q379" s="478">
        <v>143</v>
      </c>
    </row>
    <row r="380" spans="1:17" ht="14.4" customHeight="1" x14ac:dyDescent="0.3">
      <c r="A380" s="472" t="s">
        <v>1344</v>
      </c>
      <c r="B380" s="473" t="s">
        <v>1172</v>
      </c>
      <c r="C380" s="473" t="s">
        <v>1173</v>
      </c>
      <c r="D380" s="473" t="s">
        <v>1222</v>
      </c>
      <c r="E380" s="473" t="s">
        <v>1223</v>
      </c>
      <c r="F380" s="477"/>
      <c r="G380" s="477"/>
      <c r="H380" s="477"/>
      <c r="I380" s="477"/>
      <c r="J380" s="477">
        <v>1</v>
      </c>
      <c r="K380" s="477">
        <v>65</v>
      </c>
      <c r="L380" s="477">
        <v>1</v>
      </c>
      <c r="M380" s="477">
        <v>65</v>
      </c>
      <c r="N380" s="477"/>
      <c r="O380" s="477"/>
      <c r="P380" s="552"/>
      <c r="Q380" s="478"/>
    </row>
    <row r="381" spans="1:17" ht="14.4" customHeight="1" x14ac:dyDescent="0.3">
      <c r="A381" s="472" t="s">
        <v>1344</v>
      </c>
      <c r="B381" s="473" t="s">
        <v>1172</v>
      </c>
      <c r="C381" s="473" t="s">
        <v>1173</v>
      </c>
      <c r="D381" s="473" t="s">
        <v>1228</v>
      </c>
      <c r="E381" s="473" t="s">
        <v>1229</v>
      </c>
      <c r="F381" s="477">
        <v>33</v>
      </c>
      <c r="G381" s="477">
        <v>3861</v>
      </c>
      <c r="H381" s="477">
        <v>0.47316176470588234</v>
      </c>
      <c r="I381" s="477">
        <v>117</v>
      </c>
      <c r="J381" s="477">
        <v>60</v>
      </c>
      <c r="K381" s="477">
        <v>8160</v>
      </c>
      <c r="L381" s="477">
        <v>1</v>
      </c>
      <c r="M381" s="477">
        <v>136</v>
      </c>
      <c r="N381" s="477">
        <v>33</v>
      </c>
      <c r="O381" s="477">
        <v>4521</v>
      </c>
      <c r="P381" s="552">
        <v>0.55404411764705885</v>
      </c>
      <c r="Q381" s="478">
        <v>137</v>
      </c>
    </row>
    <row r="382" spans="1:17" ht="14.4" customHeight="1" x14ac:dyDescent="0.3">
      <c r="A382" s="472" t="s">
        <v>1344</v>
      </c>
      <c r="B382" s="473" t="s">
        <v>1172</v>
      </c>
      <c r="C382" s="473" t="s">
        <v>1173</v>
      </c>
      <c r="D382" s="473" t="s">
        <v>1230</v>
      </c>
      <c r="E382" s="473" t="s">
        <v>1231</v>
      </c>
      <c r="F382" s="477">
        <v>5</v>
      </c>
      <c r="G382" s="477">
        <v>455</v>
      </c>
      <c r="H382" s="477">
        <v>1.25</v>
      </c>
      <c r="I382" s="477">
        <v>91</v>
      </c>
      <c r="J382" s="477">
        <v>4</v>
      </c>
      <c r="K382" s="477">
        <v>364</v>
      </c>
      <c r="L382" s="477">
        <v>1</v>
      </c>
      <c r="M382" s="477">
        <v>91</v>
      </c>
      <c r="N382" s="477">
        <v>6</v>
      </c>
      <c r="O382" s="477">
        <v>546</v>
      </c>
      <c r="P382" s="552">
        <v>1.5</v>
      </c>
      <c r="Q382" s="478">
        <v>91</v>
      </c>
    </row>
    <row r="383" spans="1:17" ht="14.4" customHeight="1" x14ac:dyDescent="0.3">
      <c r="A383" s="472" t="s">
        <v>1344</v>
      </c>
      <c r="B383" s="473" t="s">
        <v>1172</v>
      </c>
      <c r="C383" s="473" t="s">
        <v>1173</v>
      </c>
      <c r="D383" s="473" t="s">
        <v>1234</v>
      </c>
      <c r="E383" s="473" t="s">
        <v>1235</v>
      </c>
      <c r="F383" s="477">
        <v>2</v>
      </c>
      <c r="G383" s="477">
        <v>42</v>
      </c>
      <c r="H383" s="477">
        <v>0.31818181818181818</v>
      </c>
      <c r="I383" s="477">
        <v>21</v>
      </c>
      <c r="J383" s="477">
        <v>2</v>
      </c>
      <c r="K383" s="477">
        <v>132</v>
      </c>
      <c r="L383" s="477">
        <v>1</v>
      </c>
      <c r="M383" s="477">
        <v>66</v>
      </c>
      <c r="N383" s="477">
        <v>2</v>
      </c>
      <c r="O383" s="477">
        <v>132</v>
      </c>
      <c r="P383" s="552">
        <v>1</v>
      </c>
      <c r="Q383" s="478">
        <v>66</v>
      </c>
    </row>
    <row r="384" spans="1:17" ht="14.4" customHeight="1" x14ac:dyDescent="0.3">
      <c r="A384" s="472" t="s">
        <v>1344</v>
      </c>
      <c r="B384" s="473" t="s">
        <v>1172</v>
      </c>
      <c r="C384" s="473" t="s">
        <v>1173</v>
      </c>
      <c r="D384" s="473" t="s">
        <v>1236</v>
      </c>
      <c r="E384" s="473" t="s">
        <v>1237</v>
      </c>
      <c r="F384" s="477">
        <v>7</v>
      </c>
      <c r="G384" s="477">
        <v>3416</v>
      </c>
      <c r="H384" s="477">
        <v>1.1571815718157181</v>
      </c>
      <c r="I384" s="477">
        <v>488</v>
      </c>
      <c r="J384" s="477">
        <v>9</v>
      </c>
      <c r="K384" s="477">
        <v>2952</v>
      </c>
      <c r="L384" s="477">
        <v>1</v>
      </c>
      <c r="M384" s="477">
        <v>328</v>
      </c>
      <c r="N384" s="477"/>
      <c r="O384" s="477"/>
      <c r="P384" s="552"/>
      <c r="Q384" s="478"/>
    </row>
    <row r="385" spans="1:17" ht="14.4" customHeight="1" x14ac:dyDescent="0.3">
      <c r="A385" s="472" t="s">
        <v>1344</v>
      </c>
      <c r="B385" s="473" t="s">
        <v>1172</v>
      </c>
      <c r="C385" s="473" t="s">
        <v>1173</v>
      </c>
      <c r="D385" s="473" t="s">
        <v>1244</v>
      </c>
      <c r="E385" s="473" t="s">
        <v>1245</v>
      </c>
      <c r="F385" s="477">
        <v>17</v>
      </c>
      <c r="G385" s="477">
        <v>697</v>
      </c>
      <c r="H385" s="477">
        <v>1.9523809523809523</v>
      </c>
      <c r="I385" s="477">
        <v>41</v>
      </c>
      <c r="J385" s="477">
        <v>7</v>
      </c>
      <c r="K385" s="477">
        <v>357</v>
      </c>
      <c r="L385" s="477">
        <v>1</v>
      </c>
      <c r="M385" s="477">
        <v>51</v>
      </c>
      <c r="N385" s="477">
        <v>10</v>
      </c>
      <c r="O385" s="477">
        <v>510</v>
      </c>
      <c r="P385" s="552">
        <v>1.4285714285714286</v>
      </c>
      <c r="Q385" s="478">
        <v>51</v>
      </c>
    </row>
    <row r="386" spans="1:17" ht="14.4" customHeight="1" x14ac:dyDescent="0.3">
      <c r="A386" s="472" t="s">
        <v>1344</v>
      </c>
      <c r="B386" s="473" t="s">
        <v>1172</v>
      </c>
      <c r="C386" s="473" t="s">
        <v>1173</v>
      </c>
      <c r="D386" s="473" t="s">
        <v>1252</v>
      </c>
      <c r="E386" s="473" t="s">
        <v>1253</v>
      </c>
      <c r="F386" s="477">
        <v>1</v>
      </c>
      <c r="G386" s="477">
        <v>223</v>
      </c>
      <c r="H386" s="477">
        <v>1.0772946859903381</v>
      </c>
      <c r="I386" s="477">
        <v>223</v>
      </c>
      <c r="J386" s="477">
        <v>1</v>
      </c>
      <c r="K386" s="477">
        <v>207</v>
      </c>
      <c r="L386" s="477">
        <v>1</v>
      </c>
      <c r="M386" s="477">
        <v>207</v>
      </c>
      <c r="N386" s="477">
        <v>3</v>
      </c>
      <c r="O386" s="477">
        <v>621</v>
      </c>
      <c r="P386" s="552">
        <v>3</v>
      </c>
      <c r="Q386" s="478">
        <v>207</v>
      </c>
    </row>
    <row r="387" spans="1:17" ht="14.4" customHeight="1" x14ac:dyDescent="0.3">
      <c r="A387" s="472" t="s">
        <v>1344</v>
      </c>
      <c r="B387" s="473" t="s">
        <v>1172</v>
      </c>
      <c r="C387" s="473" t="s">
        <v>1173</v>
      </c>
      <c r="D387" s="473" t="s">
        <v>1258</v>
      </c>
      <c r="E387" s="473" t="s">
        <v>1259</v>
      </c>
      <c r="F387" s="477"/>
      <c r="G387" s="477"/>
      <c r="H387" s="477"/>
      <c r="I387" s="477"/>
      <c r="J387" s="477"/>
      <c r="K387" s="477"/>
      <c r="L387" s="477"/>
      <c r="M387" s="477"/>
      <c r="N387" s="477">
        <v>1</v>
      </c>
      <c r="O387" s="477">
        <v>612</v>
      </c>
      <c r="P387" s="552"/>
      <c r="Q387" s="478">
        <v>612</v>
      </c>
    </row>
    <row r="388" spans="1:17" ht="14.4" customHeight="1" x14ac:dyDescent="0.3">
      <c r="A388" s="472" t="s">
        <v>1344</v>
      </c>
      <c r="B388" s="473" t="s">
        <v>1172</v>
      </c>
      <c r="C388" s="473" t="s">
        <v>1173</v>
      </c>
      <c r="D388" s="473" t="s">
        <v>1288</v>
      </c>
      <c r="E388" s="473" t="s">
        <v>1289</v>
      </c>
      <c r="F388" s="477"/>
      <c r="G388" s="477"/>
      <c r="H388" s="477"/>
      <c r="I388" s="477"/>
      <c r="J388" s="477">
        <v>2</v>
      </c>
      <c r="K388" s="477">
        <v>654</v>
      </c>
      <c r="L388" s="477">
        <v>1</v>
      </c>
      <c r="M388" s="477">
        <v>327</v>
      </c>
      <c r="N388" s="477">
        <v>1</v>
      </c>
      <c r="O388" s="477">
        <v>327</v>
      </c>
      <c r="P388" s="552">
        <v>0.5</v>
      </c>
      <c r="Q388" s="478">
        <v>327</v>
      </c>
    </row>
    <row r="389" spans="1:17" ht="14.4" customHeight="1" x14ac:dyDescent="0.3">
      <c r="A389" s="472" t="s">
        <v>1344</v>
      </c>
      <c r="B389" s="473" t="s">
        <v>1172</v>
      </c>
      <c r="C389" s="473" t="s">
        <v>1173</v>
      </c>
      <c r="D389" s="473" t="s">
        <v>1294</v>
      </c>
      <c r="E389" s="473" t="s">
        <v>1295</v>
      </c>
      <c r="F389" s="477"/>
      <c r="G389" s="477"/>
      <c r="H389" s="477"/>
      <c r="I389" s="477"/>
      <c r="J389" s="477"/>
      <c r="K389" s="477"/>
      <c r="L389" s="477"/>
      <c r="M389" s="477"/>
      <c r="N389" s="477">
        <v>39</v>
      </c>
      <c r="O389" s="477">
        <v>10179</v>
      </c>
      <c r="P389" s="552"/>
      <c r="Q389" s="478">
        <v>261</v>
      </c>
    </row>
    <row r="390" spans="1:17" ht="14.4" customHeight="1" x14ac:dyDescent="0.3">
      <c r="A390" s="472" t="s">
        <v>1344</v>
      </c>
      <c r="B390" s="473" t="s">
        <v>1172</v>
      </c>
      <c r="C390" s="473" t="s">
        <v>1173</v>
      </c>
      <c r="D390" s="473" t="s">
        <v>1298</v>
      </c>
      <c r="E390" s="473" t="s">
        <v>1299</v>
      </c>
      <c r="F390" s="477"/>
      <c r="G390" s="477"/>
      <c r="H390" s="477"/>
      <c r="I390" s="477"/>
      <c r="J390" s="477"/>
      <c r="K390" s="477"/>
      <c r="L390" s="477"/>
      <c r="M390" s="477"/>
      <c r="N390" s="477">
        <v>1</v>
      </c>
      <c r="O390" s="477">
        <v>1078</v>
      </c>
      <c r="P390" s="552"/>
      <c r="Q390" s="478">
        <v>1078</v>
      </c>
    </row>
    <row r="391" spans="1:17" ht="14.4" customHeight="1" x14ac:dyDescent="0.3">
      <c r="A391" s="472" t="s">
        <v>1344</v>
      </c>
      <c r="B391" s="473" t="s">
        <v>1172</v>
      </c>
      <c r="C391" s="473" t="s">
        <v>1173</v>
      </c>
      <c r="D391" s="473" t="s">
        <v>1300</v>
      </c>
      <c r="E391" s="473" t="s">
        <v>1301</v>
      </c>
      <c r="F391" s="477"/>
      <c r="G391" s="477"/>
      <c r="H391" s="477"/>
      <c r="I391" s="477"/>
      <c r="J391" s="477"/>
      <c r="K391" s="477"/>
      <c r="L391" s="477"/>
      <c r="M391" s="477"/>
      <c r="N391" s="477">
        <v>1</v>
      </c>
      <c r="O391" s="477">
        <v>152</v>
      </c>
      <c r="P391" s="552"/>
      <c r="Q391" s="478">
        <v>152</v>
      </c>
    </row>
    <row r="392" spans="1:17" ht="14.4" customHeight="1" x14ac:dyDescent="0.3">
      <c r="A392" s="472" t="s">
        <v>1345</v>
      </c>
      <c r="B392" s="473" t="s">
        <v>1172</v>
      </c>
      <c r="C392" s="473" t="s">
        <v>1173</v>
      </c>
      <c r="D392" s="473" t="s">
        <v>1174</v>
      </c>
      <c r="E392" s="473" t="s">
        <v>1175</v>
      </c>
      <c r="F392" s="477">
        <v>38</v>
      </c>
      <c r="G392" s="477">
        <v>6574</v>
      </c>
      <c r="H392" s="477">
        <v>0.48717948717948717</v>
      </c>
      <c r="I392" s="477">
        <v>173</v>
      </c>
      <c r="J392" s="477">
        <v>78</v>
      </c>
      <c r="K392" s="477">
        <v>13494</v>
      </c>
      <c r="L392" s="477">
        <v>1</v>
      </c>
      <c r="M392" s="477">
        <v>173</v>
      </c>
      <c r="N392" s="477">
        <v>61</v>
      </c>
      <c r="O392" s="477">
        <v>10614</v>
      </c>
      <c r="P392" s="552">
        <v>0.78657180969319695</v>
      </c>
      <c r="Q392" s="478">
        <v>174</v>
      </c>
    </row>
    <row r="393" spans="1:17" ht="14.4" customHeight="1" x14ac:dyDescent="0.3">
      <c r="A393" s="472" t="s">
        <v>1345</v>
      </c>
      <c r="B393" s="473" t="s">
        <v>1172</v>
      </c>
      <c r="C393" s="473" t="s">
        <v>1173</v>
      </c>
      <c r="D393" s="473" t="s">
        <v>1190</v>
      </c>
      <c r="E393" s="473" t="s">
        <v>1191</v>
      </c>
      <c r="F393" s="477">
        <v>4</v>
      </c>
      <c r="G393" s="477">
        <v>164</v>
      </c>
      <c r="H393" s="477"/>
      <c r="I393" s="477">
        <v>41</v>
      </c>
      <c r="J393" s="477"/>
      <c r="K393" s="477"/>
      <c r="L393" s="477"/>
      <c r="M393" s="477"/>
      <c r="N393" s="477">
        <v>1</v>
      </c>
      <c r="O393" s="477">
        <v>46</v>
      </c>
      <c r="P393" s="552"/>
      <c r="Q393" s="478">
        <v>46</v>
      </c>
    </row>
    <row r="394" spans="1:17" ht="14.4" customHeight="1" x14ac:dyDescent="0.3">
      <c r="A394" s="472" t="s">
        <v>1345</v>
      </c>
      <c r="B394" s="473" t="s">
        <v>1172</v>
      </c>
      <c r="C394" s="473" t="s">
        <v>1173</v>
      </c>
      <c r="D394" s="473" t="s">
        <v>1192</v>
      </c>
      <c r="E394" s="473" t="s">
        <v>1193</v>
      </c>
      <c r="F394" s="477"/>
      <c r="G394" s="477"/>
      <c r="H394" s="477"/>
      <c r="I394" s="477"/>
      <c r="J394" s="477">
        <v>1</v>
      </c>
      <c r="K394" s="477">
        <v>347</v>
      </c>
      <c r="L394" s="477">
        <v>1</v>
      </c>
      <c r="M394" s="477">
        <v>347</v>
      </c>
      <c r="N394" s="477"/>
      <c r="O394" s="477"/>
      <c r="P394" s="552"/>
      <c r="Q394" s="478"/>
    </row>
    <row r="395" spans="1:17" ht="14.4" customHeight="1" x14ac:dyDescent="0.3">
      <c r="A395" s="472" t="s">
        <v>1345</v>
      </c>
      <c r="B395" s="473" t="s">
        <v>1172</v>
      </c>
      <c r="C395" s="473" t="s">
        <v>1173</v>
      </c>
      <c r="D395" s="473" t="s">
        <v>1198</v>
      </c>
      <c r="E395" s="473" t="s">
        <v>1199</v>
      </c>
      <c r="F395" s="477">
        <v>3</v>
      </c>
      <c r="G395" s="477">
        <v>1338</v>
      </c>
      <c r="H395" s="477">
        <v>0.27300550907977966</v>
      </c>
      <c r="I395" s="477">
        <v>446</v>
      </c>
      <c r="J395" s="477">
        <v>13</v>
      </c>
      <c r="K395" s="477">
        <v>4901</v>
      </c>
      <c r="L395" s="477">
        <v>1</v>
      </c>
      <c r="M395" s="477">
        <v>377</v>
      </c>
      <c r="N395" s="477"/>
      <c r="O395" s="477"/>
      <c r="P395" s="552"/>
      <c r="Q395" s="478"/>
    </row>
    <row r="396" spans="1:17" ht="14.4" customHeight="1" x14ac:dyDescent="0.3">
      <c r="A396" s="472" t="s">
        <v>1345</v>
      </c>
      <c r="B396" s="473" t="s">
        <v>1172</v>
      </c>
      <c r="C396" s="473" t="s">
        <v>1173</v>
      </c>
      <c r="D396" s="473" t="s">
        <v>1202</v>
      </c>
      <c r="E396" s="473" t="s">
        <v>1203</v>
      </c>
      <c r="F396" s="477"/>
      <c r="G396" s="477"/>
      <c r="H396" s="477"/>
      <c r="I396" s="477"/>
      <c r="J396" s="477">
        <v>1</v>
      </c>
      <c r="K396" s="477">
        <v>524</v>
      </c>
      <c r="L396" s="477">
        <v>1</v>
      </c>
      <c r="M396" s="477">
        <v>524</v>
      </c>
      <c r="N396" s="477"/>
      <c r="O396" s="477"/>
      <c r="P396" s="552"/>
      <c r="Q396" s="478"/>
    </row>
    <row r="397" spans="1:17" ht="14.4" customHeight="1" x14ac:dyDescent="0.3">
      <c r="A397" s="472" t="s">
        <v>1345</v>
      </c>
      <c r="B397" s="473" t="s">
        <v>1172</v>
      </c>
      <c r="C397" s="473" t="s">
        <v>1173</v>
      </c>
      <c r="D397" s="473" t="s">
        <v>1218</v>
      </c>
      <c r="E397" s="473" t="s">
        <v>1219</v>
      </c>
      <c r="F397" s="477">
        <v>10</v>
      </c>
      <c r="G397" s="477">
        <v>170</v>
      </c>
      <c r="H397" s="477">
        <v>0.76923076923076927</v>
      </c>
      <c r="I397" s="477">
        <v>17</v>
      </c>
      <c r="J397" s="477">
        <v>13</v>
      </c>
      <c r="K397" s="477">
        <v>221</v>
      </c>
      <c r="L397" s="477">
        <v>1</v>
      </c>
      <c r="M397" s="477">
        <v>17</v>
      </c>
      <c r="N397" s="477"/>
      <c r="O397" s="477"/>
      <c r="P397" s="552"/>
      <c r="Q397" s="478"/>
    </row>
    <row r="398" spans="1:17" ht="14.4" customHeight="1" x14ac:dyDescent="0.3">
      <c r="A398" s="472" t="s">
        <v>1345</v>
      </c>
      <c r="B398" s="473" t="s">
        <v>1172</v>
      </c>
      <c r="C398" s="473" t="s">
        <v>1173</v>
      </c>
      <c r="D398" s="473" t="s">
        <v>1220</v>
      </c>
      <c r="E398" s="473" t="s">
        <v>1221</v>
      </c>
      <c r="F398" s="477">
        <v>11</v>
      </c>
      <c r="G398" s="477">
        <v>1529</v>
      </c>
      <c r="H398" s="477">
        <v>2.1384615384615384</v>
      </c>
      <c r="I398" s="477">
        <v>139</v>
      </c>
      <c r="J398" s="477">
        <v>5</v>
      </c>
      <c r="K398" s="477">
        <v>715</v>
      </c>
      <c r="L398" s="477">
        <v>1</v>
      </c>
      <c r="M398" s="477">
        <v>143</v>
      </c>
      <c r="N398" s="477">
        <v>2</v>
      </c>
      <c r="O398" s="477">
        <v>286</v>
      </c>
      <c r="P398" s="552">
        <v>0.4</v>
      </c>
      <c r="Q398" s="478">
        <v>143</v>
      </c>
    </row>
    <row r="399" spans="1:17" ht="14.4" customHeight="1" x14ac:dyDescent="0.3">
      <c r="A399" s="472" t="s">
        <v>1345</v>
      </c>
      <c r="B399" s="473" t="s">
        <v>1172</v>
      </c>
      <c r="C399" s="473" t="s">
        <v>1173</v>
      </c>
      <c r="D399" s="473" t="s">
        <v>1222</v>
      </c>
      <c r="E399" s="473" t="s">
        <v>1223</v>
      </c>
      <c r="F399" s="477"/>
      <c r="G399" s="477"/>
      <c r="H399" s="477"/>
      <c r="I399" s="477"/>
      <c r="J399" s="477">
        <v>2</v>
      </c>
      <c r="K399" s="477">
        <v>130</v>
      </c>
      <c r="L399" s="477">
        <v>1</v>
      </c>
      <c r="M399" s="477">
        <v>65</v>
      </c>
      <c r="N399" s="477"/>
      <c r="O399" s="477"/>
      <c r="P399" s="552"/>
      <c r="Q399" s="478"/>
    </row>
    <row r="400" spans="1:17" ht="14.4" customHeight="1" x14ac:dyDescent="0.3">
      <c r="A400" s="472" t="s">
        <v>1345</v>
      </c>
      <c r="B400" s="473" t="s">
        <v>1172</v>
      </c>
      <c r="C400" s="473" t="s">
        <v>1173</v>
      </c>
      <c r="D400" s="473" t="s">
        <v>1224</v>
      </c>
      <c r="E400" s="473" t="s">
        <v>1225</v>
      </c>
      <c r="F400" s="477">
        <v>5</v>
      </c>
      <c r="G400" s="477">
        <v>590</v>
      </c>
      <c r="H400" s="477">
        <v>4.758064516129032</v>
      </c>
      <c r="I400" s="477">
        <v>118</v>
      </c>
      <c r="J400" s="477">
        <v>1</v>
      </c>
      <c r="K400" s="477">
        <v>124</v>
      </c>
      <c r="L400" s="477">
        <v>1</v>
      </c>
      <c r="M400" s="477">
        <v>124</v>
      </c>
      <c r="N400" s="477"/>
      <c r="O400" s="477"/>
      <c r="P400" s="552"/>
      <c r="Q400" s="478"/>
    </row>
    <row r="401" spans="1:17" ht="14.4" customHeight="1" x14ac:dyDescent="0.3">
      <c r="A401" s="472" t="s">
        <v>1345</v>
      </c>
      <c r="B401" s="473" t="s">
        <v>1172</v>
      </c>
      <c r="C401" s="473" t="s">
        <v>1173</v>
      </c>
      <c r="D401" s="473" t="s">
        <v>1228</v>
      </c>
      <c r="E401" s="473" t="s">
        <v>1229</v>
      </c>
      <c r="F401" s="477">
        <v>11</v>
      </c>
      <c r="G401" s="477">
        <v>1287</v>
      </c>
      <c r="H401" s="477">
        <v>9.4632352941176467</v>
      </c>
      <c r="I401" s="477">
        <v>117</v>
      </c>
      <c r="J401" s="477">
        <v>1</v>
      </c>
      <c r="K401" s="477">
        <v>136</v>
      </c>
      <c r="L401" s="477">
        <v>1</v>
      </c>
      <c r="M401" s="477">
        <v>136</v>
      </c>
      <c r="N401" s="477">
        <v>3</v>
      </c>
      <c r="O401" s="477">
        <v>411</v>
      </c>
      <c r="P401" s="552">
        <v>3.0220588235294117</v>
      </c>
      <c r="Q401" s="478">
        <v>137</v>
      </c>
    </row>
    <row r="402" spans="1:17" ht="14.4" customHeight="1" x14ac:dyDescent="0.3">
      <c r="A402" s="472" t="s">
        <v>1345</v>
      </c>
      <c r="B402" s="473" t="s">
        <v>1172</v>
      </c>
      <c r="C402" s="473" t="s">
        <v>1173</v>
      </c>
      <c r="D402" s="473" t="s">
        <v>1230</v>
      </c>
      <c r="E402" s="473" t="s">
        <v>1231</v>
      </c>
      <c r="F402" s="477">
        <v>4</v>
      </c>
      <c r="G402" s="477">
        <v>364</v>
      </c>
      <c r="H402" s="477">
        <v>2</v>
      </c>
      <c r="I402" s="477">
        <v>91</v>
      </c>
      <c r="J402" s="477">
        <v>2</v>
      </c>
      <c r="K402" s="477">
        <v>182</v>
      </c>
      <c r="L402" s="477">
        <v>1</v>
      </c>
      <c r="M402" s="477">
        <v>91</v>
      </c>
      <c r="N402" s="477"/>
      <c r="O402" s="477"/>
      <c r="P402" s="552"/>
      <c r="Q402" s="478"/>
    </row>
    <row r="403" spans="1:17" ht="14.4" customHeight="1" x14ac:dyDescent="0.3">
      <c r="A403" s="472" t="s">
        <v>1345</v>
      </c>
      <c r="B403" s="473" t="s">
        <v>1172</v>
      </c>
      <c r="C403" s="473" t="s">
        <v>1173</v>
      </c>
      <c r="D403" s="473" t="s">
        <v>1232</v>
      </c>
      <c r="E403" s="473" t="s">
        <v>1233</v>
      </c>
      <c r="F403" s="477">
        <v>23</v>
      </c>
      <c r="G403" s="477">
        <v>2277</v>
      </c>
      <c r="H403" s="477">
        <v>1.2784952274003369</v>
      </c>
      <c r="I403" s="477">
        <v>99</v>
      </c>
      <c r="J403" s="477">
        <v>13</v>
      </c>
      <c r="K403" s="477">
        <v>1781</v>
      </c>
      <c r="L403" s="477">
        <v>1</v>
      </c>
      <c r="M403" s="477">
        <v>137</v>
      </c>
      <c r="N403" s="477">
        <v>5</v>
      </c>
      <c r="O403" s="477">
        <v>690</v>
      </c>
      <c r="P403" s="552">
        <v>0.38742279618192027</v>
      </c>
      <c r="Q403" s="478">
        <v>138</v>
      </c>
    </row>
    <row r="404" spans="1:17" ht="14.4" customHeight="1" x14ac:dyDescent="0.3">
      <c r="A404" s="472" t="s">
        <v>1345</v>
      </c>
      <c r="B404" s="473" t="s">
        <v>1172</v>
      </c>
      <c r="C404" s="473" t="s">
        <v>1173</v>
      </c>
      <c r="D404" s="473" t="s">
        <v>1234</v>
      </c>
      <c r="E404" s="473" t="s">
        <v>1235</v>
      </c>
      <c r="F404" s="477">
        <v>2</v>
      </c>
      <c r="G404" s="477">
        <v>42</v>
      </c>
      <c r="H404" s="477"/>
      <c r="I404" s="477">
        <v>21</v>
      </c>
      <c r="J404" s="477"/>
      <c r="K404" s="477"/>
      <c r="L404" s="477"/>
      <c r="M404" s="477"/>
      <c r="N404" s="477"/>
      <c r="O404" s="477"/>
      <c r="P404" s="552"/>
      <c r="Q404" s="478"/>
    </row>
    <row r="405" spans="1:17" ht="14.4" customHeight="1" x14ac:dyDescent="0.3">
      <c r="A405" s="472" t="s">
        <v>1345</v>
      </c>
      <c r="B405" s="473" t="s">
        <v>1172</v>
      </c>
      <c r="C405" s="473" t="s">
        <v>1173</v>
      </c>
      <c r="D405" s="473" t="s">
        <v>1236</v>
      </c>
      <c r="E405" s="473" t="s">
        <v>1237</v>
      </c>
      <c r="F405" s="477">
        <v>16</v>
      </c>
      <c r="G405" s="477">
        <v>7808</v>
      </c>
      <c r="H405" s="477">
        <v>7.9349593495934956</v>
      </c>
      <c r="I405" s="477">
        <v>488</v>
      </c>
      <c r="J405" s="477">
        <v>3</v>
      </c>
      <c r="K405" s="477">
        <v>984</v>
      </c>
      <c r="L405" s="477">
        <v>1</v>
      </c>
      <c r="M405" s="477">
        <v>328</v>
      </c>
      <c r="N405" s="477"/>
      <c r="O405" s="477"/>
      <c r="P405" s="552"/>
      <c r="Q405" s="478"/>
    </row>
    <row r="406" spans="1:17" ht="14.4" customHeight="1" x14ac:dyDescent="0.3">
      <c r="A406" s="472" t="s">
        <v>1345</v>
      </c>
      <c r="B406" s="473" t="s">
        <v>1172</v>
      </c>
      <c r="C406" s="473" t="s">
        <v>1173</v>
      </c>
      <c r="D406" s="473" t="s">
        <v>1244</v>
      </c>
      <c r="E406" s="473" t="s">
        <v>1245</v>
      </c>
      <c r="F406" s="477">
        <v>7</v>
      </c>
      <c r="G406" s="477">
        <v>287</v>
      </c>
      <c r="H406" s="477">
        <v>5.6274509803921573</v>
      </c>
      <c r="I406" s="477">
        <v>41</v>
      </c>
      <c r="J406" s="477">
        <v>1</v>
      </c>
      <c r="K406" s="477">
        <v>51</v>
      </c>
      <c r="L406" s="477">
        <v>1</v>
      </c>
      <c r="M406" s="477">
        <v>51</v>
      </c>
      <c r="N406" s="477">
        <v>2</v>
      </c>
      <c r="O406" s="477">
        <v>102</v>
      </c>
      <c r="P406" s="552">
        <v>2</v>
      </c>
      <c r="Q406" s="478">
        <v>51</v>
      </c>
    </row>
    <row r="407" spans="1:17" ht="14.4" customHeight="1" x14ac:dyDescent="0.3">
      <c r="A407" s="472" t="s">
        <v>1345</v>
      </c>
      <c r="B407" s="473" t="s">
        <v>1172</v>
      </c>
      <c r="C407" s="473" t="s">
        <v>1173</v>
      </c>
      <c r="D407" s="473" t="s">
        <v>1256</v>
      </c>
      <c r="E407" s="473" t="s">
        <v>1257</v>
      </c>
      <c r="F407" s="477">
        <v>1</v>
      </c>
      <c r="G407" s="477">
        <v>2112</v>
      </c>
      <c r="H407" s="477"/>
      <c r="I407" s="477">
        <v>2112</v>
      </c>
      <c r="J407" s="477"/>
      <c r="K407" s="477"/>
      <c r="L407" s="477"/>
      <c r="M407" s="477"/>
      <c r="N407" s="477"/>
      <c r="O407" s="477"/>
      <c r="P407" s="552"/>
      <c r="Q407" s="478"/>
    </row>
    <row r="408" spans="1:17" ht="14.4" customHeight="1" x14ac:dyDescent="0.3">
      <c r="A408" s="472" t="s">
        <v>1345</v>
      </c>
      <c r="B408" s="473" t="s">
        <v>1172</v>
      </c>
      <c r="C408" s="473" t="s">
        <v>1173</v>
      </c>
      <c r="D408" s="473" t="s">
        <v>1282</v>
      </c>
      <c r="E408" s="473" t="s">
        <v>1283</v>
      </c>
      <c r="F408" s="477">
        <v>15</v>
      </c>
      <c r="G408" s="477">
        <v>450</v>
      </c>
      <c r="H408" s="477">
        <v>4.166666666666667</v>
      </c>
      <c r="I408" s="477">
        <v>30</v>
      </c>
      <c r="J408" s="477">
        <v>3</v>
      </c>
      <c r="K408" s="477">
        <v>108</v>
      </c>
      <c r="L408" s="477">
        <v>1</v>
      </c>
      <c r="M408" s="477">
        <v>36</v>
      </c>
      <c r="N408" s="477"/>
      <c r="O408" s="477"/>
      <c r="P408" s="552"/>
      <c r="Q408" s="478"/>
    </row>
    <row r="409" spans="1:17" ht="14.4" customHeight="1" x14ac:dyDescent="0.3">
      <c r="A409" s="472" t="s">
        <v>1345</v>
      </c>
      <c r="B409" s="473" t="s">
        <v>1172</v>
      </c>
      <c r="C409" s="473" t="s">
        <v>1173</v>
      </c>
      <c r="D409" s="473" t="s">
        <v>1294</v>
      </c>
      <c r="E409" s="473" t="s">
        <v>1295</v>
      </c>
      <c r="F409" s="477"/>
      <c r="G409" s="477"/>
      <c r="H409" s="477"/>
      <c r="I409" s="477"/>
      <c r="J409" s="477"/>
      <c r="K409" s="477"/>
      <c r="L409" s="477"/>
      <c r="M409" s="477"/>
      <c r="N409" s="477">
        <v>2</v>
      </c>
      <c r="O409" s="477">
        <v>522</v>
      </c>
      <c r="P409" s="552"/>
      <c r="Q409" s="478">
        <v>261</v>
      </c>
    </row>
    <row r="410" spans="1:17" ht="14.4" customHeight="1" x14ac:dyDescent="0.3">
      <c r="A410" s="472" t="s">
        <v>1346</v>
      </c>
      <c r="B410" s="473" t="s">
        <v>1172</v>
      </c>
      <c r="C410" s="473" t="s">
        <v>1173</v>
      </c>
      <c r="D410" s="473" t="s">
        <v>1174</v>
      </c>
      <c r="E410" s="473" t="s">
        <v>1175</v>
      </c>
      <c r="F410" s="477">
        <v>347</v>
      </c>
      <c r="G410" s="477">
        <v>60031</v>
      </c>
      <c r="H410" s="477">
        <v>0.86318407960199006</v>
      </c>
      <c r="I410" s="477">
        <v>173</v>
      </c>
      <c r="J410" s="477">
        <v>402</v>
      </c>
      <c r="K410" s="477">
        <v>69546</v>
      </c>
      <c r="L410" s="477">
        <v>1</v>
      </c>
      <c r="M410" s="477">
        <v>173</v>
      </c>
      <c r="N410" s="477">
        <v>401</v>
      </c>
      <c r="O410" s="477">
        <v>69774</v>
      </c>
      <c r="P410" s="552">
        <v>1.0032784056595634</v>
      </c>
      <c r="Q410" s="478">
        <v>174</v>
      </c>
    </row>
    <row r="411" spans="1:17" ht="14.4" customHeight="1" x14ac:dyDescent="0.3">
      <c r="A411" s="472" t="s">
        <v>1346</v>
      </c>
      <c r="B411" s="473" t="s">
        <v>1172</v>
      </c>
      <c r="C411" s="473" t="s">
        <v>1173</v>
      </c>
      <c r="D411" s="473" t="s">
        <v>1188</v>
      </c>
      <c r="E411" s="473" t="s">
        <v>1189</v>
      </c>
      <c r="F411" s="477">
        <v>1043</v>
      </c>
      <c r="G411" s="477">
        <v>1223439</v>
      </c>
      <c r="H411" s="477">
        <v>2.045439954524936</v>
      </c>
      <c r="I411" s="477">
        <v>1173</v>
      </c>
      <c r="J411" s="477">
        <v>559</v>
      </c>
      <c r="K411" s="477">
        <v>598130</v>
      </c>
      <c r="L411" s="477">
        <v>1</v>
      </c>
      <c r="M411" s="477">
        <v>1070</v>
      </c>
      <c r="N411" s="477">
        <v>168</v>
      </c>
      <c r="O411" s="477">
        <v>179760</v>
      </c>
      <c r="P411" s="552">
        <v>0.30053667262969591</v>
      </c>
      <c r="Q411" s="478">
        <v>1070</v>
      </c>
    </row>
    <row r="412" spans="1:17" ht="14.4" customHeight="1" x14ac:dyDescent="0.3">
      <c r="A412" s="472" t="s">
        <v>1346</v>
      </c>
      <c r="B412" s="473" t="s">
        <v>1172</v>
      </c>
      <c r="C412" s="473" t="s">
        <v>1173</v>
      </c>
      <c r="D412" s="473" t="s">
        <v>1190</v>
      </c>
      <c r="E412" s="473" t="s">
        <v>1191</v>
      </c>
      <c r="F412" s="477">
        <v>590</v>
      </c>
      <c r="G412" s="477">
        <v>24190</v>
      </c>
      <c r="H412" s="477">
        <v>0.97203246805432775</v>
      </c>
      <c r="I412" s="477">
        <v>41</v>
      </c>
      <c r="J412" s="477">
        <v>541</v>
      </c>
      <c r="K412" s="477">
        <v>24886</v>
      </c>
      <c r="L412" s="477">
        <v>1</v>
      </c>
      <c r="M412" s="477">
        <v>46</v>
      </c>
      <c r="N412" s="477">
        <v>531</v>
      </c>
      <c r="O412" s="477">
        <v>24426</v>
      </c>
      <c r="P412" s="552">
        <v>0.98151571164510165</v>
      </c>
      <c r="Q412" s="478">
        <v>46</v>
      </c>
    </row>
    <row r="413" spans="1:17" ht="14.4" customHeight="1" x14ac:dyDescent="0.3">
      <c r="A413" s="472" t="s">
        <v>1346</v>
      </c>
      <c r="B413" s="473" t="s">
        <v>1172</v>
      </c>
      <c r="C413" s="473" t="s">
        <v>1173</v>
      </c>
      <c r="D413" s="473" t="s">
        <v>1192</v>
      </c>
      <c r="E413" s="473" t="s">
        <v>1193</v>
      </c>
      <c r="F413" s="477">
        <v>39</v>
      </c>
      <c r="G413" s="477">
        <v>14976</v>
      </c>
      <c r="H413" s="477">
        <v>1.0789625360230548</v>
      </c>
      <c r="I413" s="477">
        <v>384</v>
      </c>
      <c r="J413" s="477">
        <v>40</v>
      </c>
      <c r="K413" s="477">
        <v>13880</v>
      </c>
      <c r="L413" s="477">
        <v>1</v>
      </c>
      <c r="M413" s="477">
        <v>347</v>
      </c>
      <c r="N413" s="477">
        <v>58</v>
      </c>
      <c r="O413" s="477">
        <v>20126</v>
      </c>
      <c r="P413" s="552">
        <v>1.45</v>
      </c>
      <c r="Q413" s="478">
        <v>347</v>
      </c>
    </row>
    <row r="414" spans="1:17" ht="14.4" customHeight="1" x14ac:dyDescent="0.3">
      <c r="A414" s="472" t="s">
        <v>1346</v>
      </c>
      <c r="B414" s="473" t="s">
        <v>1172</v>
      </c>
      <c r="C414" s="473" t="s">
        <v>1173</v>
      </c>
      <c r="D414" s="473" t="s">
        <v>1194</v>
      </c>
      <c r="E414" s="473" t="s">
        <v>1195</v>
      </c>
      <c r="F414" s="477">
        <v>19</v>
      </c>
      <c r="G414" s="477">
        <v>703</v>
      </c>
      <c r="H414" s="477">
        <v>0.62655971479500894</v>
      </c>
      <c r="I414" s="477">
        <v>37</v>
      </c>
      <c r="J414" s="477">
        <v>22</v>
      </c>
      <c r="K414" s="477">
        <v>1122</v>
      </c>
      <c r="L414" s="477">
        <v>1</v>
      </c>
      <c r="M414" s="477">
        <v>51</v>
      </c>
      <c r="N414" s="477">
        <v>31</v>
      </c>
      <c r="O414" s="477">
        <v>1581</v>
      </c>
      <c r="P414" s="552">
        <v>1.4090909090909092</v>
      </c>
      <c r="Q414" s="478">
        <v>51</v>
      </c>
    </row>
    <row r="415" spans="1:17" ht="14.4" customHeight="1" x14ac:dyDescent="0.3">
      <c r="A415" s="472" t="s">
        <v>1346</v>
      </c>
      <c r="B415" s="473" t="s">
        <v>1172</v>
      </c>
      <c r="C415" s="473" t="s">
        <v>1173</v>
      </c>
      <c r="D415" s="473" t="s">
        <v>1198</v>
      </c>
      <c r="E415" s="473" t="s">
        <v>1199</v>
      </c>
      <c r="F415" s="477">
        <v>63</v>
      </c>
      <c r="G415" s="477">
        <v>28098</v>
      </c>
      <c r="H415" s="477">
        <v>0.1844814454920293</v>
      </c>
      <c r="I415" s="477">
        <v>446</v>
      </c>
      <c r="J415" s="477">
        <v>404</v>
      </c>
      <c r="K415" s="477">
        <v>152308</v>
      </c>
      <c r="L415" s="477">
        <v>1</v>
      </c>
      <c r="M415" s="477">
        <v>377</v>
      </c>
      <c r="N415" s="477">
        <v>519</v>
      </c>
      <c r="O415" s="477">
        <v>195663</v>
      </c>
      <c r="P415" s="552">
        <v>1.2846534653465347</v>
      </c>
      <c r="Q415" s="478">
        <v>377</v>
      </c>
    </row>
    <row r="416" spans="1:17" ht="14.4" customHeight="1" x14ac:dyDescent="0.3">
      <c r="A416" s="472" t="s">
        <v>1346</v>
      </c>
      <c r="B416" s="473" t="s">
        <v>1172</v>
      </c>
      <c r="C416" s="473" t="s">
        <v>1173</v>
      </c>
      <c r="D416" s="473" t="s">
        <v>1200</v>
      </c>
      <c r="E416" s="473" t="s">
        <v>1201</v>
      </c>
      <c r="F416" s="477">
        <v>56</v>
      </c>
      <c r="G416" s="477">
        <v>2352</v>
      </c>
      <c r="H416" s="477">
        <v>0.86470588235294121</v>
      </c>
      <c r="I416" s="477">
        <v>42</v>
      </c>
      <c r="J416" s="477">
        <v>80</v>
      </c>
      <c r="K416" s="477">
        <v>2720</v>
      </c>
      <c r="L416" s="477">
        <v>1</v>
      </c>
      <c r="M416" s="477">
        <v>34</v>
      </c>
      <c r="N416" s="477">
        <v>73</v>
      </c>
      <c r="O416" s="477">
        <v>2482</v>
      </c>
      <c r="P416" s="552">
        <v>0.91249999999999998</v>
      </c>
      <c r="Q416" s="478">
        <v>34</v>
      </c>
    </row>
    <row r="417" spans="1:17" ht="14.4" customHeight="1" x14ac:dyDescent="0.3">
      <c r="A417" s="472" t="s">
        <v>1346</v>
      </c>
      <c r="B417" s="473" t="s">
        <v>1172</v>
      </c>
      <c r="C417" s="473" t="s">
        <v>1173</v>
      </c>
      <c r="D417" s="473" t="s">
        <v>1202</v>
      </c>
      <c r="E417" s="473" t="s">
        <v>1203</v>
      </c>
      <c r="F417" s="477">
        <v>325</v>
      </c>
      <c r="G417" s="477">
        <v>159900</v>
      </c>
      <c r="H417" s="477">
        <v>0.82473695069114916</v>
      </c>
      <c r="I417" s="477">
        <v>492</v>
      </c>
      <c r="J417" s="477">
        <v>370</v>
      </c>
      <c r="K417" s="477">
        <v>193880</v>
      </c>
      <c r="L417" s="477">
        <v>1</v>
      </c>
      <c r="M417" s="477">
        <v>524</v>
      </c>
      <c r="N417" s="477">
        <v>426</v>
      </c>
      <c r="O417" s="477">
        <v>223224</v>
      </c>
      <c r="P417" s="552">
        <v>1.1513513513513514</v>
      </c>
      <c r="Q417" s="478">
        <v>524</v>
      </c>
    </row>
    <row r="418" spans="1:17" ht="14.4" customHeight="1" x14ac:dyDescent="0.3">
      <c r="A418" s="472" t="s">
        <v>1346</v>
      </c>
      <c r="B418" s="473" t="s">
        <v>1172</v>
      </c>
      <c r="C418" s="473" t="s">
        <v>1173</v>
      </c>
      <c r="D418" s="473" t="s">
        <v>1204</v>
      </c>
      <c r="E418" s="473" t="s">
        <v>1205</v>
      </c>
      <c r="F418" s="477">
        <v>35</v>
      </c>
      <c r="G418" s="477">
        <v>1085</v>
      </c>
      <c r="H418" s="477">
        <v>0.30701754385964913</v>
      </c>
      <c r="I418" s="477">
        <v>31</v>
      </c>
      <c r="J418" s="477">
        <v>62</v>
      </c>
      <c r="K418" s="477">
        <v>3534</v>
      </c>
      <c r="L418" s="477">
        <v>1</v>
      </c>
      <c r="M418" s="477">
        <v>57</v>
      </c>
      <c r="N418" s="477">
        <v>223</v>
      </c>
      <c r="O418" s="477">
        <v>12711</v>
      </c>
      <c r="P418" s="552">
        <v>3.596774193548387</v>
      </c>
      <c r="Q418" s="478">
        <v>57</v>
      </c>
    </row>
    <row r="419" spans="1:17" ht="14.4" customHeight="1" x14ac:dyDescent="0.3">
      <c r="A419" s="472" t="s">
        <v>1346</v>
      </c>
      <c r="B419" s="473" t="s">
        <v>1172</v>
      </c>
      <c r="C419" s="473" t="s">
        <v>1173</v>
      </c>
      <c r="D419" s="473" t="s">
        <v>1206</v>
      </c>
      <c r="E419" s="473" t="s">
        <v>1207</v>
      </c>
      <c r="F419" s="477">
        <v>258</v>
      </c>
      <c r="G419" s="477">
        <v>53664</v>
      </c>
      <c r="H419" s="477">
        <v>0.65456674473067911</v>
      </c>
      <c r="I419" s="477">
        <v>208</v>
      </c>
      <c r="J419" s="477">
        <v>366</v>
      </c>
      <c r="K419" s="477">
        <v>81984</v>
      </c>
      <c r="L419" s="477">
        <v>1</v>
      </c>
      <c r="M419" s="477">
        <v>224</v>
      </c>
      <c r="N419" s="477">
        <v>414</v>
      </c>
      <c r="O419" s="477">
        <v>93150</v>
      </c>
      <c r="P419" s="552">
        <v>1.1361973067915692</v>
      </c>
      <c r="Q419" s="478">
        <v>225</v>
      </c>
    </row>
    <row r="420" spans="1:17" ht="14.4" customHeight="1" x14ac:dyDescent="0.3">
      <c r="A420" s="472" t="s">
        <v>1346</v>
      </c>
      <c r="B420" s="473" t="s">
        <v>1172</v>
      </c>
      <c r="C420" s="473" t="s">
        <v>1173</v>
      </c>
      <c r="D420" s="473" t="s">
        <v>1208</v>
      </c>
      <c r="E420" s="473" t="s">
        <v>1209</v>
      </c>
      <c r="F420" s="477">
        <v>248</v>
      </c>
      <c r="G420" s="477">
        <v>95232</v>
      </c>
      <c r="H420" s="477">
        <v>0.48784635954284894</v>
      </c>
      <c r="I420" s="477">
        <v>384</v>
      </c>
      <c r="J420" s="477">
        <v>353</v>
      </c>
      <c r="K420" s="477">
        <v>195209</v>
      </c>
      <c r="L420" s="477">
        <v>1</v>
      </c>
      <c r="M420" s="477">
        <v>553</v>
      </c>
      <c r="N420" s="477">
        <v>403</v>
      </c>
      <c r="O420" s="477">
        <v>223262</v>
      </c>
      <c r="P420" s="552">
        <v>1.1437075134855463</v>
      </c>
      <c r="Q420" s="478">
        <v>554</v>
      </c>
    </row>
    <row r="421" spans="1:17" ht="14.4" customHeight="1" x14ac:dyDescent="0.3">
      <c r="A421" s="472" t="s">
        <v>1346</v>
      </c>
      <c r="B421" s="473" t="s">
        <v>1172</v>
      </c>
      <c r="C421" s="473" t="s">
        <v>1173</v>
      </c>
      <c r="D421" s="473" t="s">
        <v>1212</v>
      </c>
      <c r="E421" s="473" t="s">
        <v>1213</v>
      </c>
      <c r="F421" s="477">
        <v>11</v>
      </c>
      <c r="G421" s="477">
        <v>1507</v>
      </c>
      <c r="H421" s="477">
        <v>1.781323877068558</v>
      </c>
      <c r="I421" s="477">
        <v>137</v>
      </c>
      <c r="J421" s="477">
        <v>6</v>
      </c>
      <c r="K421" s="477">
        <v>846</v>
      </c>
      <c r="L421" s="477">
        <v>1</v>
      </c>
      <c r="M421" s="477">
        <v>141</v>
      </c>
      <c r="N421" s="477">
        <v>2</v>
      </c>
      <c r="O421" s="477">
        <v>284</v>
      </c>
      <c r="P421" s="552">
        <v>0.33569739952718675</v>
      </c>
      <c r="Q421" s="478">
        <v>142</v>
      </c>
    </row>
    <row r="422" spans="1:17" ht="14.4" customHeight="1" x14ac:dyDescent="0.3">
      <c r="A422" s="472" t="s">
        <v>1346</v>
      </c>
      <c r="B422" s="473" t="s">
        <v>1172</v>
      </c>
      <c r="C422" s="473" t="s">
        <v>1173</v>
      </c>
      <c r="D422" s="473" t="s">
        <v>1218</v>
      </c>
      <c r="E422" s="473" t="s">
        <v>1219</v>
      </c>
      <c r="F422" s="477">
        <v>660</v>
      </c>
      <c r="G422" s="477">
        <v>11220</v>
      </c>
      <c r="H422" s="477">
        <v>0.80783353733170138</v>
      </c>
      <c r="I422" s="477">
        <v>17</v>
      </c>
      <c r="J422" s="477">
        <v>817</v>
      </c>
      <c r="K422" s="477">
        <v>13889</v>
      </c>
      <c r="L422" s="477">
        <v>1</v>
      </c>
      <c r="M422" s="477">
        <v>17</v>
      </c>
      <c r="N422" s="477">
        <v>644</v>
      </c>
      <c r="O422" s="477">
        <v>10948</v>
      </c>
      <c r="P422" s="552">
        <v>0.78824969400244793</v>
      </c>
      <c r="Q422" s="478">
        <v>17</v>
      </c>
    </row>
    <row r="423" spans="1:17" ht="14.4" customHeight="1" x14ac:dyDescent="0.3">
      <c r="A423" s="472" t="s">
        <v>1346</v>
      </c>
      <c r="B423" s="473" t="s">
        <v>1172</v>
      </c>
      <c r="C423" s="473" t="s">
        <v>1173</v>
      </c>
      <c r="D423" s="473" t="s">
        <v>1220</v>
      </c>
      <c r="E423" s="473" t="s">
        <v>1221</v>
      </c>
      <c r="F423" s="477">
        <v>27</v>
      </c>
      <c r="G423" s="477">
        <v>3753</v>
      </c>
      <c r="H423" s="477">
        <v>1.1410763149893586</v>
      </c>
      <c r="I423" s="477">
        <v>139</v>
      </c>
      <c r="J423" s="477">
        <v>23</v>
      </c>
      <c r="K423" s="477">
        <v>3289</v>
      </c>
      <c r="L423" s="477">
        <v>1</v>
      </c>
      <c r="M423" s="477">
        <v>143</v>
      </c>
      <c r="N423" s="477">
        <v>27</v>
      </c>
      <c r="O423" s="477">
        <v>3861</v>
      </c>
      <c r="P423" s="552">
        <v>1.173913043478261</v>
      </c>
      <c r="Q423" s="478">
        <v>143</v>
      </c>
    </row>
    <row r="424" spans="1:17" ht="14.4" customHeight="1" x14ac:dyDescent="0.3">
      <c r="A424" s="472" t="s">
        <v>1346</v>
      </c>
      <c r="B424" s="473" t="s">
        <v>1172</v>
      </c>
      <c r="C424" s="473" t="s">
        <v>1173</v>
      </c>
      <c r="D424" s="473" t="s">
        <v>1222</v>
      </c>
      <c r="E424" s="473" t="s">
        <v>1223</v>
      </c>
      <c r="F424" s="477">
        <v>50</v>
      </c>
      <c r="G424" s="477">
        <v>5150</v>
      </c>
      <c r="H424" s="477">
        <v>1.5846153846153845</v>
      </c>
      <c r="I424" s="477">
        <v>103</v>
      </c>
      <c r="J424" s="477">
        <v>50</v>
      </c>
      <c r="K424" s="477">
        <v>3250</v>
      </c>
      <c r="L424" s="477">
        <v>1</v>
      </c>
      <c r="M424" s="477">
        <v>65</v>
      </c>
      <c r="N424" s="477">
        <v>45</v>
      </c>
      <c r="O424" s="477">
        <v>2925</v>
      </c>
      <c r="P424" s="552">
        <v>0.9</v>
      </c>
      <c r="Q424" s="478">
        <v>65</v>
      </c>
    </row>
    <row r="425" spans="1:17" ht="14.4" customHeight="1" x14ac:dyDescent="0.3">
      <c r="A425" s="472" t="s">
        <v>1346</v>
      </c>
      <c r="B425" s="473" t="s">
        <v>1172</v>
      </c>
      <c r="C425" s="473" t="s">
        <v>1173</v>
      </c>
      <c r="D425" s="473" t="s">
        <v>1228</v>
      </c>
      <c r="E425" s="473" t="s">
        <v>1229</v>
      </c>
      <c r="F425" s="477">
        <v>404</v>
      </c>
      <c r="G425" s="477">
        <v>47268</v>
      </c>
      <c r="H425" s="477">
        <v>0.66328019757521328</v>
      </c>
      <c r="I425" s="477">
        <v>117</v>
      </c>
      <c r="J425" s="477">
        <v>524</v>
      </c>
      <c r="K425" s="477">
        <v>71264</v>
      </c>
      <c r="L425" s="477">
        <v>1</v>
      </c>
      <c r="M425" s="477">
        <v>136</v>
      </c>
      <c r="N425" s="477">
        <v>661</v>
      </c>
      <c r="O425" s="477">
        <v>90557</v>
      </c>
      <c r="P425" s="552">
        <v>1.2707257521329143</v>
      </c>
      <c r="Q425" s="478">
        <v>137</v>
      </c>
    </row>
    <row r="426" spans="1:17" ht="14.4" customHeight="1" x14ac:dyDescent="0.3">
      <c r="A426" s="472" t="s">
        <v>1346</v>
      </c>
      <c r="B426" s="473" t="s">
        <v>1172</v>
      </c>
      <c r="C426" s="473" t="s">
        <v>1173</v>
      </c>
      <c r="D426" s="473" t="s">
        <v>1230</v>
      </c>
      <c r="E426" s="473" t="s">
        <v>1231</v>
      </c>
      <c r="F426" s="477">
        <v>100</v>
      </c>
      <c r="G426" s="477">
        <v>9100</v>
      </c>
      <c r="H426" s="477">
        <v>0.8771929824561403</v>
      </c>
      <c r="I426" s="477">
        <v>91</v>
      </c>
      <c r="J426" s="477">
        <v>114</v>
      </c>
      <c r="K426" s="477">
        <v>10374</v>
      </c>
      <c r="L426" s="477">
        <v>1</v>
      </c>
      <c r="M426" s="477">
        <v>91</v>
      </c>
      <c r="N426" s="477">
        <v>98</v>
      </c>
      <c r="O426" s="477">
        <v>8918</v>
      </c>
      <c r="P426" s="552">
        <v>0.85964912280701755</v>
      </c>
      <c r="Q426" s="478">
        <v>91</v>
      </c>
    </row>
    <row r="427" spans="1:17" ht="14.4" customHeight="1" x14ac:dyDescent="0.3">
      <c r="A427" s="472" t="s">
        <v>1346</v>
      </c>
      <c r="B427" s="473" t="s">
        <v>1172</v>
      </c>
      <c r="C427" s="473" t="s">
        <v>1173</v>
      </c>
      <c r="D427" s="473" t="s">
        <v>1232</v>
      </c>
      <c r="E427" s="473" t="s">
        <v>1233</v>
      </c>
      <c r="F427" s="477">
        <v>2</v>
      </c>
      <c r="G427" s="477">
        <v>198</v>
      </c>
      <c r="H427" s="477"/>
      <c r="I427" s="477">
        <v>99</v>
      </c>
      <c r="J427" s="477"/>
      <c r="K427" s="477"/>
      <c r="L427" s="477"/>
      <c r="M427" s="477"/>
      <c r="N427" s="477">
        <v>1</v>
      </c>
      <c r="O427" s="477">
        <v>138</v>
      </c>
      <c r="P427" s="552"/>
      <c r="Q427" s="478">
        <v>138</v>
      </c>
    </row>
    <row r="428" spans="1:17" ht="14.4" customHeight="1" x14ac:dyDescent="0.3">
      <c r="A428" s="472" t="s">
        <v>1346</v>
      </c>
      <c r="B428" s="473" t="s">
        <v>1172</v>
      </c>
      <c r="C428" s="473" t="s">
        <v>1173</v>
      </c>
      <c r="D428" s="473" t="s">
        <v>1234</v>
      </c>
      <c r="E428" s="473" t="s">
        <v>1235</v>
      </c>
      <c r="F428" s="477">
        <v>38</v>
      </c>
      <c r="G428" s="477">
        <v>798</v>
      </c>
      <c r="H428" s="477">
        <v>0.21590909090909091</v>
      </c>
      <c r="I428" s="477">
        <v>21</v>
      </c>
      <c r="J428" s="477">
        <v>56</v>
      </c>
      <c r="K428" s="477">
        <v>3696</v>
      </c>
      <c r="L428" s="477">
        <v>1</v>
      </c>
      <c r="M428" s="477">
        <v>66</v>
      </c>
      <c r="N428" s="477">
        <v>30</v>
      </c>
      <c r="O428" s="477">
        <v>1980</v>
      </c>
      <c r="P428" s="552">
        <v>0.5357142857142857</v>
      </c>
      <c r="Q428" s="478">
        <v>66</v>
      </c>
    </row>
    <row r="429" spans="1:17" ht="14.4" customHeight="1" x14ac:dyDescent="0.3">
      <c r="A429" s="472" t="s">
        <v>1346</v>
      </c>
      <c r="B429" s="473" t="s">
        <v>1172</v>
      </c>
      <c r="C429" s="473" t="s">
        <v>1173</v>
      </c>
      <c r="D429" s="473" t="s">
        <v>1236</v>
      </c>
      <c r="E429" s="473" t="s">
        <v>1237</v>
      </c>
      <c r="F429" s="477">
        <v>990</v>
      </c>
      <c r="G429" s="477">
        <v>483120</v>
      </c>
      <c r="H429" s="477">
        <v>1.7247386759581882</v>
      </c>
      <c r="I429" s="477">
        <v>488</v>
      </c>
      <c r="J429" s="477">
        <v>854</v>
      </c>
      <c r="K429" s="477">
        <v>280112</v>
      </c>
      <c r="L429" s="477">
        <v>1</v>
      </c>
      <c r="M429" s="477">
        <v>328</v>
      </c>
      <c r="N429" s="477">
        <v>696</v>
      </c>
      <c r="O429" s="477">
        <v>228288</v>
      </c>
      <c r="P429" s="552">
        <v>0.81498829039812648</v>
      </c>
      <c r="Q429" s="478">
        <v>328</v>
      </c>
    </row>
    <row r="430" spans="1:17" ht="14.4" customHeight="1" x14ac:dyDescent="0.3">
      <c r="A430" s="472" t="s">
        <v>1346</v>
      </c>
      <c r="B430" s="473" t="s">
        <v>1172</v>
      </c>
      <c r="C430" s="473" t="s">
        <v>1173</v>
      </c>
      <c r="D430" s="473" t="s">
        <v>1244</v>
      </c>
      <c r="E430" s="473" t="s">
        <v>1245</v>
      </c>
      <c r="F430" s="477">
        <v>79</v>
      </c>
      <c r="G430" s="477">
        <v>3239</v>
      </c>
      <c r="H430" s="477">
        <v>0.77450980392156865</v>
      </c>
      <c r="I430" s="477">
        <v>41</v>
      </c>
      <c r="J430" s="477">
        <v>82</v>
      </c>
      <c r="K430" s="477">
        <v>4182</v>
      </c>
      <c r="L430" s="477">
        <v>1</v>
      </c>
      <c r="M430" s="477">
        <v>51</v>
      </c>
      <c r="N430" s="477">
        <v>97</v>
      </c>
      <c r="O430" s="477">
        <v>4947</v>
      </c>
      <c r="P430" s="552">
        <v>1.1829268292682926</v>
      </c>
      <c r="Q430" s="478">
        <v>51</v>
      </c>
    </row>
    <row r="431" spans="1:17" ht="14.4" customHeight="1" x14ac:dyDescent="0.3">
      <c r="A431" s="472" t="s">
        <v>1346</v>
      </c>
      <c r="B431" s="473" t="s">
        <v>1172</v>
      </c>
      <c r="C431" s="473" t="s">
        <v>1173</v>
      </c>
      <c r="D431" s="473" t="s">
        <v>1252</v>
      </c>
      <c r="E431" s="473" t="s">
        <v>1253</v>
      </c>
      <c r="F431" s="477">
        <v>4</v>
      </c>
      <c r="G431" s="477">
        <v>892</v>
      </c>
      <c r="H431" s="477">
        <v>0.35909822866344604</v>
      </c>
      <c r="I431" s="477">
        <v>223</v>
      </c>
      <c r="J431" s="477">
        <v>12</v>
      </c>
      <c r="K431" s="477">
        <v>2484</v>
      </c>
      <c r="L431" s="477">
        <v>1</v>
      </c>
      <c r="M431" s="477">
        <v>207</v>
      </c>
      <c r="N431" s="477">
        <v>25</v>
      </c>
      <c r="O431" s="477">
        <v>5175</v>
      </c>
      <c r="P431" s="552">
        <v>2.0833333333333335</v>
      </c>
      <c r="Q431" s="478">
        <v>207</v>
      </c>
    </row>
    <row r="432" spans="1:17" ht="14.4" customHeight="1" x14ac:dyDescent="0.3">
      <c r="A432" s="472" t="s">
        <v>1346</v>
      </c>
      <c r="B432" s="473" t="s">
        <v>1172</v>
      </c>
      <c r="C432" s="473" t="s">
        <v>1173</v>
      </c>
      <c r="D432" s="473" t="s">
        <v>1254</v>
      </c>
      <c r="E432" s="473" t="s">
        <v>1255</v>
      </c>
      <c r="F432" s="477">
        <v>5</v>
      </c>
      <c r="G432" s="477">
        <v>3815</v>
      </c>
      <c r="H432" s="477">
        <v>2.5</v>
      </c>
      <c r="I432" s="477">
        <v>763</v>
      </c>
      <c r="J432" s="477">
        <v>2</v>
      </c>
      <c r="K432" s="477">
        <v>1526</v>
      </c>
      <c r="L432" s="477">
        <v>1</v>
      </c>
      <c r="M432" s="477">
        <v>763</v>
      </c>
      <c r="N432" s="477">
        <v>2</v>
      </c>
      <c r="O432" s="477">
        <v>1526</v>
      </c>
      <c r="P432" s="552">
        <v>1</v>
      </c>
      <c r="Q432" s="478">
        <v>763</v>
      </c>
    </row>
    <row r="433" spans="1:17" ht="14.4" customHeight="1" x14ac:dyDescent="0.3">
      <c r="A433" s="472" t="s">
        <v>1346</v>
      </c>
      <c r="B433" s="473" t="s">
        <v>1172</v>
      </c>
      <c r="C433" s="473" t="s">
        <v>1173</v>
      </c>
      <c r="D433" s="473" t="s">
        <v>1256</v>
      </c>
      <c r="E433" s="473" t="s">
        <v>1257</v>
      </c>
      <c r="F433" s="477"/>
      <c r="G433" s="477"/>
      <c r="H433" s="477"/>
      <c r="I433" s="477"/>
      <c r="J433" s="477">
        <v>2</v>
      </c>
      <c r="K433" s="477">
        <v>4232</v>
      </c>
      <c r="L433" s="477">
        <v>1</v>
      </c>
      <c r="M433" s="477">
        <v>2116</v>
      </c>
      <c r="N433" s="477"/>
      <c r="O433" s="477"/>
      <c r="P433" s="552"/>
      <c r="Q433" s="478"/>
    </row>
    <row r="434" spans="1:17" ht="14.4" customHeight="1" x14ac:dyDescent="0.3">
      <c r="A434" s="472" t="s">
        <v>1346</v>
      </c>
      <c r="B434" s="473" t="s">
        <v>1172</v>
      </c>
      <c r="C434" s="473" t="s">
        <v>1173</v>
      </c>
      <c r="D434" s="473" t="s">
        <v>1258</v>
      </c>
      <c r="E434" s="473" t="s">
        <v>1259</v>
      </c>
      <c r="F434" s="477">
        <v>23</v>
      </c>
      <c r="G434" s="477">
        <v>14122</v>
      </c>
      <c r="H434" s="477">
        <v>0.67868127643214149</v>
      </c>
      <c r="I434" s="477">
        <v>614</v>
      </c>
      <c r="J434" s="477">
        <v>34</v>
      </c>
      <c r="K434" s="477">
        <v>20808</v>
      </c>
      <c r="L434" s="477">
        <v>1</v>
      </c>
      <c r="M434" s="477">
        <v>612</v>
      </c>
      <c r="N434" s="477">
        <v>32</v>
      </c>
      <c r="O434" s="477">
        <v>19584</v>
      </c>
      <c r="P434" s="552">
        <v>0.94117647058823528</v>
      </c>
      <c r="Q434" s="478">
        <v>612</v>
      </c>
    </row>
    <row r="435" spans="1:17" ht="14.4" customHeight="1" x14ac:dyDescent="0.3">
      <c r="A435" s="472" t="s">
        <v>1346</v>
      </c>
      <c r="B435" s="473" t="s">
        <v>1172</v>
      </c>
      <c r="C435" s="473" t="s">
        <v>1173</v>
      </c>
      <c r="D435" s="473" t="s">
        <v>1260</v>
      </c>
      <c r="E435" s="473" t="s">
        <v>1261</v>
      </c>
      <c r="F435" s="477">
        <v>1</v>
      </c>
      <c r="G435" s="477">
        <v>963</v>
      </c>
      <c r="H435" s="477"/>
      <c r="I435" s="477">
        <v>963</v>
      </c>
      <c r="J435" s="477"/>
      <c r="K435" s="477"/>
      <c r="L435" s="477"/>
      <c r="M435" s="477"/>
      <c r="N435" s="477"/>
      <c r="O435" s="477"/>
      <c r="P435" s="552"/>
      <c r="Q435" s="478"/>
    </row>
    <row r="436" spans="1:17" ht="14.4" customHeight="1" x14ac:dyDescent="0.3">
      <c r="A436" s="472" t="s">
        <v>1346</v>
      </c>
      <c r="B436" s="473" t="s">
        <v>1172</v>
      </c>
      <c r="C436" s="473" t="s">
        <v>1173</v>
      </c>
      <c r="D436" s="473" t="s">
        <v>1262</v>
      </c>
      <c r="E436" s="473" t="s">
        <v>1263</v>
      </c>
      <c r="F436" s="477">
        <v>1</v>
      </c>
      <c r="G436" s="477">
        <v>512</v>
      </c>
      <c r="H436" s="477"/>
      <c r="I436" s="477">
        <v>512</v>
      </c>
      <c r="J436" s="477"/>
      <c r="K436" s="477"/>
      <c r="L436" s="477"/>
      <c r="M436" s="477"/>
      <c r="N436" s="477"/>
      <c r="O436" s="477"/>
      <c r="P436" s="552"/>
      <c r="Q436" s="478"/>
    </row>
    <row r="437" spans="1:17" ht="14.4" customHeight="1" x14ac:dyDescent="0.3">
      <c r="A437" s="472" t="s">
        <v>1346</v>
      </c>
      <c r="B437" s="473" t="s">
        <v>1172</v>
      </c>
      <c r="C437" s="473" t="s">
        <v>1173</v>
      </c>
      <c r="D437" s="473" t="s">
        <v>1276</v>
      </c>
      <c r="E437" s="473" t="s">
        <v>1277</v>
      </c>
      <c r="F437" s="477"/>
      <c r="G437" s="477"/>
      <c r="H437" s="477"/>
      <c r="I437" s="477"/>
      <c r="J437" s="477">
        <v>2</v>
      </c>
      <c r="K437" s="477">
        <v>94</v>
      </c>
      <c r="L437" s="477">
        <v>1</v>
      </c>
      <c r="M437" s="477">
        <v>47</v>
      </c>
      <c r="N437" s="477"/>
      <c r="O437" s="477"/>
      <c r="P437" s="552"/>
      <c r="Q437" s="478"/>
    </row>
    <row r="438" spans="1:17" ht="14.4" customHeight="1" x14ac:dyDescent="0.3">
      <c r="A438" s="472" t="s">
        <v>1346</v>
      </c>
      <c r="B438" s="473" t="s">
        <v>1172</v>
      </c>
      <c r="C438" s="473" t="s">
        <v>1173</v>
      </c>
      <c r="D438" s="473" t="s">
        <v>1280</v>
      </c>
      <c r="E438" s="473" t="s">
        <v>1281</v>
      </c>
      <c r="F438" s="477">
        <v>2</v>
      </c>
      <c r="G438" s="477">
        <v>658</v>
      </c>
      <c r="H438" s="477">
        <v>8.7267904509283817E-2</v>
      </c>
      <c r="I438" s="477">
        <v>329</v>
      </c>
      <c r="J438" s="477">
        <v>20</v>
      </c>
      <c r="K438" s="477">
        <v>7540</v>
      </c>
      <c r="L438" s="477">
        <v>1</v>
      </c>
      <c r="M438" s="477">
        <v>377</v>
      </c>
      <c r="N438" s="477">
        <v>18</v>
      </c>
      <c r="O438" s="477">
        <v>6786</v>
      </c>
      <c r="P438" s="552">
        <v>0.9</v>
      </c>
      <c r="Q438" s="478">
        <v>377</v>
      </c>
    </row>
    <row r="439" spans="1:17" ht="14.4" customHeight="1" x14ac:dyDescent="0.3">
      <c r="A439" s="472" t="s">
        <v>1346</v>
      </c>
      <c r="B439" s="473" t="s">
        <v>1172</v>
      </c>
      <c r="C439" s="473" t="s">
        <v>1173</v>
      </c>
      <c r="D439" s="473" t="s">
        <v>1286</v>
      </c>
      <c r="E439" s="473" t="s">
        <v>1287</v>
      </c>
      <c r="F439" s="477"/>
      <c r="G439" s="477"/>
      <c r="H439" s="477"/>
      <c r="I439" s="477"/>
      <c r="J439" s="477">
        <v>437</v>
      </c>
      <c r="K439" s="477">
        <v>652441</v>
      </c>
      <c r="L439" s="477">
        <v>1</v>
      </c>
      <c r="M439" s="477">
        <v>1493</v>
      </c>
      <c r="N439" s="477">
        <v>1155</v>
      </c>
      <c r="O439" s="477">
        <v>1724415</v>
      </c>
      <c r="P439" s="552">
        <v>2.6430205949656749</v>
      </c>
      <c r="Q439" s="478">
        <v>1493</v>
      </c>
    </row>
    <row r="440" spans="1:17" ht="14.4" customHeight="1" x14ac:dyDescent="0.3">
      <c r="A440" s="472" t="s">
        <v>1346</v>
      </c>
      <c r="B440" s="473" t="s">
        <v>1172</v>
      </c>
      <c r="C440" s="473" t="s">
        <v>1173</v>
      </c>
      <c r="D440" s="473" t="s">
        <v>1288</v>
      </c>
      <c r="E440" s="473" t="s">
        <v>1289</v>
      </c>
      <c r="F440" s="477"/>
      <c r="G440" s="477"/>
      <c r="H440" s="477"/>
      <c r="I440" s="477"/>
      <c r="J440" s="477">
        <v>249</v>
      </c>
      <c r="K440" s="477">
        <v>81423</v>
      </c>
      <c r="L440" s="477">
        <v>1</v>
      </c>
      <c r="M440" s="477">
        <v>327</v>
      </c>
      <c r="N440" s="477">
        <v>810</v>
      </c>
      <c r="O440" s="477">
        <v>264870</v>
      </c>
      <c r="P440" s="552">
        <v>3.2530120481927711</v>
      </c>
      <c r="Q440" s="478">
        <v>327</v>
      </c>
    </row>
    <row r="441" spans="1:17" ht="14.4" customHeight="1" x14ac:dyDescent="0.3">
      <c r="A441" s="472" t="s">
        <v>1346</v>
      </c>
      <c r="B441" s="473" t="s">
        <v>1172</v>
      </c>
      <c r="C441" s="473" t="s">
        <v>1173</v>
      </c>
      <c r="D441" s="473" t="s">
        <v>1290</v>
      </c>
      <c r="E441" s="473" t="s">
        <v>1291</v>
      </c>
      <c r="F441" s="477"/>
      <c r="G441" s="477"/>
      <c r="H441" s="477"/>
      <c r="I441" s="477"/>
      <c r="J441" s="477">
        <v>106</v>
      </c>
      <c r="K441" s="477">
        <v>94022</v>
      </c>
      <c r="L441" s="477">
        <v>1</v>
      </c>
      <c r="M441" s="477">
        <v>887</v>
      </c>
      <c r="N441" s="477">
        <v>161</v>
      </c>
      <c r="O441" s="477">
        <v>142968</v>
      </c>
      <c r="P441" s="552">
        <v>1.5205802897194274</v>
      </c>
      <c r="Q441" s="478">
        <v>888</v>
      </c>
    </row>
    <row r="442" spans="1:17" ht="14.4" customHeight="1" x14ac:dyDescent="0.3">
      <c r="A442" s="472" t="s">
        <v>1346</v>
      </c>
      <c r="B442" s="473" t="s">
        <v>1172</v>
      </c>
      <c r="C442" s="473" t="s">
        <v>1173</v>
      </c>
      <c r="D442" s="473" t="s">
        <v>1294</v>
      </c>
      <c r="E442" s="473" t="s">
        <v>1295</v>
      </c>
      <c r="F442" s="477"/>
      <c r="G442" s="477"/>
      <c r="H442" s="477"/>
      <c r="I442" s="477"/>
      <c r="J442" s="477"/>
      <c r="K442" s="477"/>
      <c r="L442" s="477"/>
      <c r="M442" s="477"/>
      <c r="N442" s="477">
        <v>527</v>
      </c>
      <c r="O442" s="477">
        <v>137547</v>
      </c>
      <c r="P442" s="552"/>
      <c r="Q442" s="478">
        <v>261</v>
      </c>
    </row>
    <row r="443" spans="1:17" ht="14.4" customHeight="1" x14ac:dyDescent="0.3">
      <c r="A443" s="472" t="s">
        <v>1346</v>
      </c>
      <c r="B443" s="473" t="s">
        <v>1172</v>
      </c>
      <c r="C443" s="473" t="s">
        <v>1173</v>
      </c>
      <c r="D443" s="473" t="s">
        <v>1296</v>
      </c>
      <c r="E443" s="473" t="s">
        <v>1297</v>
      </c>
      <c r="F443" s="477"/>
      <c r="G443" s="477"/>
      <c r="H443" s="477"/>
      <c r="I443" s="477"/>
      <c r="J443" s="477"/>
      <c r="K443" s="477"/>
      <c r="L443" s="477"/>
      <c r="M443" s="477"/>
      <c r="N443" s="477">
        <v>10</v>
      </c>
      <c r="O443" s="477">
        <v>1650</v>
      </c>
      <c r="P443" s="552"/>
      <c r="Q443" s="478">
        <v>165</v>
      </c>
    </row>
    <row r="444" spans="1:17" ht="14.4" customHeight="1" x14ac:dyDescent="0.3">
      <c r="A444" s="472" t="s">
        <v>1346</v>
      </c>
      <c r="B444" s="473" t="s">
        <v>1172</v>
      </c>
      <c r="C444" s="473" t="s">
        <v>1173</v>
      </c>
      <c r="D444" s="473" t="s">
        <v>1300</v>
      </c>
      <c r="E444" s="473" t="s">
        <v>1301</v>
      </c>
      <c r="F444" s="477"/>
      <c r="G444" s="477"/>
      <c r="H444" s="477"/>
      <c r="I444" s="477"/>
      <c r="J444" s="477"/>
      <c r="K444" s="477"/>
      <c r="L444" s="477"/>
      <c r="M444" s="477"/>
      <c r="N444" s="477">
        <v>245</v>
      </c>
      <c r="O444" s="477">
        <v>37240</v>
      </c>
      <c r="P444" s="552"/>
      <c r="Q444" s="478">
        <v>152</v>
      </c>
    </row>
    <row r="445" spans="1:17" ht="14.4" customHeight="1" x14ac:dyDescent="0.3">
      <c r="A445" s="472" t="s">
        <v>1347</v>
      </c>
      <c r="B445" s="473" t="s">
        <v>1172</v>
      </c>
      <c r="C445" s="473" t="s">
        <v>1173</v>
      </c>
      <c r="D445" s="473" t="s">
        <v>1174</v>
      </c>
      <c r="E445" s="473" t="s">
        <v>1175</v>
      </c>
      <c r="F445" s="477">
        <v>453</v>
      </c>
      <c r="G445" s="477">
        <v>78369</v>
      </c>
      <c r="H445" s="477">
        <v>0.90963855421686746</v>
      </c>
      <c r="I445" s="477">
        <v>173</v>
      </c>
      <c r="J445" s="477">
        <v>498</v>
      </c>
      <c r="K445" s="477">
        <v>86154</v>
      </c>
      <c r="L445" s="477">
        <v>1</v>
      </c>
      <c r="M445" s="477">
        <v>173</v>
      </c>
      <c r="N445" s="477">
        <v>600</v>
      </c>
      <c r="O445" s="477">
        <v>104400</v>
      </c>
      <c r="P445" s="552">
        <v>1.2117835503865171</v>
      </c>
      <c r="Q445" s="478">
        <v>174</v>
      </c>
    </row>
    <row r="446" spans="1:17" ht="14.4" customHeight="1" x14ac:dyDescent="0.3">
      <c r="A446" s="472" t="s">
        <v>1347</v>
      </c>
      <c r="B446" s="473" t="s">
        <v>1172</v>
      </c>
      <c r="C446" s="473" t="s">
        <v>1173</v>
      </c>
      <c r="D446" s="473" t="s">
        <v>1188</v>
      </c>
      <c r="E446" s="473" t="s">
        <v>1189</v>
      </c>
      <c r="F446" s="477">
        <v>8</v>
      </c>
      <c r="G446" s="477">
        <v>9384</v>
      </c>
      <c r="H446" s="477">
        <v>2.1925233644859814</v>
      </c>
      <c r="I446" s="477">
        <v>1173</v>
      </c>
      <c r="J446" s="477">
        <v>4</v>
      </c>
      <c r="K446" s="477">
        <v>4280</v>
      </c>
      <c r="L446" s="477">
        <v>1</v>
      </c>
      <c r="M446" s="477">
        <v>1070</v>
      </c>
      <c r="N446" s="477">
        <v>1308</v>
      </c>
      <c r="O446" s="477">
        <v>1399560</v>
      </c>
      <c r="P446" s="552">
        <v>327</v>
      </c>
      <c r="Q446" s="478">
        <v>1070</v>
      </c>
    </row>
    <row r="447" spans="1:17" ht="14.4" customHeight="1" x14ac:dyDescent="0.3">
      <c r="A447" s="472" t="s">
        <v>1347</v>
      </c>
      <c r="B447" s="473" t="s">
        <v>1172</v>
      </c>
      <c r="C447" s="473" t="s">
        <v>1173</v>
      </c>
      <c r="D447" s="473" t="s">
        <v>1190</v>
      </c>
      <c r="E447" s="473" t="s">
        <v>1191</v>
      </c>
      <c r="F447" s="477">
        <v>145</v>
      </c>
      <c r="G447" s="477">
        <v>5945</v>
      </c>
      <c r="H447" s="477">
        <v>1.1437091188918815</v>
      </c>
      <c r="I447" s="477">
        <v>41</v>
      </c>
      <c r="J447" s="477">
        <v>113</v>
      </c>
      <c r="K447" s="477">
        <v>5198</v>
      </c>
      <c r="L447" s="477">
        <v>1</v>
      </c>
      <c r="M447" s="477">
        <v>46</v>
      </c>
      <c r="N447" s="477">
        <v>88</v>
      </c>
      <c r="O447" s="477">
        <v>4048</v>
      </c>
      <c r="P447" s="552">
        <v>0.77876106194690264</v>
      </c>
      <c r="Q447" s="478">
        <v>46</v>
      </c>
    </row>
    <row r="448" spans="1:17" ht="14.4" customHeight="1" x14ac:dyDescent="0.3">
      <c r="A448" s="472" t="s">
        <v>1347</v>
      </c>
      <c r="B448" s="473" t="s">
        <v>1172</v>
      </c>
      <c r="C448" s="473" t="s">
        <v>1173</v>
      </c>
      <c r="D448" s="473" t="s">
        <v>1192</v>
      </c>
      <c r="E448" s="473" t="s">
        <v>1193</v>
      </c>
      <c r="F448" s="477">
        <v>43</v>
      </c>
      <c r="G448" s="477">
        <v>16512</v>
      </c>
      <c r="H448" s="477">
        <v>4.7585014409221902</v>
      </c>
      <c r="I448" s="477">
        <v>384</v>
      </c>
      <c r="J448" s="477">
        <v>10</v>
      </c>
      <c r="K448" s="477">
        <v>3470</v>
      </c>
      <c r="L448" s="477">
        <v>1</v>
      </c>
      <c r="M448" s="477">
        <v>347</v>
      </c>
      <c r="N448" s="477">
        <v>18</v>
      </c>
      <c r="O448" s="477">
        <v>6246</v>
      </c>
      <c r="P448" s="552">
        <v>1.8</v>
      </c>
      <c r="Q448" s="478">
        <v>347</v>
      </c>
    </row>
    <row r="449" spans="1:17" ht="14.4" customHeight="1" x14ac:dyDescent="0.3">
      <c r="A449" s="472" t="s">
        <v>1347</v>
      </c>
      <c r="B449" s="473" t="s">
        <v>1172</v>
      </c>
      <c r="C449" s="473" t="s">
        <v>1173</v>
      </c>
      <c r="D449" s="473" t="s">
        <v>1194</v>
      </c>
      <c r="E449" s="473" t="s">
        <v>1195</v>
      </c>
      <c r="F449" s="477">
        <v>95</v>
      </c>
      <c r="G449" s="477">
        <v>3515</v>
      </c>
      <c r="H449" s="477">
        <v>6.8921568627450984</v>
      </c>
      <c r="I449" s="477">
        <v>37</v>
      </c>
      <c r="J449" s="477">
        <v>10</v>
      </c>
      <c r="K449" s="477">
        <v>510</v>
      </c>
      <c r="L449" s="477">
        <v>1</v>
      </c>
      <c r="M449" s="477">
        <v>51</v>
      </c>
      <c r="N449" s="477">
        <v>10</v>
      </c>
      <c r="O449" s="477">
        <v>510</v>
      </c>
      <c r="P449" s="552">
        <v>1</v>
      </c>
      <c r="Q449" s="478">
        <v>51</v>
      </c>
    </row>
    <row r="450" spans="1:17" ht="14.4" customHeight="1" x14ac:dyDescent="0.3">
      <c r="A450" s="472" t="s">
        <v>1347</v>
      </c>
      <c r="B450" s="473" t="s">
        <v>1172</v>
      </c>
      <c r="C450" s="473" t="s">
        <v>1173</v>
      </c>
      <c r="D450" s="473" t="s">
        <v>1198</v>
      </c>
      <c r="E450" s="473" t="s">
        <v>1199</v>
      </c>
      <c r="F450" s="477">
        <v>452</v>
      </c>
      <c r="G450" s="477">
        <v>201592</v>
      </c>
      <c r="H450" s="477">
        <v>0.37923885847583572</v>
      </c>
      <c r="I450" s="477">
        <v>446</v>
      </c>
      <c r="J450" s="477">
        <v>1410</v>
      </c>
      <c r="K450" s="477">
        <v>531570</v>
      </c>
      <c r="L450" s="477">
        <v>1</v>
      </c>
      <c r="M450" s="477">
        <v>377</v>
      </c>
      <c r="N450" s="477">
        <v>2528</v>
      </c>
      <c r="O450" s="477">
        <v>953056</v>
      </c>
      <c r="P450" s="552">
        <v>1.7929078014184396</v>
      </c>
      <c r="Q450" s="478">
        <v>377</v>
      </c>
    </row>
    <row r="451" spans="1:17" ht="14.4" customHeight="1" x14ac:dyDescent="0.3">
      <c r="A451" s="472" t="s">
        <v>1347</v>
      </c>
      <c r="B451" s="473" t="s">
        <v>1172</v>
      </c>
      <c r="C451" s="473" t="s">
        <v>1173</v>
      </c>
      <c r="D451" s="473" t="s">
        <v>1200</v>
      </c>
      <c r="E451" s="473" t="s">
        <v>1201</v>
      </c>
      <c r="F451" s="477">
        <v>3</v>
      </c>
      <c r="G451" s="477">
        <v>126</v>
      </c>
      <c r="H451" s="477">
        <v>0.92647058823529416</v>
      </c>
      <c r="I451" s="477">
        <v>42</v>
      </c>
      <c r="J451" s="477">
        <v>4</v>
      </c>
      <c r="K451" s="477">
        <v>136</v>
      </c>
      <c r="L451" s="477">
        <v>1</v>
      </c>
      <c r="M451" s="477">
        <v>34</v>
      </c>
      <c r="N451" s="477">
        <v>2</v>
      </c>
      <c r="O451" s="477">
        <v>68</v>
      </c>
      <c r="P451" s="552">
        <v>0.5</v>
      </c>
      <c r="Q451" s="478">
        <v>34</v>
      </c>
    </row>
    <row r="452" spans="1:17" ht="14.4" customHeight="1" x14ac:dyDescent="0.3">
      <c r="A452" s="472" t="s">
        <v>1347</v>
      </c>
      <c r="B452" s="473" t="s">
        <v>1172</v>
      </c>
      <c r="C452" s="473" t="s">
        <v>1173</v>
      </c>
      <c r="D452" s="473" t="s">
        <v>1202</v>
      </c>
      <c r="E452" s="473" t="s">
        <v>1203</v>
      </c>
      <c r="F452" s="477">
        <v>5</v>
      </c>
      <c r="G452" s="477">
        <v>2460</v>
      </c>
      <c r="H452" s="477"/>
      <c r="I452" s="477">
        <v>492</v>
      </c>
      <c r="J452" s="477"/>
      <c r="K452" s="477"/>
      <c r="L452" s="477"/>
      <c r="M452" s="477"/>
      <c r="N452" s="477">
        <v>6</v>
      </c>
      <c r="O452" s="477">
        <v>3144</v>
      </c>
      <c r="P452" s="552"/>
      <c r="Q452" s="478">
        <v>524</v>
      </c>
    </row>
    <row r="453" spans="1:17" ht="14.4" customHeight="1" x14ac:dyDescent="0.3">
      <c r="A453" s="472" t="s">
        <v>1347</v>
      </c>
      <c r="B453" s="473" t="s">
        <v>1172</v>
      </c>
      <c r="C453" s="473" t="s">
        <v>1173</v>
      </c>
      <c r="D453" s="473" t="s">
        <v>1204</v>
      </c>
      <c r="E453" s="473" t="s">
        <v>1205</v>
      </c>
      <c r="F453" s="477">
        <v>8</v>
      </c>
      <c r="G453" s="477">
        <v>248</v>
      </c>
      <c r="H453" s="477">
        <v>1.0877192982456141</v>
      </c>
      <c r="I453" s="477">
        <v>31</v>
      </c>
      <c r="J453" s="477">
        <v>4</v>
      </c>
      <c r="K453" s="477">
        <v>228</v>
      </c>
      <c r="L453" s="477">
        <v>1</v>
      </c>
      <c r="M453" s="477">
        <v>57</v>
      </c>
      <c r="N453" s="477"/>
      <c r="O453" s="477"/>
      <c r="P453" s="552"/>
      <c r="Q453" s="478"/>
    </row>
    <row r="454" spans="1:17" ht="14.4" customHeight="1" x14ac:dyDescent="0.3">
      <c r="A454" s="472" t="s">
        <v>1347</v>
      </c>
      <c r="B454" s="473" t="s">
        <v>1172</v>
      </c>
      <c r="C454" s="473" t="s">
        <v>1173</v>
      </c>
      <c r="D454" s="473" t="s">
        <v>1206</v>
      </c>
      <c r="E454" s="473" t="s">
        <v>1207</v>
      </c>
      <c r="F454" s="477"/>
      <c r="G454" s="477"/>
      <c r="H454" s="477"/>
      <c r="I454" s="477"/>
      <c r="J454" s="477">
        <v>1</v>
      </c>
      <c r="K454" s="477">
        <v>224</v>
      </c>
      <c r="L454" s="477">
        <v>1</v>
      </c>
      <c r="M454" s="477">
        <v>224</v>
      </c>
      <c r="N454" s="477"/>
      <c r="O454" s="477"/>
      <c r="P454" s="552"/>
      <c r="Q454" s="478"/>
    </row>
    <row r="455" spans="1:17" ht="14.4" customHeight="1" x14ac:dyDescent="0.3">
      <c r="A455" s="472" t="s">
        <v>1347</v>
      </c>
      <c r="B455" s="473" t="s">
        <v>1172</v>
      </c>
      <c r="C455" s="473" t="s">
        <v>1173</v>
      </c>
      <c r="D455" s="473" t="s">
        <v>1208</v>
      </c>
      <c r="E455" s="473" t="s">
        <v>1209</v>
      </c>
      <c r="F455" s="477"/>
      <c r="G455" s="477"/>
      <c r="H455" s="477"/>
      <c r="I455" s="477"/>
      <c r="J455" s="477">
        <v>1</v>
      </c>
      <c r="K455" s="477">
        <v>553</v>
      </c>
      <c r="L455" s="477">
        <v>1</v>
      </c>
      <c r="M455" s="477">
        <v>553</v>
      </c>
      <c r="N455" s="477"/>
      <c r="O455" s="477"/>
      <c r="P455" s="552"/>
      <c r="Q455" s="478"/>
    </row>
    <row r="456" spans="1:17" ht="14.4" customHeight="1" x14ac:dyDescent="0.3">
      <c r="A456" s="472" t="s">
        <v>1347</v>
      </c>
      <c r="B456" s="473" t="s">
        <v>1172</v>
      </c>
      <c r="C456" s="473" t="s">
        <v>1173</v>
      </c>
      <c r="D456" s="473" t="s">
        <v>1212</v>
      </c>
      <c r="E456" s="473" t="s">
        <v>1213</v>
      </c>
      <c r="F456" s="477"/>
      <c r="G456" s="477"/>
      <c r="H456" s="477"/>
      <c r="I456" s="477"/>
      <c r="J456" s="477">
        <v>2</v>
      </c>
      <c r="K456" s="477">
        <v>282</v>
      </c>
      <c r="L456" s="477">
        <v>1</v>
      </c>
      <c r="M456" s="477">
        <v>141</v>
      </c>
      <c r="N456" s="477"/>
      <c r="O456" s="477"/>
      <c r="P456" s="552"/>
      <c r="Q456" s="478"/>
    </row>
    <row r="457" spans="1:17" ht="14.4" customHeight="1" x14ac:dyDescent="0.3">
      <c r="A457" s="472" t="s">
        <v>1347</v>
      </c>
      <c r="B457" s="473" t="s">
        <v>1172</v>
      </c>
      <c r="C457" s="473" t="s">
        <v>1173</v>
      </c>
      <c r="D457" s="473" t="s">
        <v>1218</v>
      </c>
      <c r="E457" s="473" t="s">
        <v>1219</v>
      </c>
      <c r="F457" s="477">
        <v>1347</v>
      </c>
      <c r="G457" s="477">
        <v>22899</v>
      </c>
      <c r="H457" s="477">
        <v>1.1357504215851602</v>
      </c>
      <c r="I457" s="477">
        <v>17</v>
      </c>
      <c r="J457" s="477">
        <v>1186</v>
      </c>
      <c r="K457" s="477">
        <v>20162</v>
      </c>
      <c r="L457" s="477">
        <v>1</v>
      </c>
      <c r="M457" s="477">
        <v>17</v>
      </c>
      <c r="N457" s="477">
        <v>1594</v>
      </c>
      <c r="O457" s="477">
        <v>27098</v>
      </c>
      <c r="P457" s="552">
        <v>1.3440134907251264</v>
      </c>
      <c r="Q457" s="478">
        <v>17</v>
      </c>
    </row>
    <row r="458" spans="1:17" ht="14.4" customHeight="1" x14ac:dyDescent="0.3">
      <c r="A458" s="472" t="s">
        <v>1347</v>
      </c>
      <c r="B458" s="473" t="s">
        <v>1172</v>
      </c>
      <c r="C458" s="473" t="s">
        <v>1173</v>
      </c>
      <c r="D458" s="473" t="s">
        <v>1220</v>
      </c>
      <c r="E458" s="473" t="s">
        <v>1221</v>
      </c>
      <c r="F458" s="477"/>
      <c r="G458" s="477"/>
      <c r="H458" s="477"/>
      <c r="I458" s="477"/>
      <c r="J458" s="477">
        <v>2</v>
      </c>
      <c r="K458" s="477">
        <v>286</v>
      </c>
      <c r="L458" s="477">
        <v>1</v>
      </c>
      <c r="M458" s="477">
        <v>143</v>
      </c>
      <c r="N458" s="477">
        <v>1</v>
      </c>
      <c r="O458" s="477">
        <v>143</v>
      </c>
      <c r="P458" s="552">
        <v>0.5</v>
      </c>
      <c r="Q458" s="478">
        <v>143</v>
      </c>
    </row>
    <row r="459" spans="1:17" ht="14.4" customHeight="1" x14ac:dyDescent="0.3">
      <c r="A459" s="472" t="s">
        <v>1347</v>
      </c>
      <c r="B459" s="473" t="s">
        <v>1172</v>
      </c>
      <c r="C459" s="473" t="s">
        <v>1173</v>
      </c>
      <c r="D459" s="473" t="s">
        <v>1222</v>
      </c>
      <c r="E459" s="473" t="s">
        <v>1223</v>
      </c>
      <c r="F459" s="477">
        <v>6</v>
      </c>
      <c r="G459" s="477">
        <v>618</v>
      </c>
      <c r="H459" s="477">
        <v>4.7538461538461538</v>
      </c>
      <c r="I459" s="477">
        <v>103</v>
      </c>
      <c r="J459" s="477">
        <v>2</v>
      </c>
      <c r="K459" s="477">
        <v>130</v>
      </c>
      <c r="L459" s="477">
        <v>1</v>
      </c>
      <c r="M459" s="477">
        <v>65</v>
      </c>
      <c r="N459" s="477">
        <v>1</v>
      </c>
      <c r="O459" s="477">
        <v>65</v>
      </c>
      <c r="P459" s="552">
        <v>0.5</v>
      </c>
      <c r="Q459" s="478">
        <v>65</v>
      </c>
    </row>
    <row r="460" spans="1:17" ht="14.4" customHeight="1" x14ac:dyDescent="0.3">
      <c r="A460" s="472" t="s">
        <v>1347</v>
      </c>
      <c r="B460" s="473" t="s">
        <v>1172</v>
      </c>
      <c r="C460" s="473" t="s">
        <v>1173</v>
      </c>
      <c r="D460" s="473" t="s">
        <v>1228</v>
      </c>
      <c r="E460" s="473" t="s">
        <v>1229</v>
      </c>
      <c r="F460" s="477">
        <v>305</v>
      </c>
      <c r="G460" s="477">
        <v>35685</v>
      </c>
      <c r="H460" s="477">
        <v>0.82512486126526086</v>
      </c>
      <c r="I460" s="477">
        <v>117</v>
      </c>
      <c r="J460" s="477">
        <v>318</v>
      </c>
      <c r="K460" s="477">
        <v>43248</v>
      </c>
      <c r="L460" s="477">
        <v>1</v>
      </c>
      <c r="M460" s="477">
        <v>136</v>
      </c>
      <c r="N460" s="477">
        <v>348</v>
      </c>
      <c r="O460" s="477">
        <v>47676</v>
      </c>
      <c r="P460" s="552">
        <v>1.1023862375138735</v>
      </c>
      <c r="Q460" s="478">
        <v>137</v>
      </c>
    </row>
    <row r="461" spans="1:17" ht="14.4" customHeight="1" x14ac:dyDescent="0.3">
      <c r="A461" s="472" t="s">
        <v>1347</v>
      </c>
      <c r="B461" s="473" t="s">
        <v>1172</v>
      </c>
      <c r="C461" s="473" t="s">
        <v>1173</v>
      </c>
      <c r="D461" s="473" t="s">
        <v>1230</v>
      </c>
      <c r="E461" s="473" t="s">
        <v>1231</v>
      </c>
      <c r="F461" s="477">
        <v>103</v>
      </c>
      <c r="G461" s="477">
        <v>9373</v>
      </c>
      <c r="H461" s="477">
        <v>1.0510204081632653</v>
      </c>
      <c r="I461" s="477">
        <v>91</v>
      </c>
      <c r="J461" s="477">
        <v>98</v>
      </c>
      <c r="K461" s="477">
        <v>8918</v>
      </c>
      <c r="L461" s="477">
        <v>1</v>
      </c>
      <c r="M461" s="477">
        <v>91</v>
      </c>
      <c r="N461" s="477">
        <v>98</v>
      </c>
      <c r="O461" s="477">
        <v>8918</v>
      </c>
      <c r="P461" s="552">
        <v>1</v>
      </c>
      <c r="Q461" s="478">
        <v>91</v>
      </c>
    </row>
    <row r="462" spans="1:17" ht="14.4" customHeight="1" x14ac:dyDescent="0.3">
      <c r="A462" s="472" t="s">
        <v>1347</v>
      </c>
      <c r="B462" s="473" t="s">
        <v>1172</v>
      </c>
      <c r="C462" s="473" t="s">
        <v>1173</v>
      </c>
      <c r="D462" s="473" t="s">
        <v>1232</v>
      </c>
      <c r="E462" s="473" t="s">
        <v>1233</v>
      </c>
      <c r="F462" s="477"/>
      <c r="G462" s="477"/>
      <c r="H462" s="477"/>
      <c r="I462" s="477"/>
      <c r="J462" s="477">
        <v>4</v>
      </c>
      <c r="K462" s="477">
        <v>548</v>
      </c>
      <c r="L462" s="477">
        <v>1</v>
      </c>
      <c r="M462" s="477">
        <v>137</v>
      </c>
      <c r="N462" s="477">
        <v>1</v>
      </c>
      <c r="O462" s="477">
        <v>138</v>
      </c>
      <c r="P462" s="552">
        <v>0.2518248175182482</v>
      </c>
      <c r="Q462" s="478">
        <v>138</v>
      </c>
    </row>
    <row r="463" spans="1:17" ht="14.4" customHeight="1" x14ac:dyDescent="0.3">
      <c r="A463" s="472" t="s">
        <v>1347</v>
      </c>
      <c r="B463" s="473" t="s">
        <v>1172</v>
      </c>
      <c r="C463" s="473" t="s">
        <v>1173</v>
      </c>
      <c r="D463" s="473" t="s">
        <v>1234</v>
      </c>
      <c r="E463" s="473" t="s">
        <v>1235</v>
      </c>
      <c r="F463" s="477">
        <v>18</v>
      </c>
      <c r="G463" s="477">
        <v>378</v>
      </c>
      <c r="H463" s="477">
        <v>0.14318181818181819</v>
      </c>
      <c r="I463" s="477">
        <v>21</v>
      </c>
      <c r="J463" s="477">
        <v>40</v>
      </c>
      <c r="K463" s="477">
        <v>2640</v>
      </c>
      <c r="L463" s="477">
        <v>1</v>
      </c>
      <c r="M463" s="477">
        <v>66</v>
      </c>
      <c r="N463" s="477">
        <v>16</v>
      </c>
      <c r="O463" s="477">
        <v>1056</v>
      </c>
      <c r="P463" s="552">
        <v>0.4</v>
      </c>
      <c r="Q463" s="478">
        <v>66</v>
      </c>
    </row>
    <row r="464" spans="1:17" ht="14.4" customHeight="1" x14ac:dyDescent="0.3">
      <c r="A464" s="472" t="s">
        <v>1347</v>
      </c>
      <c r="B464" s="473" t="s">
        <v>1172</v>
      </c>
      <c r="C464" s="473" t="s">
        <v>1173</v>
      </c>
      <c r="D464" s="473" t="s">
        <v>1236</v>
      </c>
      <c r="E464" s="473" t="s">
        <v>1237</v>
      </c>
      <c r="F464" s="477">
        <v>3927</v>
      </c>
      <c r="G464" s="477">
        <v>1916376</v>
      </c>
      <c r="H464" s="477">
        <v>2.0385937739349478</v>
      </c>
      <c r="I464" s="477">
        <v>488</v>
      </c>
      <c r="J464" s="477">
        <v>2866</v>
      </c>
      <c r="K464" s="477">
        <v>940048</v>
      </c>
      <c r="L464" s="477">
        <v>1</v>
      </c>
      <c r="M464" s="477">
        <v>328</v>
      </c>
      <c r="N464" s="477">
        <v>3357</v>
      </c>
      <c r="O464" s="477">
        <v>1101096</v>
      </c>
      <c r="P464" s="552">
        <v>1.1713189113747382</v>
      </c>
      <c r="Q464" s="478">
        <v>328</v>
      </c>
    </row>
    <row r="465" spans="1:17" ht="14.4" customHeight="1" x14ac:dyDescent="0.3">
      <c r="A465" s="472" t="s">
        <v>1347</v>
      </c>
      <c r="B465" s="473" t="s">
        <v>1172</v>
      </c>
      <c r="C465" s="473" t="s">
        <v>1173</v>
      </c>
      <c r="D465" s="473" t="s">
        <v>1244</v>
      </c>
      <c r="E465" s="473" t="s">
        <v>1245</v>
      </c>
      <c r="F465" s="477">
        <v>42</v>
      </c>
      <c r="G465" s="477">
        <v>1722</v>
      </c>
      <c r="H465" s="477">
        <v>0.91255961844197142</v>
      </c>
      <c r="I465" s="477">
        <v>41</v>
      </c>
      <c r="J465" s="477">
        <v>37</v>
      </c>
      <c r="K465" s="477">
        <v>1887</v>
      </c>
      <c r="L465" s="477">
        <v>1</v>
      </c>
      <c r="M465" s="477">
        <v>51</v>
      </c>
      <c r="N465" s="477">
        <v>36</v>
      </c>
      <c r="O465" s="477">
        <v>1836</v>
      </c>
      <c r="P465" s="552">
        <v>0.97297297297297303</v>
      </c>
      <c r="Q465" s="478">
        <v>51</v>
      </c>
    </row>
    <row r="466" spans="1:17" ht="14.4" customHeight="1" x14ac:dyDescent="0.3">
      <c r="A466" s="472" t="s">
        <v>1347</v>
      </c>
      <c r="B466" s="473" t="s">
        <v>1172</v>
      </c>
      <c r="C466" s="473" t="s">
        <v>1173</v>
      </c>
      <c r="D466" s="473" t="s">
        <v>1254</v>
      </c>
      <c r="E466" s="473" t="s">
        <v>1255</v>
      </c>
      <c r="F466" s="477"/>
      <c r="G466" s="477"/>
      <c r="H466" s="477"/>
      <c r="I466" s="477"/>
      <c r="J466" s="477">
        <v>1</v>
      </c>
      <c r="K466" s="477">
        <v>763</v>
      </c>
      <c r="L466" s="477">
        <v>1</v>
      </c>
      <c r="M466" s="477">
        <v>763</v>
      </c>
      <c r="N466" s="477"/>
      <c r="O466" s="477"/>
      <c r="P466" s="552"/>
      <c r="Q466" s="478"/>
    </row>
    <row r="467" spans="1:17" ht="14.4" customHeight="1" x14ac:dyDescent="0.3">
      <c r="A467" s="472" t="s">
        <v>1347</v>
      </c>
      <c r="B467" s="473" t="s">
        <v>1172</v>
      </c>
      <c r="C467" s="473" t="s">
        <v>1173</v>
      </c>
      <c r="D467" s="473" t="s">
        <v>1256</v>
      </c>
      <c r="E467" s="473" t="s">
        <v>1257</v>
      </c>
      <c r="F467" s="477">
        <v>127</v>
      </c>
      <c r="G467" s="477">
        <v>268224</v>
      </c>
      <c r="H467" s="477">
        <v>1.6678937419162272</v>
      </c>
      <c r="I467" s="477">
        <v>2112</v>
      </c>
      <c r="J467" s="477">
        <v>76</v>
      </c>
      <c r="K467" s="477">
        <v>160816</v>
      </c>
      <c r="L467" s="477">
        <v>1</v>
      </c>
      <c r="M467" s="477">
        <v>2116</v>
      </c>
      <c r="N467" s="477"/>
      <c r="O467" s="477"/>
      <c r="P467" s="552"/>
      <c r="Q467" s="478"/>
    </row>
    <row r="468" spans="1:17" ht="14.4" customHeight="1" x14ac:dyDescent="0.3">
      <c r="A468" s="472" t="s">
        <v>1347</v>
      </c>
      <c r="B468" s="473" t="s">
        <v>1172</v>
      </c>
      <c r="C468" s="473" t="s">
        <v>1173</v>
      </c>
      <c r="D468" s="473" t="s">
        <v>1258</v>
      </c>
      <c r="E468" s="473" t="s">
        <v>1259</v>
      </c>
      <c r="F468" s="477"/>
      <c r="G468" s="477"/>
      <c r="H468" s="477"/>
      <c r="I468" s="477"/>
      <c r="J468" s="477"/>
      <c r="K468" s="477"/>
      <c r="L468" s="477"/>
      <c r="M468" s="477"/>
      <c r="N468" s="477">
        <v>2</v>
      </c>
      <c r="O468" s="477">
        <v>1224</v>
      </c>
      <c r="P468" s="552"/>
      <c r="Q468" s="478">
        <v>612</v>
      </c>
    </row>
    <row r="469" spans="1:17" ht="14.4" customHeight="1" x14ac:dyDescent="0.3">
      <c r="A469" s="472" t="s">
        <v>1347</v>
      </c>
      <c r="B469" s="473" t="s">
        <v>1172</v>
      </c>
      <c r="C469" s="473" t="s">
        <v>1173</v>
      </c>
      <c r="D469" s="473" t="s">
        <v>1260</v>
      </c>
      <c r="E469" s="473" t="s">
        <v>1261</v>
      </c>
      <c r="F469" s="477">
        <v>1</v>
      </c>
      <c r="G469" s="477">
        <v>963</v>
      </c>
      <c r="H469" s="477"/>
      <c r="I469" s="477">
        <v>963</v>
      </c>
      <c r="J469" s="477"/>
      <c r="K469" s="477"/>
      <c r="L469" s="477"/>
      <c r="M469" s="477"/>
      <c r="N469" s="477"/>
      <c r="O469" s="477"/>
      <c r="P469" s="552"/>
      <c r="Q469" s="478"/>
    </row>
    <row r="470" spans="1:17" ht="14.4" customHeight="1" x14ac:dyDescent="0.3">
      <c r="A470" s="472" t="s">
        <v>1347</v>
      </c>
      <c r="B470" s="473" t="s">
        <v>1172</v>
      </c>
      <c r="C470" s="473" t="s">
        <v>1173</v>
      </c>
      <c r="D470" s="473" t="s">
        <v>1284</v>
      </c>
      <c r="E470" s="473" t="s">
        <v>1285</v>
      </c>
      <c r="F470" s="477"/>
      <c r="G470" s="477"/>
      <c r="H470" s="477"/>
      <c r="I470" s="477"/>
      <c r="J470" s="477">
        <v>1</v>
      </c>
      <c r="K470" s="477">
        <v>242</v>
      </c>
      <c r="L470" s="477">
        <v>1</v>
      </c>
      <c r="M470" s="477">
        <v>242</v>
      </c>
      <c r="N470" s="477">
        <v>1</v>
      </c>
      <c r="O470" s="477">
        <v>242</v>
      </c>
      <c r="P470" s="552">
        <v>1</v>
      </c>
      <c r="Q470" s="478">
        <v>242</v>
      </c>
    </row>
    <row r="471" spans="1:17" ht="14.4" customHeight="1" x14ac:dyDescent="0.3">
      <c r="A471" s="472" t="s">
        <v>1347</v>
      </c>
      <c r="B471" s="473" t="s">
        <v>1172</v>
      </c>
      <c r="C471" s="473" t="s">
        <v>1173</v>
      </c>
      <c r="D471" s="473" t="s">
        <v>1286</v>
      </c>
      <c r="E471" s="473" t="s">
        <v>1287</v>
      </c>
      <c r="F471" s="477"/>
      <c r="G471" s="477"/>
      <c r="H471" s="477"/>
      <c r="I471" s="477"/>
      <c r="J471" s="477">
        <v>2</v>
      </c>
      <c r="K471" s="477">
        <v>2986</v>
      </c>
      <c r="L471" s="477">
        <v>1</v>
      </c>
      <c r="M471" s="477">
        <v>1493</v>
      </c>
      <c r="N471" s="477"/>
      <c r="O471" s="477"/>
      <c r="P471" s="552"/>
      <c r="Q471" s="478"/>
    </row>
    <row r="472" spans="1:17" ht="14.4" customHeight="1" x14ac:dyDescent="0.3">
      <c r="A472" s="472" t="s">
        <v>1347</v>
      </c>
      <c r="B472" s="473" t="s">
        <v>1172</v>
      </c>
      <c r="C472" s="473" t="s">
        <v>1173</v>
      </c>
      <c r="D472" s="473" t="s">
        <v>1288</v>
      </c>
      <c r="E472" s="473" t="s">
        <v>1289</v>
      </c>
      <c r="F472" s="477"/>
      <c r="G472" s="477"/>
      <c r="H472" s="477"/>
      <c r="I472" s="477"/>
      <c r="J472" s="477"/>
      <c r="K472" s="477"/>
      <c r="L472" s="477"/>
      <c r="M472" s="477"/>
      <c r="N472" s="477">
        <v>986</v>
      </c>
      <c r="O472" s="477">
        <v>322422</v>
      </c>
      <c r="P472" s="552"/>
      <c r="Q472" s="478">
        <v>327</v>
      </c>
    </row>
    <row r="473" spans="1:17" ht="14.4" customHeight="1" x14ac:dyDescent="0.3">
      <c r="A473" s="472" t="s">
        <v>1347</v>
      </c>
      <c r="B473" s="473" t="s">
        <v>1172</v>
      </c>
      <c r="C473" s="473" t="s">
        <v>1173</v>
      </c>
      <c r="D473" s="473" t="s">
        <v>1290</v>
      </c>
      <c r="E473" s="473" t="s">
        <v>1291</v>
      </c>
      <c r="F473" s="477"/>
      <c r="G473" s="477"/>
      <c r="H473" s="477"/>
      <c r="I473" s="477"/>
      <c r="J473" s="477">
        <v>1</v>
      </c>
      <c r="K473" s="477">
        <v>887</v>
      </c>
      <c r="L473" s="477">
        <v>1</v>
      </c>
      <c r="M473" s="477">
        <v>887</v>
      </c>
      <c r="N473" s="477"/>
      <c r="O473" s="477"/>
      <c r="P473" s="552"/>
      <c r="Q473" s="478"/>
    </row>
    <row r="474" spans="1:17" ht="14.4" customHeight="1" x14ac:dyDescent="0.3">
      <c r="A474" s="472" t="s">
        <v>1347</v>
      </c>
      <c r="B474" s="473" t="s">
        <v>1172</v>
      </c>
      <c r="C474" s="473" t="s">
        <v>1173</v>
      </c>
      <c r="D474" s="473" t="s">
        <v>1294</v>
      </c>
      <c r="E474" s="473" t="s">
        <v>1295</v>
      </c>
      <c r="F474" s="477"/>
      <c r="G474" s="477"/>
      <c r="H474" s="477"/>
      <c r="I474" s="477"/>
      <c r="J474" s="477"/>
      <c r="K474" s="477"/>
      <c r="L474" s="477"/>
      <c r="M474" s="477"/>
      <c r="N474" s="477">
        <v>241</v>
      </c>
      <c r="O474" s="477">
        <v>62901</v>
      </c>
      <c r="P474" s="552"/>
      <c r="Q474" s="478">
        <v>261</v>
      </c>
    </row>
    <row r="475" spans="1:17" ht="14.4" customHeight="1" x14ac:dyDescent="0.3">
      <c r="A475" s="472" t="s">
        <v>1347</v>
      </c>
      <c r="B475" s="473" t="s">
        <v>1172</v>
      </c>
      <c r="C475" s="473" t="s">
        <v>1173</v>
      </c>
      <c r="D475" s="473" t="s">
        <v>1296</v>
      </c>
      <c r="E475" s="473" t="s">
        <v>1297</v>
      </c>
      <c r="F475" s="477"/>
      <c r="G475" s="477"/>
      <c r="H475" s="477"/>
      <c r="I475" s="477"/>
      <c r="J475" s="477"/>
      <c r="K475" s="477"/>
      <c r="L475" s="477"/>
      <c r="M475" s="477"/>
      <c r="N475" s="477">
        <v>4</v>
      </c>
      <c r="O475" s="477">
        <v>660</v>
      </c>
      <c r="P475" s="552"/>
      <c r="Q475" s="478">
        <v>165</v>
      </c>
    </row>
    <row r="476" spans="1:17" ht="14.4" customHeight="1" x14ac:dyDescent="0.3">
      <c r="A476" s="472" t="s">
        <v>1348</v>
      </c>
      <c r="B476" s="473" t="s">
        <v>1172</v>
      </c>
      <c r="C476" s="473" t="s">
        <v>1173</v>
      </c>
      <c r="D476" s="473" t="s">
        <v>1174</v>
      </c>
      <c r="E476" s="473" t="s">
        <v>1175</v>
      </c>
      <c r="F476" s="477">
        <v>8</v>
      </c>
      <c r="G476" s="477">
        <v>1384</v>
      </c>
      <c r="H476" s="477">
        <v>8</v>
      </c>
      <c r="I476" s="477">
        <v>173</v>
      </c>
      <c r="J476" s="477">
        <v>1</v>
      </c>
      <c r="K476" s="477">
        <v>173</v>
      </c>
      <c r="L476" s="477">
        <v>1</v>
      </c>
      <c r="M476" s="477">
        <v>173</v>
      </c>
      <c r="N476" s="477">
        <v>8</v>
      </c>
      <c r="O476" s="477">
        <v>1392</v>
      </c>
      <c r="P476" s="552">
        <v>8.0462427745664744</v>
      </c>
      <c r="Q476" s="478">
        <v>174</v>
      </c>
    </row>
    <row r="477" spans="1:17" ht="14.4" customHeight="1" x14ac:dyDescent="0.3">
      <c r="A477" s="472" t="s">
        <v>1348</v>
      </c>
      <c r="B477" s="473" t="s">
        <v>1172</v>
      </c>
      <c r="C477" s="473" t="s">
        <v>1173</v>
      </c>
      <c r="D477" s="473" t="s">
        <v>1188</v>
      </c>
      <c r="E477" s="473" t="s">
        <v>1189</v>
      </c>
      <c r="F477" s="477"/>
      <c r="G477" s="477"/>
      <c r="H477" s="477"/>
      <c r="I477" s="477"/>
      <c r="J477" s="477"/>
      <c r="K477" s="477"/>
      <c r="L477" s="477"/>
      <c r="M477" s="477"/>
      <c r="N477" s="477">
        <v>1</v>
      </c>
      <c r="O477" s="477">
        <v>1070</v>
      </c>
      <c r="P477" s="552"/>
      <c r="Q477" s="478">
        <v>1070</v>
      </c>
    </row>
    <row r="478" spans="1:17" ht="14.4" customHeight="1" x14ac:dyDescent="0.3">
      <c r="A478" s="472" t="s">
        <v>1348</v>
      </c>
      <c r="B478" s="473" t="s">
        <v>1172</v>
      </c>
      <c r="C478" s="473" t="s">
        <v>1173</v>
      </c>
      <c r="D478" s="473" t="s">
        <v>1190</v>
      </c>
      <c r="E478" s="473" t="s">
        <v>1191</v>
      </c>
      <c r="F478" s="477">
        <v>5</v>
      </c>
      <c r="G478" s="477">
        <v>205</v>
      </c>
      <c r="H478" s="477">
        <v>0.89130434782608692</v>
      </c>
      <c r="I478" s="477">
        <v>41</v>
      </c>
      <c r="J478" s="477">
        <v>5</v>
      </c>
      <c r="K478" s="477">
        <v>230</v>
      </c>
      <c r="L478" s="477">
        <v>1</v>
      </c>
      <c r="M478" s="477">
        <v>46</v>
      </c>
      <c r="N478" s="477"/>
      <c r="O478" s="477"/>
      <c r="P478" s="552"/>
      <c r="Q478" s="478"/>
    </row>
    <row r="479" spans="1:17" ht="14.4" customHeight="1" x14ac:dyDescent="0.3">
      <c r="A479" s="472" t="s">
        <v>1348</v>
      </c>
      <c r="B479" s="473" t="s">
        <v>1172</v>
      </c>
      <c r="C479" s="473" t="s">
        <v>1173</v>
      </c>
      <c r="D479" s="473" t="s">
        <v>1192</v>
      </c>
      <c r="E479" s="473" t="s">
        <v>1193</v>
      </c>
      <c r="F479" s="477">
        <v>2</v>
      </c>
      <c r="G479" s="477">
        <v>768</v>
      </c>
      <c r="H479" s="477">
        <v>0.27665706051873201</v>
      </c>
      <c r="I479" s="477">
        <v>384</v>
      </c>
      <c r="J479" s="477">
        <v>8</v>
      </c>
      <c r="K479" s="477">
        <v>2776</v>
      </c>
      <c r="L479" s="477">
        <v>1</v>
      </c>
      <c r="M479" s="477">
        <v>347</v>
      </c>
      <c r="N479" s="477">
        <v>16</v>
      </c>
      <c r="O479" s="477">
        <v>5552</v>
      </c>
      <c r="P479" s="552">
        <v>2</v>
      </c>
      <c r="Q479" s="478">
        <v>347</v>
      </c>
    </row>
    <row r="480" spans="1:17" ht="14.4" customHeight="1" x14ac:dyDescent="0.3">
      <c r="A480" s="472" t="s">
        <v>1348</v>
      </c>
      <c r="B480" s="473" t="s">
        <v>1172</v>
      </c>
      <c r="C480" s="473" t="s">
        <v>1173</v>
      </c>
      <c r="D480" s="473" t="s">
        <v>1198</v>
      </c>
      <c r="E480" s="473" t="s">
        <v>1199</v>
      </c>
      <c r="F480" s="477">
        <v>3</v>
      </c>
      <c r="G480" s="477">
        <v>1338</v>
      </c>
      <c r="H480" s="477">
        <v>0.39434129089301501</v>
      </c>
      <c r="I480" s="477">
        <v>446</v>
      </c>
      <c r="J480" s="477">
        <v>9</v>
      </c>
      <c r="K480" s="477">
        <v>3393</v>
      </c>
      <c r="L480" s="477">
        <v>1</v>
      </c>
      <c r="M480" s="477">
        <v>377</v>
      </c>
      <c r="N480" s="477">
        <v>18</v>
      </c>
      <c r="O480" s="477">
        <v>6786</v>
      </c>
      <c r="P480" s="552">
        <v>2</v>
      </c>
      <c r="Q480" s="478">
        <v>377</v>
      </c>
    </row>
    <row r="481" spans="1:17" ht="14.4" customHeight="1" x14ac:dyDescent="0.3">
      <c r="A481" s="472" t="s">
        <v>1348</v>
      </c>
      <c r="B481" s="473" t="s">
        <v>1172</v>
      </c>
      <c r="C481" s="473" t="s">
        <v>1173</v>
      </c>
      <c r="D481" s="473" t="s">
        <v>1200</v>
      </c>
      <c r="E481" s="473" t="s">
        <v>1201</v>
      </c>
      <c r="F481" s="477">
        <v>1</v>
      </c>
      <c r="G481" s="477">
        <v>42</v>
      </c>
      <c r="H481" s="477">
        <v>1.2352941176470589</v>
      </c>
      <c r="I481" s="477">
        <v>42</v>
      </c>
      <c r="J481" s="477">
        <v>1</v>
      </c>
      <c r="K481" s="477">
        <v>34</v>
      </c>
      <c r="L481" s="477">
        <v>1</v>
      </c>
      <c r="M481" s="477">
        <v>34</v>
      </c>
      <c r="N481" s="477">
        <v>1</v>
      </c>
      <c r="O481" s="477">
        <v>34</v>
      </c>
      <c r="P481" s="552">
        <v>1</v>
      </c>
      <c r="Q481" s="478">
        <v>34</v>
      </c>
    </row>
    <row r="482" spans="1:17" ht="14.4" customHeight="1" x14ac:dyDescent="0.3">
      <c r="A482" s="472" t="s">
        <v>1348</v>
      </c>
      <c r="B482" s="473" t="s">
        <v>1172</v>
      </c>
      <c r="C482" s="473" t="s">
        <v>1173</v>
      </c>
      <c r="D482" s="473" t="s">
        <v>1202</v>
      </c>
      <c r="E482" s="473" t="s">
        <v>1203</v>
      </c>
      <c r="F482" s="477">
        <v>1</v>
      </c>
      <c r="G482" s="477">
        <v>492</v>
      </c>
      <c r="H482" s="477"/>
      <c r="I482" s="477">
        <v>492</v>
      </c>
      <c r="J482" s="477"/>
      <c r="K482" s="477"/>
      <c r="L482" s="477"/>
      <c r="M482" s="477"/>
      <c r="N482" s="477"/>
      <c r="O482" s="477"/>
      <c r="P482" s="552"/>
      <c r="Q482" s="478"/>
    </row>
    <row r="483" spans="1:17" ht="14.4" customHeight="1" x14ac:dyDescent="0.3">
      <c r="A483" s="472" t="s">
        <v>1348</v>
      </c>
      <c r="B483" s="473" t="s">
        <v>1172</v>
      </c>
      <c r="C483" s="473" t="s">
        <v>1173</v>
      </c>
      <c r="D483" s="473" t="s">
        <v>1204</v>
      </c>
      <c r="E483" s="473" t="s">
        <v>1205</v>
      </c>
      <c r="F483" s="477">
        <v>1</v>
      </c>
      <c r="G483" s="477">
        <v>31</v>
      </c>
      <c r="H483" s="477"/>
      <c r="I483" s="477">
        <v>31</v>
      </c>
      <c r="J483" s="477"/>
      <c r="K483" s="477"/>
      <c r="L483" s="477"/>
      <c r="M483" s="477"/>
      <c r="N483" s="477"/>
      <c r="O483" s="477"/>
      <c r="P483" s="552"/>
      <c r="Q483" s="478"/>
    </row>
    <row r="484" spans="1:17" ht="14.4" customHeight="1" x14ac:dyDescent="0.3">
      <c r="A484" s="472" t="s">
        <v>1348</v>
      </c>
      <c r="B484" s="473" t="s">
        <v>1172</v>
      </c>
      <c r="C484" s="473" t="s">
        <v>1173</v>
      </c>
      <c r="D484" s="473" t="s">
        <v>1210</v>
      </c>
      <c r="E484" s="473" t="s">
        <v>1211</v>
      </c>
      <c r="F484" s="477">
        <v>1</v>
      </c>
      <c r="G484" s="477">
        <v>236</v>
      </c>
      <c r="H484" s="477">
        <v>1.107981220657277</v>
      </c>
      <c r="I484" s="477">
        <v>236</v>
      </c>
      <c r="J484" s="477">
        <v>1</v>
      </c>
      <c r="K484" s="477">
        <v>213</v>
      </c>
      <c r="L484" s="477">
        <v>1</v>
      </c>
      <c r="M484" s="477">
        <v>213</v>
      </c>
      <c r="N484" s="477">
        <v>1</v>
      </c>
      <c r="O484" s="477">
        <v>214</v>
      </c>
      <c r="P484" s="552">
        <v>1.0046948356807512</v>
      </c>
      <c r="Q484" s="478">
        <v>214</v>
      </c>
    </row>
    <row r="485" spans="1:17" ht="14.4" customHeight="1" x14ac:dyDescent="0.3">
      <c r="A485" s="472" t="s">
        <v>1348</v>
      </c>
      <c r="B485" s="473" t="s">
        <v>1172</v>
      </c>
      <c r="C485" s="473" t="s">
        <v>1173</v>
      </c>
      <c r="D485" s="473" t="s">
        <v>1218</v>
      </c>
      <c r="E485" s="473" t="s">
        <v>1219</v>
      </c>
      <c r="F485" s="477">
        <v>19</v>
      </c>
      <c r="G485" s="477">
        <v>323</v>
      </c>
      <c r="H485" s="477">
        <v>1.3571428571428572</v>
      </c>
      <c r="I485" s="477">
        <v>17</v>
      </c>
      <c r="J485" s="477">
        <v>14</v>
      </c>
      <c r="K485" s="477">
        <v>238</v>
      </c>
      <c r="L485" s="477">
        <v>1</v>
      </c>
      <c r="M485" s="477">
        <v>17</v>
      </c>
      <c r="N485" s="477">
        <v>21</v>
      </c>
      <c r="O485" s="477">
        <v>357</v>
      </c>
      <c r="P485" s="552">
        <v>1.5</v>
      </c>
      <c r="Q485" s="478">
        <v>17</v>
      </c>
    </row>
    <row r="486" spans="1:17" ht="14.4" customHeight="1" x14ac:dyDescent="0.3">
      <c r="A486" s="472" t="s">
        <v>1348</v>
      </c>
      <c r="B486" s="473" t="s">
        <v>1172</v>
      </c>
      <c r="C486" s="473" t="s">
        <v>1173</v>
      </c>
      <c r="D486" s="473" t="s">
        <v>1228</v>
      </c>
      <c r="E486" s="473" t="s">
        <v>1229</v>
      </c>
      <c r="F486" s="477">
        <v>10</v>
      </c>
      <c r="G486" s="477">
        <v>1170</v>
      </c>
      <c r="H486" s="477">
        <v>1.7205882352941178</v>
      </c>
      <c r="I486" s="477">
        <v>117</v>
      </c>
      <c r="J486" s="477">
        <v>5</v>
      </c>
      <c r="K486" s="477">
        <v>680</v>
      </c>
      <c r="L486" s="477">
        <v>1</v>
      </c>
      <c r="M486" s="477">
        <v>136</v>
      </c>
      <c r="N486" s="477">
        <v>6</v>
      </c>
      <c r="O486" s="477">
        <v>822</v>
      </c>
      <c r="P486" s="552">
        <v>1.2088235294117646</v>
      </c>
      <c r="Q486" s="478">
        <v>137</v>
      </c>
    </row>
    <row r="487" spans="1:17" ht="14.4" customHeight="1" x14ac:dyDescent="0.3">
      <c r="A487" s="472" t="s">
        <v>1348</v>
      </c>
      <c r="B487" s="473" t="s">
        <v>1172</v>
      </c>
      <c r="C487" s="473" t="s">
        <v>1173</v>
      </c>
      <c r="D487" s="473" t="s">
        <v>1230</v>
      </c>
      <c r="E487" s="473" t="s">
        <v>1231</v>
      </c>
      <c r="F487" s="477"/>
      <c r="G487" s="477"/>
      <c r="H487" s="477"/>
      <c r="I487" s="477"/>
      <c r="J487" s="477"/>
      <c r="K487" s="477"/>
      <c r="L487" s="477"/>
      <c r="M487" s="477"/>
      <c r="N487" s="477">
        <v>1</v>
      </c>
      <c r="O487" s="477">
        <v>91</v>
      </c>
      <c r="P487" s="552"/>
      <c r="Q487" s="478">
        <v>91</v>
      </c>
    </row>
    <row r="488" spans="1:17" ht="14.4" customHeight="1" x14ac:dyDescent="0.3">
      <c r="A488" s="472" t="s">
        <v>1348</v>
      </c>
      <c r="B488" s="473" t="s">
        <v>1172</v>
      </c>
      <c r="C488" s="473" t="s">
        <v>1173</v>
      </c>
      <c r="D488" s="473" t="s">
        <v>1232</v>
      </c>
      <c r="E488" s="473" t="s">
        <v>1233</v>
      </c>
      <c r="F488" s="477">
        <v>3</v>
      </c>
      <c r="G488" s="477">
        <v>297</v>
      </c>
      <c r="H488" s="477">
        <v>2.167883211678832</v>
      </c>
      <c r="I488" s="477">
        <v>99</v>
      </c>
      <c r="J488" s="477">
        <v>1</v>
      </c>
      <c r="K488" s="477">
        <v>137</v>
      </c>
      <c r="L488" s="477">
        <v>1</v>
      </c>
      <c r="M488" s="477">
        <v>137</v>
      </c>
      <c r="N488" s="477">
        <v>1</v>
      </c>
      <c r="O488" s="477">
        <v>138</v>
      </c>
      <c r="P488" s="552">
        <v>1.0072992700729928</v>
      </c>
      <c r="Q488" s="478">
        <v>138</v>
      </c>
    </row>
    <row r="489" spans="1:17" ht="14.4" customHeight="1" x14ac:dyDescent="0.3">
      <c r="A489" s="472" t="s">
        <v>1348</v>
      </c>
      <c r="B489" s="473" t="s">
        <v>1172</v>
      </c>
      <c r="C489" s="473" t="s">
        <v>1173</v>
      </c>
      <c r="D489" s="473" t="s">
        <v>1236</v>
      </c>
      <c r="E489" s="473" t="s">
        <v>1237</v>
      </c>
      <c r="F489" s="477">
        <v>41</v>
      </c>
      <c r="G489" s="477">
        <v>20008</v>
      </c>
      <c r="H489" s="477">
        <v>20.333333333333332</v>
      </c>
      <c r="I489" s="477">
        <v>488</v>
      </c>
      <c r="J489" s="477">
        <v>3</v>
      </c>
      <c r="K489" s="477">
        <v>984</v>
      </c>
      <c r="L489" s="477">
        <v>1</v>
      </c>
      <c r="M489" s="477">
        <v>328</v>
      </c>
      <c r="N489" s="477">
        <v>22</v>
      </c>
      <c r="O489" s="477">
        <v>7216</v>
      </c>
      <c r="P489" s="552">
        <v>7.333333333333333</v>
      </c>
      <c r="Q489" s="478">
        <v>328</v>
      </c>
    </row>
    <row r="490" spans="1:17" ht="14.4" customHeight="1" x14ac:dyDescent="0.3">
      <c r="A490" s="472" t="s">
        <v>1348</v>
      </c>
      <c r="B490" s="473" t="s">
        <v>1172</v>
      </c>
      <c r="C490" s="473" t="s">
        <v>1173</v>
      </c>
      <c r="D490" s="473" t="s">
        <v>1244</v>
      </c>
      <c r="E490" s="473" t="s">
        <v>1245</v>
      </c>
      <c r="F490" s="477">
        <v>2</v>
      </c>
      <c r="G490" s="477">
        <v>82</v>
      </c>
      <c r="H490" s="477">
        <v>0.80392156862745101</v>
      </c>
      <c r="I490" s="477">
        <v>41</v>
      </c>
      <c r="J490" s="477">
        <v>2</v>
      </c>
      <c r="K490" s="477">
        <v>102</v>
      </c>
      <c r="L490" s="477">
        <v>1</v>
      </c>
      <c r="M490" s="477">
        <v>51</v>
      </c>
      <c r="N490" s="477">
        <v>1</v>
      </c>
      <c r="O490" s="477">
        <v>51</v>
      </c>
      <c r="P490" s="552">
        <v>0.5</v>
      </c>
      <c r="Q490" s="478">
        <v>51</v>
      </c>
    </row>
    <row r="491" spans="1:17" ht="14.4" customHeight="1" x14ac:dyDescent="0.3">
      <c r="A491" s="472" t="s">
        <v>1348</v>
      </c>
      <c r="B491" s="473" t="s">
        <v>1172</v>
      </c>
      <c r="C491" s="473" t="s">
        <v>1173</v>
      </c>
      <c r="D491" s="473" t="s">
        <v>1256</v>
      </c>
      <c r="E491" s="473" t="s">
        <v>1257</v>
      </c>
      <c r="F491" s="477">
        <v>2</v>
      </c>
      <c r="G491" s="477">
        <v>4224</v>
      </c>
      <c r="H491" s="477"/>
      <c r="I491" s="477">
        <v>2112</v>
      </c>
      <c r="J491" s="477"/>
      <c r="K491" s="477"/>
      <c r="L491" s="477"/>
      <c r="M491" s="477"/>
      <c r="N491" s="477"/>
      <c r="O491" s="477"/>
      <c r="P491" s="552"/>
      <c r="Q491" s="478"/>
    </row>
    <row r="492" spans="1:17" ht="14.4" customHeight="1" x14ac:dyDescent="0.3">
      <c r="A492" s="472" t="s">
        <v>1348</v>
      </c>
      <c r="B492" s="473" t="s">
        <v>1172</v>
      </c>
      <c r="C492" s="473" t="s">
        <v>1173</v>
      </c>
      <c r="D492" s="473" t="s">
        <v>1270</v>
      </c>
      <c r="E492" s="473" t="s">
        <v>1271</v>
      </c>
      <c r="F492" s="477">
        <v>1</v>
      </c>
      <c r="G492" s="477">
        <v>249</v>
      </c>
      <c r="H492" s="477">
        <v>0.91881918819188191</v>
      </c>
      <c r="I492" s="477">
        <v>249</v>
      </c>
      <c r="J492" s="477">
        <v>1</v>
      </c>
      <c r="K492" s="477">
        <v>271</v>
      </c>
      <c r="L492" s="477">
        <v>1</v>
      </c>
      <c r="M492" s="477">
        <v>271</v>
      </c>
      <c r="N492" s="477">
        <v>1</v>
      </c>
      <c r="O492" s="477">
        <v>272</v>
      </c>
      <c r="P492" s="552">
        <v>1.003690036900369</v>
      </c>
      <c r="Q492" s="478">
        <v>272</v>
      </c>
    </row>
    <row r="493" spans="1:17" ht="14.4" customHeight="1" x14ac:dyDescent="0.3">
      <c r="A493" s="472" t="s">
        <v>1348</v>
      </c>
      <c r="B493" s="473" t="s">
        <v>1172</v>
      </c>
      <c r="C493" s="473" t="s">
        <v>1173</v>
      </c>
      <c r="D493" s="473" t="s">
        <v>1288</v>
      </c>
      <c r="E493" s="473" t="s">
        <v>1289</v>
      </c>
      <c r="F493" s="477"/>
      <c r="G493" s="477"/>
      <c r="H493" s="477"/>
      <c r="I493" s="477"/>
      <c r="J493" s="477"/>
      <c r="K493" s="477"/>
      <c r="L493" s="477"/>
      <c r="M493" s="477"/>
      <c r="N493" s="477">
        <v>1</v>
      </c>
      <c r="O493" s="477">
        <v>327</v>
      </c>
      <c r="P493" s="552"/>
      <c r="Q493" s="478">
        <v>327</v>
      </c>
    </row>
    <row r="494" spans="1:17" ht="14.4" customHeight="1" x14ac:dyDescent="0.3">
      <c r="A494" s="472" t="s">
        <v>1348</v>
      </c>
      <c r="B494" s="473" t="s">
        <v>1172</v>
      </c>
      <c r="C494" s="473" t="s">
        <v>1173</v>
      </c>
      <c r="D494" s="473" t="s">
        <v>1294</v>
      </c>
      <c r="E494" s="473" t="s">
        <v>1295</v>
      </c>
      <c r="F494" s="477"/>
      <c r="G494" s="477"/>
      <c r="H494" s="477"/>
      <c r="I494" s="477"/>
      <c r="J494" s="477"/>
      <c r="K494" s="477"/>
      <c r="L494" s="477"/>
      <c r="M494" s="477"/>
      <c r="N494" s="477">
        <v>5</v>
      </c>
      <c r="O494" s="477">
        <v>1305</v>
      </c>
      <c r="P494" s="552"/>
      <c r="Q494" s="478">
        <v>261</v>
      </c>
    </row>
    <row r="495" spans="1:17" ht="14.4" customHeight="1" x14ac:dyDescent="0.3">
      <c r="A495" s="472" t="s">
        <v>1349</v>
      </c>
      <c r="B495" s="473" t="s">
        <v>1172</v>
      </c>
      <c r="C495" s="473" t="s">
        <v>1173</v>
      </c>
      <c r="D495" s="473" t="s">
        <v>1174</v>
      </c>
      <c r="E495" s="473" t="s">
        <v>1175</v>
      </c>
      <c r="F495" s="477">
        <v>47</v>
      </c>
      <c r="G495" s="477">
        <v>8131</v>
      </c>
      <c r="H495" s="477">
        <v>1.3055555555555556</v>
      </c>
      <c r="I495" s="477">
        <v>173</v>
      </c>
      <c r="J495" s="477">
        <v>36</v>
      </c>
      <c r="K495" s="477">
        <v>6228</v>
      </c>
      <c r="L495" s="477">
        <v>1</v>
      </c>
      <c r="M495" s="477">
        <v>173</v>
      </c>
      <c r="N495" s="477">
        <v>47</v>
      </c>
      <c r="O495" s="477">
        <v>8178</v>
      </c>
      <c r="P495" s="552">
        <v>1.313102119460501</v>
      </c>
      <c r="Q495" s="478">
        <v>174</v>
      </c>
    </row>
    <row r="496" spans="1:17" ht="14.4" customHeight="1" x14ac:dyDescent="0.3">
      <c r="A496" s="472" t="s">
        <v>1349</v>
      </c>
      <c r="B496" s="473" t="s">
        <v>1172</v>
      </c>
      <c r="C496" s="473" t="s">
        <v>1173</v>
      </c>
      <c r="D496" s="473" t="s">
        <v>1188</v>
      </c>
      <c r="E496" s="473" t="s">
        <v>1189</v>
      </c>
      <c r="F496" s="477"/>
      <c r="G496" s="477"/>
      <c r="H496" s="477"/>
      <c r="I496" s="477"/>
      <c r="J496" s="477">
        <v>1</v>
      </c>
      <c r="K496" s="477">
        <v>1070</v>
      </c>
      <c r="L496" s="477">
        <v>1</v>
      </c>
      <c r="M496" s="477">
        <v>1070</v>
      </c>
      <c r="N496" s="477">
        <v>25</v>
      </c>
      <c r="O496" s="477">
        <v>26750</v>
      </c>
      <c r="P496" s="552">
        <v>25</v>
      </c>
      <c r="Q496" s="478">
        <v>1070</v>
      </c>
    </row>
    <row r="497" spans="1:17" ht="14.4" customHeight="1" x14ac:dyDescent="0.3">
      <c r="A497" s="472" t="s">
        <v>1349</v>
      </c>
      <c r="B497" s="473" t="s">
        <v>1172</v>
      </c>
      <c r="C497" s="473" t="s">
        <v>1173</v>
      </c>
      <c r="D497" s="473" t="s">
        <v>1190</v>
      </c>
      <c r="E497" s="473" t="s">
        <v>1191</v>
      </c>
      <c r="F497" s="477">
        <v>403</v>
      </c>
      <c r="G497" s="477">
        <v>16523</v>
      </c>
      <c r="H497" s="477">
        <v>1.0754360843530331</v>
      </c>
      <c r="I497" s="477">
        <v>41</v>
      </c>
      <c r="J497" s="477">
        <v>334</v>
      </c>
      <c r="K497" s="477">
        <v>15364</v>
      </c>
      <c r="L497" s="477">
        <v>1</v>
      </c>
      <c r="M497" s="477">
        <v>46</v>
      </c>
      <c r="N497" s="477">
        <v>335</v>
      </c>
      <c r="O497" s="477">
        <v>15410</v>
      </c>
      <c r="P497" s="552">
        <v>1.0029940119760479</v>
      </c>
      <c r="Q497" s="478">
        <v>46</v>
      </c>
    </row>
    <row r="498" spans="1:17" ht="14.4" customHeight="1" x14ac:dyDescent="0.3">
      <c r="A498" s="472" t="s">
        <v>1349</v>
      </c>
      <c r="B498" s="473" t="s">
        <v>1172</v>
      </c>
      <c r="C498" s="473" t="s">
        <v>1173</v>
      </c>
      <c r="D498" s="473" t="s">
        <v>1192</v>
      </c>
      <c r="E498" s="473" t="s">
        <v>1193</v>
      </c>
      <c r="F498" s="477">
        <v>41</v>
      </c>
      <c r="G498" s="477">
        <v>15744</v>
      </c>
      <c r="H498" s="477">
        <v>0.81020996294771508</v>
      </c>
      <c r="I498" s="477">
        <v>384</v>
      </c>
      <c r="J498" s="477">
        <v>56</v>
      </c>
      <c r="K498" s="477">
        <v>19432</v>
      </c>
      <c r="L498" s="477">
        <v>1</v>
      </c>
      <c r="M498" s="477">
        <v>347</v>
      </c>
      <c r="N498" s="477">
        <v>87</v>
      </c>
      <c r="O498" s="477">
        <v>30189</v>
      </c>
      <c r="P498" s="552">
        <v>1.5535714285714286</v>
      </c>
      <c r="Q498" s="478">
        <v>347</v>
      </c>
    </row>
    <row r="499" spans="1:17" ht="14.4" customHeight="1" x14ac:dyDescent="0.3">
      <c r="A499" s="472" t="s">
        <v>1349</v>
      </c>
      <c r="B499" s="473" t="s">
        <v>1172</v>
      </c>
      <c r="C499" s="473" t="s">
        <v>1173</v>
      </c>
      <c r="D499" s="473" t="s">
        <v>1194</v>
      </c>
      <c r="E499" s="473" t="s">
        <v>1195</v>
      </c>
      <c r="F499" s="477">
        <v>12</v>
      </c>
      <c r="G499" s="477">
        <v>444</v>
      </c>
      <c r="H499" s="477">
        <v>1.2436974789915967</v>
      </c>
      <c r="I499" s="477">
        <v>37</v>
      </c>
      <c r="J499" s="477">
        <v>7</v>
      </c>
      <c r="K499" s="477">
        <v>357</v>
      </c>
      <c r="L499" s="477">
        <v>1</v>
      </c>
      <c r="M499" s="477">
        <v>51</v>
      </c>
      <c r="N499" s="477">
        <v>36</v>
      </c>
      <c r="O499" s="477">
        <v>1836</v>
      </c>
      <c r="P499" s="552">
        <v>5.1428571428571432</v>
      </c>
      <c r="Q499" s="478">
        <v>51</v>
      </c>
    </row>
    <row r="500" spans="1:17" ht="14.4" customHeight="1" x14ac:dyDescent="0.3">
      <c r="A500" s="472" t="s">
        <v>1349</v>
      </c>
      <c r="B500" s="473" t="s">
        <v>1172</v>
      </c>
      <c r="C500" s="473" t="s">
        <v>1173</v>
      </c>
      <c r="D500" s="473" t="s">
        <v>1198</v>
      </c>
      <c r="E500" s="473" t="s">
        <v>1199</v>
      </c>
      <c r="F500" s="477">
        <v>73</v>
      </c>
      <c r="G500" s="477">
        <v>32558</v>
      </c>
      <c r="H500" s="477">
        <v>0.21323640174214886</v>
      </c>
      <c r="I500" s="477">
        <v>446</v>
      </c>
      <c r="J500" s="477">
        <v>405</v>
      </c>
      <c r="K500" s="477">
        <v>152685</v>
      </c>
      <c r="L500" s="477">
        <v>1</v>
      </c>
      <c r="M500" s="477">
        <v>377</v>
      </c>
      <c r="N500" s="477">
        <v>536</v>
      </c>
      <c r="O500" s="477">
        <v>202072</v>
      </c>
      <c r="P500" s="552">
        <v>1.3234567901234568</v>
      </c>
      <c r="Q500" s="478">
        <v>377</v>
      </c>
    </row>
    <row r="501" spans="1:17" ht="14.4" customHeight="1" x14ac:dyDescent="0.3">
      <c r="A501" s="472" t="s">
        <v>1349</v>
      </c>
      <c r="B501" s="473" t="s">
        <v>1172</v>
      </c>
      <c r="C501" s="473" t="s">
        <v>1173</v>
      </c>
      <c r="D501" s="473" t="s">
        <v>1200</v>
      </c>
      <c r="E501" s="473" t="s">
        <v>1201</v>
      </c>
      <c r="F501" s="477">
        <v>237</v>
      </c>
      <c r="G501" s="477">
        <v>9954</v>
      </c>
      <c r="H501" s="477">
        <v>1.3616963064295486</v>
      </c>
      <c r="I501" s="477">
        <v>42</v>
      </c>
      <c r="J501" s="477">
        <v>215</v>
      </c>
      <c r="K501" s="477">
        <v>7310</v>
      </c>
      <c r="L501" s="477">
        <v>1</v>
      </c>
      <c r="M501" s="477">
        <v>34</v>
      </c>
      <c r="N501" s="477">
        <v>227</v>
      </c>
      <c r="O501" s="477">
        <v>7718</v>
      </c>
      <c r="P501" s="552">
        <v>1.0558139534883721</v>
      </c>
      <c r="Q501" s="478">
        <v>34</v>
      </c>
    </row>
    <row r="502" spans="1:17" ht="14.4" customHeight="1" x14ac:dyDescent="0.3">
      <c r="A502" s="472" t="s">
        <v>1349</v>
      </c>
      <c r="B502" s="473" t="s">
        <v>1172</v>
      </c>
      <c r="C502" s="473" t="s">
        <v>1173</v>
      </c>
      <c r="D502" s="473" t="s">
        <v>1202</v>
      </c>
      <c r="E502" s="473" t="s">
        <v>1203</v>
      </c>
      <c r="F502" s="477">
        <v>7</v>
      </c>
      <c r="G502" s="477">
        <v>3444</v>
      </c>
      <c r="H502" s="477">
        <v>3.2862595419847329</v>
      </c>
      <c r="I502" s="477">
        <v>492</v>
      </c>
      <c r="J502" s="477">
        <v>2</v>
      </c>
      <c r="K502" s="477">
        <v>1048</v>
      </c>
      <c r="L502" s="477">
        <v>1</v>
      </c>
      <c r="M502" s="477">
        <v>524</v>
      </c>
      <c r="N502" s="477">
        <v>5</v>
      </c>
      <c r="O502" s="477">
        <v>2620</v>
      </c>
      <c r="P502" s="552">
        <v>2.5</v>
      </c>
      <c r="Q502" s="478">
        <v>524</v>
      </c>
    </row>
    <row r="503" spans="1:17" ht="14.4" customHeight="1" x14ac:dyDescent="0.3">
      <c r="A503" s="472" t="s">
        <v>1349</v>
      </c>
      <c r="B503" s="473" t="s">
        <v>1172</v>
      </c>
      <c r="C503" s="473" t="s">
        <v>1173</v>
      </c>
      <c r="D503" s="473" t="s">
        <v>1204</v>
      </c>
      <c r="E503" s="473" t="s">
        <v>1205</v>
      </c>
      <c r="F503" s="477">
        <v>40</v>
      </c>
      <c r="G503" s="477">
        <v>1240</v>
      </c>
      <c r="H503" s="477">
        <v>5.4385964912280702</v>
      </c>
      <c r="I503" s="477">
        <v>31</v>
      </c>
      <c r="J503" s="477">
        <v>4</v>
      </c>
      <c r="K503" s="477">
        <v>228</v>
      </c>
      <c r="L503" s="477">
        <v>1</v>
      </c>
      <c r="M503" s="477">
        <v>57</v>
      </c>
      <c r="N503" s="477">
        <v>6</v>
      </c>
      <c r="O503" s="477">
        <v>342</v>
      </c>
      <c r="P503" s="552">
        <v>1.5</v>
      </c>
      <c r="Q503" s="478">
        <v>57</v>
      </c>
    </row>
    <row r="504" spans="1:17" ht="14.4" customHeight="1" x14ac:dyDescent="0.3">
      <c r="A504" s="472" t="s">
        <v>1349</v>
      </c>
      <c r="B504" s="473" t="s">
        <v>1172</v>
      </c>
      <c r="C504" s="473" t="s">
        <v>1173</v>
      </c>
      <c r="D504" s="473" t="s">
        <v>1210</v>
      </c>
      <c r="E504" s="473" t="s">
        <v>1211</v>
      </c>
      <c r="F504" s="477">
        <v>2</v>
      </c>
      <c r="G504" s="477">
        <v>472</v>
      </c>
      <c r="H504" s="477"/>
      <c r="I504" s="477">
        <v>236</v>
      </c>
      <c r="J504" s="477"/>
      <c r="K504" s="477"/>
      <c r="L504" s="477"/>
      <c r="M504" s="477"/>
      <c r="N504" s="477">
        <v>2</v>
      </c>
      <c r="O504" s="477">
        <v>428</v>
      </c>
      <c r="P504" s="552"/>
      <c r="Q504" s="478">
        <v>214</v>
      </c>
    </row>
    <row r="505" spans="1:17" ht="14.4" customHeight="1" x14ac:dyDescent="0.3">
      <c r="A505" s="472" t="s">
        <v>1349</v>
      </c>
      <c r="B505" s="473" t="s">
        <v>1172</v>
      </c>
      <c r="C505" s="473" t="s">
        <v>1173</v>
      </c>
      <c r="D505" s="473" t="s">
        <v>1212</v>
      </c>
      <c r="E505" s="473" t="s">
        <v>1213</v>
      </c>
      <c r="F505" s="477">
        <v>232</v>
      </c>
      <c r="G505" s="477">
        <v>31784</v>
      </c>
      <c r="H505" s="477">
        <v>1.3338369213982961</v>
      </c>
      <c r="I505" s="477">
        <v>137</v>
      </c>
      <c r="J505" s="477">
        <v>169</v>
      </c>
      <c r="K505" s="477">
        <v>23829</v>
      </c>
      <c r="L505" s="477">
        <v>1</v>
      </c>
      <c r="M505" s="477">
        <v>141</v>
      </c>
      <c r="N505" s="477">
        <v>128</v>
      </c>
      <c r="O505" s="477">
        <v>18176</v>
      </c>
      <c r="P505" s="552">
        <v>0.76276805573041251</v>
      </c>
      <c r="Q505" s="478">
        <v>142</v>
      </c>
    </row>
    <row r="506" spans="1:17" ht="14.4" customHeight="1" x14ac:dyDescent="0.3">
      <c r="A506" s="472" t="s">
        <v>1349</v>
      </c>
      <c r="B506" s="473" t="s">
        <v>1172</v>
      </c>
      <c r="C506" s="473" t="s">
        <v>1173</v>
      </c>
      <c r="D506" s="473" t="s">
        <v>1214</v>
      </c>
      <c r="E506" s="473" t="s">
        <v>1215</v>
      </c>
      <c r="F506" s="477">
        <v>2</v>
      </c>
      <c r="G506" s="477">
        <v>410</v>
      </c>
      <c r="H506" s="477"/>
      <c r="I506" s="477">
        <v>205</v>
      </c>
      <c r="J506" s="477"/>
      <c r="K506" s="477"/>
      <c r="L506" s="477"/>
      <c r="M506" s="477"/>
      <c r="N506" s="477">
        <v>3</v>
      </c>
      <c r="O506" s="477">
        <v>663</v>
      </c>
      <c r="P506" s="552"/>
      <c r="Q506" s="478">
        <v>221</v>
      </c>
    </row>
    <row r="507" spans="1:17" ht="14.4" customHeight="1" x14ac:dyDescent="0.3">
      <c r="A507" s="472" t="s">
        <v>1349</v>
      </c>
      <c r="B507" s="473" t="s">
        <v>1172</v>
      </c>
      <c r="C507" s="473" t="s">
        <v>1173</v>
      </c>
      <c r="D507" s="473" t="s">
        <v>1218</v>
      </c>
      <c r="E507" s="473" t="s">
        <v>1219</v>
      </c>
      <c r="F507" s="477">
        <v>700</v>
      </c>
      <c r="G507" s="477">
        <v>11900</v>
      </c>
      <c r="H507" s="477">
        <v>1.0189228529839884</v>
      </c>
      <c r="I507" s="477">
        <v>17</v>
      </c>
      <c r="J507" s="477">
        <v>687</v>
      </c>
      <c r="K507" s="477">
        <v>11679</v>
      </c>
      <c r="L507" s="477">
        <v>1</v>
      </c>
      <c r="M507" s="477">
        <v>17</v>
      </c>
      <c r="N507" s="477">
        <v>694</v>
      </c>
      <c r="O507" s="477">
        <v>11798</v>
      </c>
      <c r="P507" s="552">
        <v>1.0101892285298399</v>
      </c>
      <c r="Q507" s="478">
        <v>17</v>
      </c>
    </row>
    <row r="508" spans="1:17" ht="14.4" customHeight="1" x14ac:dyDescent="0.3">
      <c r="A508" s="472" t="s">
        <v>1349</v>
      </c>
      <c r="B508" s="473" t="s">
        <v>1172</v>
      </c>
      <c r="C508" s="473" t="s">
        <v>1173</v>
      </c>
      <c r="D508" s="473" t="s">
        <v>1220</v>
      </c>
      <c r="E508" s="473" t="s">
        <v>1221</v>
      </c>
      <c r="F508" s="477"/>
      <c r="G508" s="477"/>
      <c r="H508" s="477"/>
      <c r="I508" s="477"/>
      <c r="J508" s="477"/>
      <c r="K508" s="477"/>
      <c r="L508" s="477"/>
      <c r="M508" s="477"/>
      <c r="N508" s="477">
        <v>1</v>
      </c>
      <c r="O508" s="477">
        <v>143</v>
      </c>
      <c r="P508" s="552"/>
      <c r="Q508" s="478">
        <v>143</v>
      </c>
    </row>
    <row r="509" spans="1:17" ht="14.4" customHeight="1" x14ac:dyDescent="0.3">
      <c r="A509" s="472" t="s">
        <v>1349</v>
      </c>
      <c r="B509" s="473" t="s">
        <v>1172</v>
      </c>
      <c r="C509" s="473" t="s">
        <v>1173</v>
      </c>
      <c r="D509" s="473" t="s">
        <v>1222</v>
      </c>
      <c r="E509" s="473" t="s">
        <v>1223</v>
      </c>
      <c r="F509" s="477">
        <v>1</v>
      </c>
      <c r="G509" s="477">
        <v>103</v>
      </c>
      <c r="H509" s="477"/>
      <c r="I509" s="477">
        <v>103</v>
      </c>
      <c r="J509" s="477"/>
      <c r="K509" s="477"/>
      <c r="L509" s="477"/>
      <c r="M509" s="477"/>
      <c r="N509" s="477"/>
      <c r="O509" s="477"/>
      <c r="P509" s="552"/>
      <c r="Q509" s="478"/>
    </row>
    <row r="510" spans="1:17" ht="14.4" customHeight="1" x14ac:dyDescent="0.3">
      <c r="A510" s="472" t="s">
        <v>1349</v>
      </c>
      <c r="B510" s="473" t="s">
        <v>1172</v>
      </c>
      <c r="C510" s="473" t="s">
        <v>1173</v>
      </c>
      <c r="D510" s="473" t="s">
        <v>1228</v>
      </c>
      <c r="E510" s="473" t="s">
        <v>1229</v>
      </c>
      <c r="F510" s="477">
        <v>156</v>
      </c>
      <c r="G510" s="477">
        <v>18252</v>
      </c>
      <c r="H510" s="477">
        <v>0.89470588235294113</v>
      </c>
      <c r="I510" s="477">
        <v>117</v>
      </c>
      <c r="J510" s="477">
        <v>150</v>
      </c>
      <c r="K510" s="477">
        <v>20400</v>
      </c>
      <c r="L510" s="477">
        <v>1</v>
      </c>
      <c r="M510" s="477">
        <v>136</v>
      </c>
      <c r="N510" s="477">
        <v>202</v>
      </c>
      <c r="O510" s="477">
        <v>27674</v>
      </c>
      <c r="P510" s="552">
        <v>1.3565686274509805</v>
      </c>
      <c r="Q510" s="478">
        <v>137</v>
      </c>
    </row>
    <row r="511" spans="1:17" ht="14.4" customHeight="1" x14ac:dyDescent="0.3">
      <c r="A511" s="472" t="s">
        <v>1349</v>
      </c>
      <c r="B511" s="473" t="s">
        <v>1172</v>
      </c>
      <c r="C511" s="473" t="s">
        <v>1173</v>
      </c>
      <c r="D511" s="473" t="s">
        <v>1230</v>
      </c>
      <c r="E511" s="473" t="s">
        <v>1231</v>
      </c>
      <c r="F511" s="477">
        <v>14</v>
      </c>
      <c r="G511" s="477">
        <v>1274</v>
      </c>
      <c r="H511" s="477">
        <v>1.75</v>
      </c>
      <c r="I511" s="477">
        <v>91</v>
      </c>
      <c r="J511" s="477">
        <v>8</v>
      </c>
      <c r="K511" s="477">
        <v>728</v>
      </c>
      <c r="L511" s="477">
        <v>1</v>
      </c>
      <c r="M511" s="477">
        <v>91</v>
      </c>
      <c r="N511" s="477">
        <v>23</v>
      </c>
      <c r="O511" s="477">
        <v>2093</v>
      </c>
      <c r="P511" s="552">
        <v>2.875</v>
      </c>
      <c r="Q511" s="478">
        <v>91</v>
      </c>
    </row>
    <row r="512" spans="1:17" ht="14.4" customHeight="1" x14ac:dyDescent="0.3">
      <c r="A512" s="472" t="s">
        <v>1349</v>
      </c>
      <c r="B512" s="473" t="s">
        <v>1172</v>
      </c>
      <c r="C512" s="473" t="s">
        <v>1173</v>
      </c>
      <c r="D512" s="473" t="s">
        <v>1232</v>
      </c>
      <c r="E512" s="473" t="s">
        <v>1233</v>
      </c>
      <c r="F512" s="477">
        <v>7</v>
      </c>
      <c r="G512" s="477">
        <v>693</v>
      </c>
      <c r="H512" s="477"/>
      <c r="I512" s="477">
        <v>99</v>
      </c>
      <c r="J512" s="477"/>
      <c r="K512" s="477"/>
      <c r="L512" s="477"/>
      <c r="M512" s="477"/>
      <c r="N512" s="477">
        <v>3</v>
      </c>
      <c r="O512" s="477">
        <v>414</v>
      </c>
      <c r="P512" s="552"/>
      <c r="Q512" s="478">
        <v>138</v>
      </c>
    </row>
    <row r="513" spans="1:17" ht="14.4" customHeight="1" x14ac:dyDescent="0.3">
      <c r="A513" s="472" t="s">
        <v>1349</v>
      </c>
      <c r="B513" s="473" t="s">
        <v>1172</v>
      </c>
      <c r="C513" s="473" t="s">
        <v>1173</v>
      </c>
      <c r="D513" s="473" t="s">
        <v>1234</v>
      </c>
      <c r="E513" s="473" t="s">
        <v>1235</v>
      </c>
      <c r="F513" s="477">
        <v>23</v>
      </c>
      <c r="G513" s="477">
        <v>483</v>
      </c>
      <c r="H513" s="477">
        <v>1.4636363636363636</v>
      </c>
      <c r="I513" s="477">
        <v>21</v>
      </c>
      <c r="J513" s="477">
        <v>5</v>
      </c>
      <c r="K513" s="477">
        <v>330</v>
      </c>
      <c r="L513" s="477">
        <v>1</v>
      </c>
      <c r="M513" s="477">
        <v>66</v>
      </c>
      <c r="N513" s="477">
        <v>12</v>
      </c>
      <c r="O513" s="477">
        <v>792</v>
      </c>
      <c r="P513" s="552">
        <v>2.4</v>
      </c>
      <c r="Q513" s="478">
        <v>66</v>
      </c>
    </row>
    <row r="514" spans="1:17" ht="14.4" customHeight="1" x14ac:dyDescent="0.3">
      <c r="A514" s="472" t="s">
        <v>1349</v>
      </c>
      <c r="B514" s="473" t="s">
        <v>1172</v>
      </c>
      <c r="C514" s="473" t="s">
        <v>1173</v>
      </c>
      <c r="D514" s="473" t="s">
        <v>1236</v>
      </c>
      <c r="E514" s="473" t="s">
        <v>1237</v>
      </c>
      <c r="F514" s="477">
        <v>813</v>
      </c>
      <c r="G514" s="477">
        <v>396744</v>
      </c>
      <c r="H514" s="477">
        <v>2.4436067997043609</v>
      </c>
      <c r="I514" s="477">
        <v>488</v>
      </c>
      <c r="J514" s="477">
        <v>495</v>
      </c>
      <c r="K514" s="477">
        <v>162360</v>
      </c>
      <c r="L514" s="477">
        <v>1</v>
      </c>
      <c r="M514" s="477">
        <v>328</v>
      </c>
      <c r="N514" s="477">
        <v>327</v>
      </c>
      <c r="O514" s="477">
        <v>107256</v>
      </c>
      <c r="P514" s="552">
        <v>0.66060606060606064</v>
      </c>
      <c r="Q514" s="478">
        <v>328</v>
      </c>
    </row>
    <row r="515" spans="1:17" ht="14.4" customHeight="1" x14ac:dyDescent="0.3">
      <c r="A515" s="472" t="s">
        <v>1349</v>
      </c>
      <c r="B515" s="473" t="s">
        <v>1172</v>
      </c>
      <c r="C515" s="473" t="s">
        <v>1173</v>
      </c>
      <c r="D515" s="473" t="s">
        <v>1244</v>
      </c>
      <c r="E515" s="473" t="s">
        <v>1245</v>
      </c>
      <c r="F515" s="477">
        <v>46</v>
      </c>
      <c r="G515" s="477">
        <v>1886</v>
      </c>
      <c r="H515" s="477">
        <v>1.8490196078431373</v>
      </c>
      <c r="I515" s="477">
        <v>41</v>
      </c>
      <c r="J515" s="477">
        <v>20</v>
      </c>
      <c r="K515" s="477">
        <v>1020</v>
      </c>
      <c r="L515" s="477">
        <v>1</v>
      </c>
      <c r="M515" s="477">
        <v>51</v>
      </c>
      <c r="N515" s="477">
        <v>43</v>
      </c>
      <c r="O515" s="477">
        <v>2193</v>
      </c>
      <c r="P515" s="552">
        <v>2.15</v>
      </c>
      <c r="Q515" s="478">
        <v>51</v>
      </c>
    </row>
    <row r="516" spans="1:17" ht="14.4" customHeight="1" x14ac:dyDescent="0.3">
      <c r="A516" s="472" t="s">
        <v>1349</v>
      </c>
      <c r="B516" s="473" t="s">
        <v>1172</v>
      </c>
      <c r="C516" s="473" t="s">
        <v>1173</v>
      </c>
      <c r="D516" s="473" t="s">
        <v>1252</v>
      </c>
      <c r="E516" s="473" t="s">
        <v>1253</v>
      </c>
      <c r="F516" s="477">
        <v>2</v>
      </c>
      <c r="G516" s="477">
        <v>446</v>
      </c>
      <c r="H516" s="477">
        <v>0.71819645732689208</v>
      </c>
      <c r="I516" s="477">
        <v>223</v>
      </c>
      <c r="J516" s="477">
        <v>3</v>
      </c>
      <c r="K516" s="477">
        <v>621</v>
      </c>
      <c r="L516" s="477">
        <v>1</v>
      </c>
      <c r="M516" s="477">
        <v>207</v>
      </c>
      <c r="N516" s="477">
        <v>1</v>
      </c>
      <c r="O516" s="477">
        <v>207</v>
      </c>
      <c r="P516" s="552">
        <v>0.33333333333333331</v>
      </c>
      <c r="Q516" s="478">
        <v>207</v>
      </c>
    </row>
    <row r="517" spans="1:17" ht="14.4" customHeight="1" x14ac:dyDescent="0.3">
      <c r="A517" s="472" t="s">
        <v>1349</v>
      </c>
      <c r="B517" s="473" t="s">
        <v>1172</v>
      </c>
      <c r="C517" s="473" t="s">
        <v>1173</v>
      </c>
      <c r="D517" s="473" t="s">
        <v>1254</v>
      </c>
      <c r="E517" s="473" t="s">
        <v>1255</v>
      </c>
      <c r="F517" s="477">
        <v>51</v>
      </c>
      <c r="G517" s="477">
        <v>38913</v>
      </c>
      <c r="H517" s="477">
        <v>1.02</v>
      </c>
      <c r="I517" s="477">
        <v>763</v>
      </c>
      <c r="J517" s="477">
        <v>50</v>
      </c>
      <c r="K517" s="477">
        <v>38150</v>
      </c>
      <c r="L517" s="477">
        <v>1</v>
      </c>
      <c r="M517" s="477">
        <v>763</v>
      </c>
      <c r="N517" s="477">
        <v>38</v>
      </c>
      <c r="O517" s="477">
        <v>28994</v>
      </c>
      <c r="P517" s="552">
        <v>0.76</v>
      </c>
      <c r="Q517" s="478">
        <v>763</v>
      </c>
    </row>
    <row r="518" spans="1:17" ht="14.4" customHeight="1" x14ac:dyDescent="0.3">
      <c r="A518" s="472" t="s">
        <v>1349</v>
      </c>
      <c r="B518" s="473" t="s">
        <v>1172</v>
      </c>
      <c r="C518" s="473" t="s">
        <v>1173</v>
      </c>
      <c r="D518" s="473" t="s">
        <v>1256</v>
      </c>
      <c r="E518" s="473" t="s">
        <v>1257</v>
      </c>
      <c r="F518" s="477">
        <v>1</v>
      </c>
      <c r="G518" s="477">
        <v>2112</v>
      </c>
      <c r="H518" s="477">
        <v>0.49905482041587901</v>
      </c>
      <c r="I518" s="477">
        <v>2112</v>
      </c>
      <c r="J518" s="477">
        <v>2</v>
      </c>
      <c r="K518" s="477">
        <v>4232</v>
      </c>
      <c r="L518" s="477">
        <v>1</v>
      </c>
      <c r="M518" s="477">
        <v>2116</v>
      </c>
      <c r="N518" s="477"/>
      <c r="O518" s="477"/>
      <c r="P518" s="552"/>
      <c r="Q518" s="478"/>
    </row>
    <row r="519" spans="1:17" ht="14.4" customHeight="1" x14ac:dyDescent="0.3">
      <c r="A519" s="472" t="s">
        <v>1349</v>
      </c>
      <c r="B519" s="473" t="s">
        <v>1172</v>
      </c>
      <c r="C519" s="473" t="s">
        <v>1173</v>
      </c>
      <c r="D519" s="473" t="s">
        <v>1258</v>
      </c>
      <c r="E519" s="473" t="s">
        <v>1259</v>
      </c>
      <c r="F519" s="477">
        <v>1</v>
      </c>
      <c r="G519" s="477">
        <v>614</v>
      </c>
      <c r="H519" s="477">
        <v>1.0032679738562091</v>
      </c>
      <c r="I519" s="477">
        <v>614</v>
      </c>
      <c r="J519" s="477">
        <v>1</v>
      </c>
      <c r="K519" s="477">
        <v>612</v>
      </c>
      <c r="L519" s="477">
        <v>1</v>
      </c>
      <c r="M519" s="477">
        <v>612</v>
      </c>
      <c r="N519" s="477">
        <v>2</v>
      </c>
      <c r="O519" s="477">
        <v>1224</v>
      </c>
      <c r="P519" s="552">
        <v>2</v>
      </c>
      <c r="Q519" s="478">
        <v>612</v>
      </c>
    </row>
    <row r="520" spans="1:17" ht="14.4" customHeight="1" x14ac:dyDescent="0.3">
      <c r="A520" s="472" t="s">
        <v>1349</v>
      </c>
      <c r="B520" s="473" t="s">
        <v>1172</v>
      </c>
      <c r="C520" s="473" t="s">
        <v>1173</v>
      </c>
      <c r="D520" s="473" t="s">
        <v>1264</v>
      </c>
      <c r="E520" s="473" t="s">
        <v>1265</v>
      </c>
      <c r="F520" s="477"/>
      <c r="G520" s="477"/>
      <c r="H520" s="477"/>
      <c r="I520" s="477"/>
      <c r="J520" s="477"/>
      <c r="K520" s="477"/>
      <c r="L520" s="477"/>
      <c r="M520" s="477"/>
      <c r="N520" s="477">
        <v>2</v>
      </c>
      <c r="O520" s="477">
        <v>3536</v>
      </c>
      <c r="P520" s="552"/>
      <c r="Q520" s="478">
        <v>1768</v>
      </c>
    </row>
    <row r="521" spans="1:17" ht="14.4" customHeight="1" x14ac:dyDescent="0.3">
      <c r="A521" s="472" t="s">
        <v>1349</v>
      </c>
      <c r="B521" s="473" t="s">
        <v>1172</v>
      </c>
      <c r="C521" s="473" t="s">
        <v>1173</v>
      </c>
      <c r="D521" s="473" t="s">
        <v>1270</v>
      </c>
      <c r="E521" s="473" t="s">
        <v>1271</v>
      </c>
      <c r="F521" s="477">
        <v>2</v>
      </c>
      <c r="G521" s="477">
        <v>498</v>
      </c>
      <c r="H521" s="477"/>
      <c r="I521" s="477">
        <v>249</v>
      </c>
      <c r="J521" s="477"/>
      <c r="K521" s="477"/>
      <c r="L521" s="477"/>
      <c r="M521" s="477"/>
      <c r="N521" s="477">
        <v>2</v>
      </c>
      <c r="O521" s="477">
        <v>544</v>
      </c>
      <c r="P521" s="552"/>
      <c r="Q521" s="478">
        <v>272</v>
      </c>
    </row>
    <row r="522" spans="1:17" ht="14.4" customHeight="1" x14ac:dyDescent="0.3">
      <c r="A522" s="472" t="s">
        <v>1349</v>
      </c>
      <c r="B522" s="473" t="s">
        <v>1172</v>
      </c>
      <c r="C522" s="473" t="s">
        <v>1173</v>
      </c>
      <c r="D522" s="473" t="s">
        <v>1278</v>
      </c>
      <c r="E522" s="473" t="s">
        <v>1279</v>
      </c>
      <c r="F522" s="477">
        <v>128</v>
      </c>
      <c r="G522" s="477">
        <v>5376</v>
      </c>
      <c r="H522" s="477">
        <v>1.3728294177732381</v>
      </c>
      <c r="I522" s="477">
        <v>42</v>
      </c>
      <c r="J522" s="477">
        <v>89</v>
      </c>
      <c r="K522" s="477">
        <v>3916</v>
      </c>
      <c r="L522" s="477">
        <v>1</v>
      </c>
      <c r="M522" s="477">
        <v>44</v>
      </c>
      <c r="N522" s="477">
        <v>88</v>
      </c>
      <c r="O522" s="477">
        <v>3872</v>
      </c>
      <c r="P522" s="552">
        <v>0.9887640449438202</v>
      </c>
      <c r="Q522" s="478">
        <v>44</v>
      </c>
    </row>
    <row r="523" spans="1:17" ht="14.4" customHeight="1" x14ac:dyDescent="0.3">
      <c r="A523" s="472" t="s">
        <v>1349</v>
      </c>
      <c r="B523" s="473" t="s">
        <v>1172</v>
      </c>
      <c r="C523" s="473" t="s">
        <v>1173</v>
      </c>
      <c r="D523" s="473" t="s">
        <v>1282</v>
      </c>
      <c r="E523" s="473" t="s">
        <v>1283</v>
      </c>
      <c r="F523" s="477"/>
      <c r="G523" s="477"/>
      <c r="H523" s="477"/>
      <c r="I523" s="477"/>
      <c r="J523" s="477">
        <v>5</v>
      </c>
      <c r="K523" s="477">
        <v>180</v>
      </c>
      <c r="L523" s="477">
        <v>1</v>
      </c>
      <c r="M523" s="477">
        <v>36</v>
      </c>
      <c r="N523" s="477">
        <v>2</v>
      </c>
      <c r="O523" s="477">
        <v>72</v>
      </c>
      <c r="P523" s="552">
        <v>0.4</v>
      </c>
      <c r="Q523" s="478">
        <v>36</v>
      </c>
    </row>
    <row r="524" spans="1:17" ht="14.4" customHeight="1" x14ac:dyDescent="0.3">
      <c r="A524" s="472" t="s">
        <v>1349</v>
      </c>
      <c r="B524" s="473" t="s">
        <v>1172</v>
      </c>
      <c r="C524" s="473" t="s">
        <v>1173</v>
      </c>
      <c r="D524" s="473" t="s">
        <v>1288</v>
      </c>
      <c r="E524" s="473" t="s">
        <v>1289</v>
      </c>
      <c r="F524" s="477"/>
      <c r="G524" s="477"/>
      <c r="H524" s="477"/>
      <c r="I524" s="477"/>
      <c r="J524" s="477">
        <v>1</v>
      </c>
      <c r="K524" s="477">
        <v>327</v>
      </c>
      <c r="L524" s="477">
        <v>1</v>
      </c>
      <c r="M524" s="477">
        <v>327</v>
      </c>
      <c r="N524" s="477">
        <v>19</v>
      </c>
      <c r="O524" s="477">
        <v>6213</v>
      </c>
      <c r="P524" s="552">
        <v>19</v>
      </c>
      <c r="Q524" s="478">
        <v>327</v>
      </c>
    </row>
    <row r="525" spans="1:17" ht="14.4" customHeight="1" x14ac:dyDescent="0.3">
      <c r="A525" s="472" t="s">
        <v>1349</v>
      </c>
      <c r="B525" s="473" t="s">
        <v>1172</v>
      </c>
      <c r="C525" s="473" t="s">
        <v>1173</v>
      </c>
      <c r="D525" s="473" t="s">
        <v>1292</v>
      </c>
      <c r="E525" s="473" t="s">
        <v>1293</v>
      </c>
      <c r="F525" s="477"/>
      <c r="G525" s="477"/>
      <c r="H525" s="477"/>
      <c r="I525" s="477"/>
      <c r="J525" s="477"/>
      <c r="K525" s="477"/>
      <c r="L525" s="477"/>
      <c r="M525" s="477"/>
      <c r="N525" s="477">
        <v>2</v>
      </c>
      <c r="O525" s="477">
        <v>664</v>
      </c>
      <c r="P525" s="552"/>
      <c r="Q525" s="478">
        <v>332</v>
      </c>
    </row>
    <row r="526" spans="1:17" ht="14.4" customHeight="1" x14ac:dyDescent="0.3">
      <c r="A526" s="472" t="s">
        <v>1349</v>
      </c>
      <c r="B526" s="473" t="s">
        <v>1172</v>
      </c>
      <c r="C526" s="473" t="s">
        <v>1173</v>
      </c>
      <c r="D526" s="473" t="s">
        <v>1294</v>
      </c>
      <c r="E526" s="473" t="s">
        <v>1295</v>
      </c>
      <c r="F526" s="477"/>
      <c r="G526" s="477"/>
      <c r="H526" s="477"/>
      <c r="I526" s="477"/>
      <c r="J526" s="477"/>
      <c r="K526" s="477"/>
      <c r="L526" s="477"/>
      <c r="M526" s="477"/>
      <c r="N526" s="477">
        <v>138</v>
      </c>
      <c r="O526" s="477">
        <v>36018</v>
      </c>
      <c r="P526" s="552"/>
      <c r="Q526" s="478">
        <v>261</v>
      </c>
    </row>
    <row r="527" spans="1:17" ht="14.4" customHeight="1" x14ac:dyDescent="0.3">
      <c r="A527" s="472" t="s">
        <v>1349</v>
      </c>
      <c r="B527" s="473" t="s">
        <v>1172</v>
      </c>
      <c r="C527" s="473" t="s">
        <v>1173</v>
      </c>
      <c r="D527" s="473" t="s">
        <v>1296</v>
      </c>
      <c r="E527" s="473" t="s">
        <v>1297</v>
      </c>
      <c r="F527" s="477"/>
      <c r="G527" s="477"/>
      <c r="H527" s="477"/>
      <c r="I527" s="477"/>
      <c r="J527" s="477"/>
      <c r="K527" s="477"/>
      <c r="L527" s="477"/>
      <c r="M527" s="477"/>
      <c r="N527" s="477">
        <v>2</v>
      </c>
      <c r="O527" s="477">
        <v>330</v>
      </c>
      <c r="P527" s="552"/>
      <c r="Q527" s="478">
        <v>165</v>
      </c>
    </row>
    <row r="528" spans="1:17" ht="14.4" customHeight="1" x14ac:dyDescent="0.3">
      <c r="A528" s="472" t="s">
        <v>1349</v>
      </c>
      <c r="B528" s="473" t="s">
        <v>1172</v>
      </c>
      <c r="C528" s="473" t="s">
        <v>1173</v>
      </c>
      <c r="D528" s="473" t="s">
        <v>1298</v>
      </c>
      <c r="E528" s="473" t="s">
        <v>1299</v>
      </c>
      <c r="F528" s="477"/>
      <c r="G528" s="477"/>
      <c r="H528" s="477"/>
      <c r="I528" s="477"/>
      <c r="J528" s="477"/>
      <c r="K528" s="477"/>
      <c r="L528" s="477"/>
      <c r="M528" s="477"/>
      <c r="N528" s="477">
        <v>1</v>
      </c>
      <c r="O528" s="477">
        <v>1078</v>
      </c>
      <c r="P528" s="552"/>
      <c r="Q528" s="478">
        <v>1078</v>
      </c>
    </row>
    <row r="529" spans="1:17" ht="14.4" customHeight="1" x14ac:dyDescent="0.3">
      <c r="A529" s="472" t="s">
        <v>1349</v>
      </c>
      <c r="B529" s="473" t="s">
        <v>1172</v>
      </c>
      <c r="C529" s="473" t="s">
        <v>1173</v>
      </c>
      <c r="D529" s="473" t="s">
        <v>1300</v>
      </c>
      <c r="E529" s="473" t="s">
        <v>1301</v>
      </c>
      <c r="F529" s="477"/>
      <c r="G529" s="477"/>
      <c r="H529" s="477"/>
      <c r="I529" s="477"/>
      <c r="J529" s="477"/>
      <c r="K529" s="477"/>
      <c r="L529" s="477"/>
      <c r="M529" s="477"/>
      <c r="N529" s="477">
        <v>1</v>
      </c>
      <c r="O529" s="477">
        <v>152</v>
      </c>
      <c r="P529" s="552"/>
      <c r="Q529" s="478">
        <v>152</v>
      </c>
    </row>
    <row r="530" spans="1:17" ht="14.4" customHeight="1" x14ac:dyDescent="0.3">
      <c r="A530" s="472" t="s">
        <v>1350</v>
      </c>
      <c r="B530" s="473" t="s">
        <v>1172</v>
      </c>
      <c r="C530" s="473" t="s">
        <v>1173</v>
      </c>
      <c r="D530" s="473" t="s">
        <v>1174</v>
      </c>
      <c r="E530" s="473" t="s">
        <v>1175</v>
      </c>
      <c r="F530" s="477">
        <v>150</v>
      </c>
      <c r="G530" s="477">
        <v>25950</v>
      </c>
      <c r="H530" s="477">
        <v>0.92024539877300615</v>
      </c>
      <c r="I530" s="477">
        <v>173</v>
      </c>
      <c r="J530" s="477">
        <v>163</v>
      </c>
      <c r="K530" s="477">
        <v>28199</v>
      </c>
      <c r="L530" s="477">
        <v>1</v>
      </c>
      <c r="M530" s="477">
        <v>173</v>
      </c>
      <c r="N530" s="477">
        <v>113</v>
      </c>
      <c r="O530" s="477">
        <v>19662</v>
      </c>
      <c r="P530" s="552">
        <v>0.69725876804141995</v>
      </c>
      <c r="Q530" s="478">
        <v>174</v>
      </c>
    </row>
    <row r="531" spans="1:17" ht="14.4" customHeight="1" x14ac:dyDescent="0.3">
      <c r="A531" s="472" t="s">
        <v>1350</v>
      </c>
      <c r="B531" s="473" t="s">
        <v>1172</v>
      </c>
      <c r="C531" s="473" t="s">
        <v>1173</v>
      </c>
      <c r="D531" s="473" t="s">
        <v>1188</v>
      </c>
      <c r="E531" s="473" t="s">
        <v>1189</v>
      </c>
      <c r="F531" s="477">
        <v>1</v>
      </c>
      <c r="G531" s="477">
        <v>1173</v>
      </c>
      <c r="H531" s="477">
        <v>0.27406542056074767</v>
      </c>
      <c r="I531" s="477">
        <v>1173</v>
      </c>
      <c r="J531" s="477">
        <v>4</v>
      </c>
      <c r="K531" s="477">
        <v>4280</v>
      </c>
      <c r="L531" s="477">
        <v>1</v>
      </c>
      <c r="M531" s="477">
        <v>1070</v>
      </c>
      <c r="N531" s="477">
        <v>8</v>
      </c>
      <c r="O531" s="477">
        <v>8560</v>
      </c>
      <c r="P531" s="552">
        <v>2</v>
      </c>
      <c r="Q531" s="478">
        <v>1070</v>
      </c>
    </row>
    <row r="532" spans="1:17" ht="14.4" customHeight="1" x14ac:dyDescent="0.3">
      <c r="A532" s="472" t="s">
        <v>1350</v>
      </c>
      <c r="B532" s="473" t="s">
        <v>1172</v>
      </c>
      <c r="C532" s="473" t="s">
        <v>1173</v>
      </c>
      <c r="D532" s="473" t="s">
        <v>1190</v>
      </c>
      <c r="E532" s="473" t="s">
        <v>1191</v>
      </c>
      <c r="F532" s="477">
        <v>68</v>
      </c>
      <c r="G532" s="477">
        <v>2788</v>
      </c>
      <c r="H532" s="477">
        <v>1.5540691192865106</v>
      </c>
      <c r="I532" s="477">
        <v>41</v>
      </c>
      <c r="J532" s="477">
        <v>39</v>
      </c>
      <c r="K532" s="477">
        <v>1794</v>
      </c>
      <c r="L532" s="477">
        <v>1</v>
      </c>
      <c r="M532" s="477">
        <v>46</v>
      </c>
      <c r="N532" s="477">
        <v>68</v>
      </c>
      <c r="O532" s="477">
        <v>3128</v>
      </c>
      <c r="P532" s="552">
        <v>1.7435897435897436</v>
      </c>
      <c r="Q532" s="478">
        <v>46</v>
      </c>
    </row>
    <row r="533" spans="1:17" ht="14.4" customHeight="1" x14ac:dyDescent="0.3">
      <c r="A533" s="472" t="s">
        <v>1350</v>
      </c>
      <c r="B533" s="473" t="s">
        <v>1172</v>
      </c>
      <c r="C533" s="473" t="s">
        <v>1173</v>
      </c>
      <c r="D533" s="473" t="s">
        <v>1192</v>
      </c>
      <c r="E533" s="473" t="s">
        <v>1193</v>
      </c>
      <c r="F533" s="477">
        <v>2</v>
      </c>
      <c r="G533" s="477">
        <v>768</v>
      </c>
      <c r="H533" s="477">
        <v>0.13832853025936601</v>
      </c>
      <c r="I533" s="477">
        <v>384</v>
      </c>
      <c r="J533" s="477">
        <v>16</v>
      </c>
      <c r="K533" s="477">
        <v>5552</v>
      </c>
      <c r="L533" s="477">
        <v>1</v>
      </c>
      <c r="M533" s="477">
        <v>347</v>
      </c>
      <c r="N533" s="477">
        <v>1</v>
      </c>
      <c r="O533" s="477">
        <v>347</v>
      </c>
      <c r="P533" s="552">
        <v>6.25E-2</v>
      </c>
      <c r="Q533" s="478">
        <v>347</v>
      </c>
    </row>
    <row r="534" spans="1:17" ht="14.4" customHeight="1" x14ac:dyDescent="0.3">
      <c r="A534" s="472" t="s">
        <v>1350</v>
      </c>
      <c r="B534" s="473" t="s">
        <v>1172</v>
      </c>
      <c r="C534" s="473" t="s">
        <v>1173</v>
      </c>
      <c r="D534" s="473" t="s">
        <v>1194</v>
      </c>
      <c r="E534" s="473" t="s">
        <v>1195</v>
      </c>
      <c r="F534" s="477">
        <v>9</v>
      </c>
      <c r="G534" s="477">
        <v>333</v>
      </c>
      <c r="H534" s="477"/>
      <c r="I534" s="477">
        <v>37</v>
      </c>
      <c r="J534" s="477"/>
      <c r="K534" s="477"/>
      <c r="L534" s="477"/>
      <c r="M534" s="477"/>
      <c r="N534" s="477"/>
      <c r="O534" s="477"/>
      <c r="P534" s="552"/>
      <c r="Q534" s="478"/>
    </row>
    <row r="535" spans="1:17" ht="14.4" customHeight="1" x14ac:dyDescent="0.3">
      <c r="A535" s="472" t="s">
        <v>1350</v>
      </c>
      <c r="B535" s="473" t="s">
        <v>1172</v>
      </c>
      <c r="C535" s="473" t="s">
        <v>1173</v>
      </c>
      <c r="D535" s="473" t="s">
        <v>1198</v>
      </c>
      <c r="E535" s="473" t="s">
        <v>1199</v>
      </c>
      <c r="F535" s="477"/>
      <c r="G535" s="477"/>
      <c r="H535" s="477"/>
      <c r="I535" s="477"/>
      <c r="J535" s="477">
        <v>31</v>
      </c>
      <c r="K535" s="477">
        <v>11687</v>
      </c>
      <c r="L535" s="477">
        <v>1</v>
      </c>
      <c r="M535" s="477">
        <v>377</v>
      </c>
      <c r="N535" s="477">
        <v>43</v>
      </c>
      <c r="O535" s="477">
        <v>16211</v>
      </c>
      <c r="P535" s="552">
        <v>1.3870967741935485</v>
      </c>
      <c r="Q535" s="478">
        <v>377</v>
      </c>
    </row>
    <row r="536" spans="1:17" ht="14.4" customHeight="1" x14ac:dyDescent="0.3">
      <c r="A536" s="472" t="s">
        <v>1350</v>
      </c>
      <c r="B536" s="473" t="s">
        <v>1172</v>
      </c>
      <c r="C536" s="473" t="s">
        <v>1173</v>
      </c>
      <c r="D536" s="473" t="s">
        <v>1202</v>
      </c>
      <c r="E536" s="473" t="s">
        <v>1203</v>
      </c>
      <c r="F536" s="477">
        <v>8</v>
      </c>
      <c r="G536" s="477">
        <v>3936</v>
      </c>
      <c r="H536" s="477">
        <v>0.75114503816793898</v>
      </c>
      <c r="I536" s="477">
        <v>492</v>
      </c>
      <c r="J536" s="477">
        <v>10</v>
      </c>
      <c r="K536" s="477">
        <v>5240</v>
      </c>
      <c r="L536" s="477">
        <v>1</v>
      </c>
      <c r="M536" s="477">
        <v>524</v>
      </c>
      <c r="N536" s="477">
        <v>9</v>
      </c>
      <c r="O536" s="477">
        <v>4716</v>
      </c>
      <c r="P536" s="552">
        <v>0.9</v>
      </c>
      <c r="Q536" s="478">
        <v>524</v>
      </c>
    </row>
    <row r="537" spans="1:17" ht="14.4" customHeight="1" x14ac:dyDescent="0.3">
      <c r="A537" s="472" t="s">
        <v>1350</v>
      </c>
      <c r="B537" s="473" t="s">
        <v>1172</v>
      </c>
      <c r="C537" s="473" t="s">
        <v>1173</v>
      </c>
      <c r="D537" s="473" t="s">
        <v>1204</v>
      </c>
      <c r="E537" s="473" t="s">
        <v>1205</v>
      </c>
      <c r="F537" s="477">
        <v>8</v>
      </c>
      <c r="G537" s="477">
        <v>248</v>
      </c>
      <c r="H537" s="477">
        <v>0.48343079922027288</v>
      </c>
      <c r="I537" s="477">
        <v>31</v>
      </c>
      <c r="J537" s="477">
        <v>9</v>
      </c>
      <c r="K537" s="477">
        <v>513</v>
      </c>
      <c r="L537" s="477">
        <v>1</v>
      </c>
      <c r="M537" s="477">
        <v>57</v>
      </c>
      <c r="N537" s="477">
        <v>5</v>
      </c>
      <c r="O537" s="477">
        <v>285</v>
      </c>
      <c r="P537" s="552">
        <v>0.55555555555555558</v>
      </c>
      <c r="Q537" s="478">
        <v>57</v>
      </c>
    </row>
    <row r="538" spans="1:17" ht="14.4" customHeight="1" x14ac:dyDescent="0.3">
      <c r="A538" s="472" t="s">
        <v>1350</v>
      </c>
      <c r="B538" s="473" t="s">
        <v>1172</v>
      </c>
      <c r="C538" s="473" t="s">
        <v>1173</v>
      </c>
      <c r="D538" s="473" t="s">
        <v>1206</v>
      </c>
      <c r="E538" s="473" t="s">
        <v>1207</v>
      </c>
      <c r="F538" s="477">
        <v>1</v>
      </c>
      <c r="G538" s="477">
        <v>208</v>
      </c>
      <c r="H538" s="477">
        <v>0.9285714285714286</v>
      </c>
      <c r="I538" s="477">
        <v>208</v>
      </c>
      <c r="J538" s="477">
        <v>1</v>
      </c>
      <c r="K538" s="477">
        <v>224</v>
      </c>
      <c r="L538" s="477">
        <v>1</v>
      </c>
      <c r="M538" s="477">
        <v>224</v>
      </c>
      <c r="N538" s="477">
        <v>1</v>
      </c>
      <c r="O538" s="477">
        <v>225</v>
      </c>
      <c r="P538" s="552">
        <v>1.0044642857142858</v>
      </c>
      <c r="Q538" s="478">
        <v>225</v>
      </c>
    </row>
    <row r="539" spans="1:17" ht="14.4" customHeight="1" x14ac:dyDescent="0.3">
      <c r="A539" s="472" t="s">
        <v>1350</v>
      </c>
      <c r="B539" s="473" t="s">
        <v>1172</v>
      </c>
      <c r="C539" s="473" t="s">
        <v>1173</v>
      </c>
      <c r="D539" s="473" t="s">
        <v>1208</v>
      </c>
      <c r="E539" s="473" t="s">
        <v>1209</v>
      </c>
      <c r="F539" s="477">
        <v>1</v>
      </c>
      <c r="G539" s="477">
        <v>384</v>
      </c>
      <c r="H539" s="477">
        <v>0.34719710669077758</v>
      </c>
      <c r="I539" s="477">
        <v>384</v>
      </c>
      <c r="J539" s="477">
        <v>2</v>
      </c>
      <c r="K539" s="477">
        <v>1106</v>
      </c>
      <c r="L539" s="477">
        <v>1</v>
      </c>
      <c r="M539" s="477">
        <v>553</v>
      </c>
      <c r="N539" s="477">
        <v>1</v>
      </c>
      <c r="O539" s="477">
        <v>554</v>
      </c>
      <c r="P539" s="552">
        <v>0.50090415913200725</v>
      </c>
      <c r="Q539" s="478">
        <v>554</v>
      </c>
    </row>
    <row r="540" spans="1:17" ht="14.4" customHeight="1" x14ac:dyDescent="0.3">
      <c r="A540" s="472" t="s">
        <v>1350</v>
      </c>
      <c r="B540" s="473" t="s">
        <v>1172</v>
      </c>
      <c r="C540" s="473" t="s">
        <v>1173</v>
      </c>
      <c r="D540" s="473" t="s">
        <v>1210</v>
      </c>
      <c r="E540" s="473" t="s">
        <v>1211</v>
      </c>
      <c r="F540" s="477">
        <v>1</v>
      </c>
      <c r="G540" s="477">
        <v>236</v>
      </c>
      <c r="H540" s="477"/>
      <c r="I540" s="477">
        <v>236</v>
      </c>
      <c r="J540" s="477"/>
      <c r="K540" s="477"/>
      <c r="L540" s="477"/>
      <c r="M540" s="477"/>
      <c r="N540" s="477">
        <v>1</v>
      </c>
      <c r="O540" s="477">
        <v>214</v>
      </c>
      <c r="P540" s="552"/>
      <c r="Q540" s="478">
        <v>214</v>
      </c>
    </row>
    <row r="541" spans="1:17" ht="14.4" customHeight="1" x14ac:dyDescent="0.3">
      <c r="A541" s="472" t="s">
        <v>1350</v>
      </c>
      <c r="B541" s="473" t="s">
        <v>1172</v>
      </c>
      <c r="C541" s="473" t="s">
        <v>1173</v>
      </c>
      <c r="D541" s="473" t="s">
        <v>1218</v>
      </c>
      <c r="E541" s="473" t="s">
        <v>1219</v>
      </c>
      <c r="F541" s="477">
        <v>29</v>
      </c>
      <c r="G541" s="477">
        <v>493</v>
      </c>
      <c r="H541" s="477">
        <v>0.67441860465116277</v>
      </c>
      <c r="I541" s="477">
        <v>17</v>
      </c>
      <c r="J541" s="477">
        <v>43</v>
      </c>
      <c r="K541" s="477">
        <v>731</v>
      </c>
      <c r="L541" s="477">
        <v>1</v>
      </c>
      <c r="M541" s="477">
        <v>17</v>
      </c>
      <c r="N541" s="477">
        <v>37</v>
      </c>
      <c r="O541" s="477">
        <v>629</v>
      </c>
      <c r="P541" s="552">
        <v>0.86046511627906974</v>
      </c>
      <c r="Q541" s="478">
        <v>17</v>
      </c>
    </row>
    <row r="542" spans="1:17" ht="14.4" customHeight="1" x14ac:dyDescent="0.3">
      <c r="A542" s="472" t="s">
        <v>1350</v>
      </c>
      <c r="B542" s="473" t="s">
        <v>1172</v>
      </c>
      <c r="C542" s="473" t="s">
        <v>1173</v>
      </c>
      <c r="D542" s="473" t="s">
        <v>1220</v>
      </c>
      <c r="E542" s="473" t="s">
        <v>1221</v>
      </c>
      <c r="F542" s="477">
        <v>4</v>
      </c>
      <c r="G542" s="477">
        <v>556</v>
      </c>
      <c r="H542" s="477">
        <v>3.8881118881118879</v>
      </c>
      <c r="I542" s="477">
        <v>139</v>
      </c>
      <c r="J542" s="477">
        <v>1</v>
      </c>
      <c r="K542" s="477">
        <v>143</v>
      </c>
      <c r="L542" s="477">
        <v>1</v>
      </c>
      <c r="M542" s="477">
        <v>143</v>
      </c>
      <c r="N542" s="477"/>
      <c r="O542" s="477"/>
      <c r="P542" s="552"/>
      <c r="Q542" s="478"/>
    </row>
    <row r="543" spans="1:17" ht="14.4" customHeight="1" x14ac:dyDescent="0.3">
      <c r="A543" s="472" t="s">
        <v>1350</v>
      </c>
      <c r="B543" s="473" t="s">
        <v>1172</v>
      </c>
      <c r="C543" s="473" t="s">
        <v>1173</v>
      </c>
      <c r="D543" s="473" t="s">
        <v>1222</v>
      </c>
      <c r="E543" s="473" t="s">
        <v>1223</v>
      </c>
      <c r="F543" s="477">
        <v>17</v>
      </c>
      <c r="G543" s="477">
        <v>1751</v>
      </c>
      <c r="H543" s="477">
        <v>3.3673076923076923</v>
      </c>
      <c r="I543" s="477">
        <v>103</v>
      </c>
      <c r="J543" s="477">
        <v>8</v>
      </c>
      <c r="K543" s="477">
        <v>520</v>
      </c>
      <c r="L543" s="477">
        <v>1</v>
      </c>
      <c r="M543" s="477">
        <v>65</v>
      </c>
      <c r="N543" s="477">
        <v>1</v>
      </c>
      <c r="O543" s="477">
        <v>65</v>
      </c>
      <c r="P543" s="552">
        <v>0.125</v>
      </c>
      <c r="Q543" s="478">
        <v>65</v>
      </c>
    </row>
    <row r="544" spans="1:17" ht="14.4" customHeight="1" x14ac:dyDescent="0.3">
      <c r="A544" s="472" t="s">
        <v>1350</v>
      </c>
      <c r="B544" s="473" t="s">
        <v>1172</v>
      </c>
      <c r="C544" s="473" t="s">
        <v>1173</v>
      </c>
      <c r="D544" s="473" t="s">
        <v>1228</v>
      </c>
      <c r="E544" s="473" t="s">
        <v>1229</v>
      </c>
      <c r="F544" s="477">
        <v>268</v>
      </c>
      <c r="G544" s="477">
        <v>31356</v>
      </c>
      <c r="H544" s="477">
        <v>1.0527800161160354</v>
      </c>
      <c r="I544" s="477">
        <v>117</v>
      </c>
      <c r="J544" s="477">
        <v>219</v>
      </c>
      <c r="K544" s="477">
        <v>29784</v>
      </c>
      <c r="L544" s="477">
        <v>1</v>
      </c>
      <c r="M544" s="477">
        <v>136</v>
      </c>
      <c r="N544" s="477">
        <v>194</v>
      </c>
      <c r="O544" s="477">
        <v>26578</v>
      </c>
      <c r="P544" s="552">
        <v>0.89235831318828907</v>
      </c>
      <c r="Q544" s="478">
        <v>137</v>
      </c>
    </row>
    <row r="545" spans="1:17" ht="14.4" customHeight="1" x14ac:dyDescent="0.3">
      <c r="A545" s="472" t="s">
        <v>1350</v>
      </c>
      <c r="B545" s="473" t="s">
        <v>1172</v>
      </c>
      <c r="C545" s="473" t="s">
        <v>1173</v>
      </c>
      <c r="D545" s="473" t="s">
        <v>1230</v>
      </c>
      <c r="E545" s="473" t="s">
        <v>1231</v>
      </c>
      <c r="F545" s="477">
        <v>46</v>
      </c>
      <c r="G545" s="477">
        <v>4186</v>
      </c>
      <c r="H545" s="477">
        <v>0.66666666666666663</v>
      </c>
      <c r="I545" s="477">
        <v>91</v>
      </c>
      <c r="J545" s="477">
        <v>69</v>
      </c>
      <c r="K545" s="477">
        <v>6279</v>
      </c>
      <c r="L545" s="477">
        <v>1</v>
      </c>
      <c r="M545" s="477">
        <v>91</v>
      </c>
      <c r="N545" s="477">
        <v>40</v>
      </c>
      <c r="O545" s="477">
        <v>3640</v>
      </c>
      <c r="P545" s="552">
        <v>0.57971014492753625</v>
      </c>
      <c r="Q545" s="478">
        <v>91</v>
      </c>
    </row>
    <row r="546" spans="1:17" ht="14.4" customHeight="1" x14ac:dyDescent="0.3">
      <c r="A546" s="472" t="s">
        <v>1350</v>
      </c>
      <c r="B546" s="473" t="s">
        <v>1172</v>
      </c>
      <c r="C546" s="473" t="s">
        <v>1173</v>
      </c>
      <c r="D546" s="473" t="s">
        <v>1232</v>
      </c>
      <c r="E546" s="473" t="s">
        <v>1233</v>
      </c>
      <c r="F546" s="477">
        <v>5</v>
      </c>
      <c r="G546" s="477">
        <v>495</v>
      </c>
      <c r="H546" s="477">
        <v>1.2043795620437956</v>
      </c>
      <c r="I546" s="477">
        <v>99</v>
      </c>
      <c r="J546" s="477">
        <v>3</v>
      </c>
      <c r="K546" s="477">
        <v>411</v>
      </c>
      <c r="L546" s="477">
        <v>1</v>
      </c>
      <c r="M546" s="477">
        <v>137</v>
      </c>
      <c r="N546" s="477">
        <v>2</v>
      </c>
      <c r="O546" s="477">
        <v>276</v>
      </c>
      <c r="P546" s="552">
        <v>0.67153284671532842</v>
      </c>
      <c r="Q546" s="478">
        <v>138</v>
      </c>
    </row>
    <row r="547" spans="1:17" ht="14.4" customHeight="1" x14ac:dyDescent="0.3">
      <c r="A547" s="472" t="s">
        <v>1350</v>
      </c>
      <c r="B547" s="473" t="s">
        <v>1172</v>
      </c>
      <c r="C547" s="473" t="s">
        <v>1173</v>
      </c>
      <c r="D547" s="473" t="s">
        <v>1234</v>
      </c>
      <c r="E547" s="473" t="s">
        <v>1235</v>
      </c>
      <c r="F547" s="477">
        <v>18</v>
      </c>
      <c r="G547" s="477">
        <v>378</v>
      </c>
      <c r="H547" s="477">
        <v>0.19749216300940439</v>
      </c>
      <c r="I547" s="477">
        <v>21</v>
      </c>
      <c r="J547" s="477">
        <v>29</v>
      </c>
      <c r="K547" s="477">
        <v>1914</v>
      </c>
      <c r="L547" s="477">
        <v>1</v>
      </c>
      <c r="M547" s="477">
        <v>66</v>
      </c>
      <c r="N547" s="477">
        <v>8</v>
      </c>
      <c r="O547" s="477">
        <v>528</v>
      </c>
      <c r="P547" s="552">
        <v>0.27586206896551724</v>
      </c>
      <c r="Q547" s="478">
        <v>66</v>
      </c>
    </row>
    <row r="548" spans="1:17" ht="14.4" customHeight="1" x14ac:dyDescent="0.3">
      <c r="A548" s="472" t="s">
        <v>1350</v>
      </c>
      <c r="B548" s="473" t="s">
        <v>1172</v>
      </c>
      <c r="C548" s="473" t="s">
        <v>1173</v>
      </c>
      <c r="D548" s="473" t="s">
        <v>1236</v>
      </c>
      <c r="E548" s="473" t="s">
        <v>1237</v>
      </c>
      <c r="F548" s="477">
        <v>47</v>
      </c>
      <c r="G548" s="477">
        <v>22936</v>
      </c>
      <c r="H548" s="477">
        <v>2.1189948263118996</v>
      </c>
      <c r="I548" s="477">
        <v>488</v>
      </c>
      <c r="J548" s="477">
        <v>33</v>
      </c>
      <c r="K548" s="477">
        <v>10824</v>
      </c>
      <c r="L548" s="477">
        <v>1</v>
      </c>
      <c r="M548" s="477">
        <v>328</v>
      </c>
      <c r="N548" s="477">
        <v>57</v>
      </c>
      <c r="O548" s="477">
        <v>18696</v>
      </c>
      <c r="P548" s="552">
        <v>1.7272727272727273</v>
      </c>
      <c r="Q548" s="478">
        <v>328</v>
      </c>
    </row>
    <row r="549" spans="1:17" ht="14.4" customHeight="1" x14ac:dyDescent="0.3">
      <c r="A549" s="472" t="s">
        <v>1350</v>
      </c>
      <c r="B549" s="473" t="s">
        <v>1172</v>
      </c>
      <c r="C549" s="473" t="s">
        <v>1173</v>
      </c>
      <c r="D549" s="473" t="s">
        <v>1244</v>
      </c>
      <c r="E549" s="473" t="s">
        <v>1245</v>
      </c>
      <c r="F549" s="477">
        <v>50</v>
      </c>
      <c r="G549" s="477">
        <v>2050</v>
      </c>
      <c r="H549" s="477">
        <v>0.95704948646125121</v>
      </c>
      <c r="I549" s="477">
        <v>41</v>
      </c>
      <c r="J549" s="477">
        <v>42</v>
      </c>
      <c r="K549" s="477">
        <v>2142</v>
      </c>
      <c r="L549" s="477">
        <v>1</v>
      </c>
      <c r="M549" s="477">
        <v>51</v>
      </c>
      <c r="N549" s="477">
        <v>29</v>
      </c>
      <c r="O549" s="477">
        <v>1479</v>
      </c>
      <c r="P549" s="552">
        <v>0.69047619047619047</v>
      </c>
      <c r="Q549" s="478">
        <v>51</v>
      </c>
    </row>
    <row r="550" spans="1:17" ht="14.4" customHeight="1" x14ac:dyDescent="0.3">
      <c r="A550" s="472" t="s">
        <v>1350</v>
      </c>
      <c r="B550" s="473" t="s">
        <v>1172</v>
      </c>
      <c r="C550" s="473" t="s">
        <v>1173</v>
      </c>
      <c r="D550" s="473" t="s">
        <v>1258</v>
      </c>
      <c r="E550" s="473" t="s">
        <v>1259</v>
      </c>
      <c r="F550" s="477">
        <v>5</v>
      </c>
      <c r="G550" s="477">
        <v>3070</v>
      </c>
      <c r="H550" s="477">
        <v>1.0032679738562091</v>
      </c>
      <c r="I550" s="477">
        <v>614</v>
      </c>
      <c r="J550" s="477">
        <v>5</v>
      </c>
      <c r="K550" s="477">
        <v>3060</v>
      </c>
      <c r="L550" s="477">
        <v>1</v>
      </c>
      <c r="M550" s="477">
        <v>612</v>
      </c>
      <c r="N550" s="477">
        <v>5</v>
      </c>
      <c r="O550" s="477">
        <v>3060</v>
      </c>
      <c r="P550" s="552">
        <v>1</v>
      </c>
      <c r="Q550" s="478">
        <v>612</v>
      </c>
    </row>
    <row r="551" spans="1:17" ht="14.4" customHeight="1" x14ac:dyDescent="0.3">
      <c r="A551" s="472" t="s">
        <v>1350</v>
      </c>
      <c r="B551" s="473" t="s">
        <v>1172</v>
      </c>
      <c r="C551" s="473" t="s">
        <v>1173</v>
      </c>
      <c r="D551" s="473" t="s">
        <v>1270</v>
      </c>
      <c r="E551" s="473" t="s">
        <v>1271</v>
      </c>
      <c r="F551" s="477">
        <v>1</v>
      </c>
      <c r="G551" s="477">
        <v>249</v>
      </c>
      <c r="H551" s="477"/>
      <c r="I551" s="477">
        <v>249</v>
      </c>
      <c r="J551" s="477"/>
      <c r="K551" s="477"/>
      <c r="L551" s="477"/>
      <c r="M551" s="477"/>
      <c r="N551" s="477">
        <v>1</v>
      </c>
      <c r="O551" s="477">
        <v>272</v>
      </c>
      <c r="P551" s="552"/>
      <c r="Q551" s="478">
        <v>272</v>
      </c>
    </row>
    <row r="552" spans="1:17" ht="14.4" customHeight="1" x14ac:dyDescent="0.3">
      <c r="A552" s="472" t="s">
        <v>1350</v>
      </c>
      <c r="B552" s="473" t="s">
        <v>1172</v>
      </c>
      <c r="C552" s="473" t="s">
        <v>1173</v>
      </c>
      <c r="D552" s="473" t="s">
        <v>1286</v>
      </c>
      <c r="E552" s="473" t="s">
        <v>1287</v>
      </c>
      <c r="F552" s="477"/>
      <c r="G552" s="477"/>
      <c r="H552" s="477"/>
      <c r="I552" s="477"/>
      <c r="J552" s="477"/>
      <c r="K552" s="477"/>
      <c r="L552" s="477"/>
      <c r="M552" s="477"/>
      <c r="N552" s="477">
        <v>14</v>
      </c>
      <c r="O552" s="477">
        <v>20902</v>
      </c>
      <c r="P552" s="552"/>
      <c r="Q552" s="478">
        <v>1493</v>
      </c>
    </row>
    <row r="553" spans="1:17" ht="14.4" customHeight="1" x14ac:dyDescent="0.3">
      <c r="A553" s="472" t="s">
        <v>1350</v>
      </c>
      <c r="B553" s="473" t="s">
        <v>1172</v>
      </c>
      <c r="C553" s="473" t="s">
        <v>1173</v>
      </c>
      <c r="D553" s="473" t="s">
        <v>1288</v>
      </c>
      <c r="E553" s="473" t="s">
        <v>1289</v>
      </c>
      <c r="F553" s="477"/>
      <c r="G553" s="477"/>
      <c r="H553" s="477"/>
      <c r="I553" s="477"/>
      <c r="J553" s="477">
        <v>0</v>
      </c>
      <c r="K553" s="477">
        <v>0</v>
      </c>
      <c r="L553" s="477"/>
      <c r="M553" s="477"/>
      <c r="N553" s="477">
        <v>12</v>
      </c>
      <c r="O553" s="477">
        <v>3924</v>
      </c>
      <c r="P553" s="552"/>
      <c r="Q553" s="478">
        <v>327</v>
      </c>
    </row>
    <row r="554" spans="1:17" ht="14.4" customHeight="1" x14ac:dyDescent="0.3">
      <c r="A554" s="472" t="s">
        <v>1350</v>
      </c>
      <c r="B554" s="473" t="s">
        <v>1172</v>
      </c>
      <c r="C554" s="473" t="s">
        <v>1173</v>
      </c>
      <c r="D554" s="473" t="s">
        <v>1290</v>
      </c>
      <c r="E554" s="473" t="s">
        <v>1291</v>
      </c>
      <c r="F554" s="477"/>
      <c r="G554" s="477"/>
      <c r="H554" s="477"/>
      <c r="I554" s="477"/>
      <c r="J554" s="477"/>
      <c r="K554" s="477"/>
      <c r="L554" s="477"/>
      <c r="M554" s="477"/>
      <c r="N554" s="477">
        <v>4</v>
      </c>
      <c r="O554" s="477">
        <v>3552</v>
      </c>
      <c r="P554" s="552"/>
      <c r="Q554" s="478">
        <v>888</v>
      </c>
    </row>
    <row r="555" spans="1:17" ht="14.4" customHeight="1" x14ac:dyDescent="0.3">
      <c r="A555" s="472" t="s">
        <v>1350</v>
      </c>
      <c r="B555" s="473" t="s">
        <v>1172</v>
      </c>
      <c r="C555" s="473" t="s">
        <v>1173</v>
      </c>
      <c r="D555" s="473" t="s">
        <v>1294</v>
      </c>
      <c r="E555" s="473" t="s">
        <v>1295</v>
      </c>
      <c r="F555" s="477"/>
      <c r="G555" s="477"/>
      <c r="H555" s="477"/>
      <c r="I555" s="477"/>
      <c r="J555" s="477"/>
      <c r="K555" s="477"/>
      <c r="L555" s="477"/>
      <c r="M555" s="477"/>
      <c r="N555" s="477">
        <v>122</v>
      </c>
      <c r="O555" s="477">
        <v>31842</v>
      </c>
      <c r="P555" s="552"/>
      <c r="Q555" s="478">
        <v>261</v>
      </c>
    </row>
    <row r="556" spans="1:17" ht="14.4" customHeight="1" x14ac:dyDescent="0.3">
      <c r="A556" s="472" t="s">
        <v>1350</v>
      </c>
      <c r="B556" s="473" t="s">
        <v>1172</v>
      </c>
      <c r="C556" s="473" t="s">
        <v>1173</v>
      </c>
      <c r="D556" s="473" t="s">
        <v>1296</v>
      </c>
      <c r="E556" s="473" t="s">
        <v>1297</v>
      </c>
      <c r="F556" s="477"/>
      <c r="G556" s="477"/>
      <c r="H556" s="477"/>
      <c r="I556" s="477"/>
      <c r="J556" s="477"/>
      <c r="K556" s="477"/>
      <c r="L556" s="477"/>
      <c r="M556" s="477"/>
      <c r="N556" s="477">
        <v>9</v>
      </c>
      <c r="O556" s="477">
        <v>1485</v>
      </c>
      <c r="P556" s="552"/>
      <c r="Q556" s="478">
        <v>165</v>
      </c>
    </row>
    <row r="557" spans="1:17" ht="14.4" customHeight="1" x14ac:dyDescent="0.3">
      <c r="A557" s="472" t="s">
        <v>1350</v>
      </c>
      <c r="B557" s="473" t="s">
        <v>1172</v>
      </c>
      <c r="C557" s="473" t="s">
        <v>1173</v>
      </c>
      <c r="D557" s="473" t="s">
        <v>1300</v>
      </c>
      <c r="E557" s="473" t="s">
        <v>1301</v>
      </c>
      <c r="F557" s="477"/>
      <c r="G557" s="477"/>
      <c r="H557" s="477"/>
      <c r="I557" s="477"/>
      <c r="J557" s="477"/>
      <c r="K557" s="477"/>
      <c r="L557" s="477"/>
      <c r="M557" s="477"/>
      <c r="N557" s="477">
        <v>1</v>
      </c>
      <c r="O557" s="477">
        <v>152</v>
      </c>
      <c r="P557" s="552"/>
      <c r="Q557" s="478">
        <v>152</v>
      </c>
    </row>
    <row r="558" spans="1:17" ht="14.4" customHeight="1" x14ac:dyDescent="0.3">
      <c r="A558" s="472" t="s">
        <v>1351</v>
      </c>
      <c r="B558" s="473" t="s">
        <v>1172</v>
      </c>
      <c r="C558" s="473" t="s">
        <v>1173</v>
      </c>
      <c r="D558" s="473" t="s">
        <v>1228</v>
      </c>
      <c r="E558" s="473" t="s">
        <v>1229</v>
      </c>
      <c r="F558" s="477">
        <v>2</v>
      </c>
      <c r="G558" s="477">
        <v>234</v>
      </c>
      <c r="H558" s="477"/>
      <c r="I558" s="477">
        <v>117</v>
      </c>
      <c r="J558" s="477"/>
      <c r="K558" s="477"/>
      <c r="L558" s="477"/>
      <c r="M558" s="477"/>
      <c r="N558" s="477"/>
      <c r="O558" s="477"/>
      <c r="P558" s="552"/>
      <c r="Q558" s="478"/>
    </row>
    <row r="559" spans="1:17" ht="14.4" customHeight="1" x14ac:dyDescent="0.3">
      <c r="A559" s="472" t="s">
        <v>1352</v>
      </c>
      <c r="B559" s="473" t="s">
        <v>1172</v>
      </c>
      <c r="C559" s="473" t="s">
        <v>1173</v>
      </c>
      <c r="D559" s="473" t="s">
        <v>1174</v>
      </c>
      <c r="E559" s="473" t="s">
        <v>1175</v>
      </c>
      <c r="F559" s="477">
        <v>129</v>
      </c>
      <c r="G559" s="477">
        <v>22317</v>
      </c>
      <c r="H559" s="477">
        <v>1.0932203389830508</v>
      </c>
      <c r="I559" s="477">
        <v>173</v>
      </c>
      <c r="J559" s="477">
        <v>118</v>
      </c>
      <c r="K559" s="477">
        <v>20414</v>
      </c>
      <c r="L559" s="477">
        <v>1</v>
      </c>
      <c r="M559" s="477">
        <v>173</v>
      </c>
      <c r="N559" s="477">
        <v>139</v>
      </c>
      <c r="O559" s="477">
        <v>24186</v>
      </c>
      <c r="P559" s="552">
        <v>1.1847751543058684</v>
      </c>
      <c r="Q559" s="478">
        <v>174</v>
      </c>
    </row>
    <row r="560" spans="1:17" ht="14.4" customHeight="1" x14ac:dyDescent="0.3">
      <c r="A560" s="472" t="s">
        <v>1352</v>
      </c>
      <c r="B560" s="473" t="s">
        <v>1172</v>
      </c>
      <c r="C560" s="473" t="s">
        <v>1173</v>
      </c>
      <c r="D560" s="473" t="s">
        <v>1188</v>
      </c>
      <c r="E560" s="473" t="s">
        <v>1189</v>
      </c>
      <c r="F560" s="477"/>
      <c r="G560" s="477"/>
      <c r="H560" s="477"/>
      <c r="I560" s="477"/>
      <c r="J560" s="477">
        <v>1</v>
      </c>
      <c r="K560" s="477">
        <v>1070</v>
      </c>
      <c r="L560" s="477">
        <v>1</v>
      </c>
      <c r="M560" s="477">
        <v>1070</v>
      </c>
      <c r="N560" s="477"/>
      <c r="O560" s="477"/>
      <c r="P560" s="552"/>
      <c r="Q560" s="478"/>
    </row>
    <row r="561" spans="1:17" ht="14.4" customHeight="1" x14ac:dyDescent="0.3">
      <c r="A561" s="472" t="s">
        <v>1352</v>
      </c>
      <c r="B561" s="473" t="s">
        <v>1172</v>
      </c>
      <c r="C561" s="473" t="s">
        <v>1173</v>
      </c>
      <c r="D561" s="473" t="s">
        <v>1190</v>
      </c>
      <c r="E561" s="473" t="s">
        <v>1191</v>
      </c>
      <c r="F561" s="477">
        <v>11</v>
      </c>
      <c r="G561" s="477">
        <v>451</v>
      </c>
      <c r="H561" s="477">
        <v>1.2255434782608696</v>
      </c>
      <c r="I561" s="477">
        <v>41</v>
      </c>
      <c r="J561" s="477">
        <v>8</v>
      </c>
      <c r="K561" s="477">
        <v>368</v>
      </c>
      <c r="L561" s="477">
        <v>1</v>
      </c>
      <c r="M561" s="477">
        <v>46</v>
      </c>
      <c r="N561" s="477">
        <v>5</v>
      </c>
      <c r="O561" s="477">
        <v>230</v>
      </c>
      <c r="P561" s="552">
        <v>0.625</v>
      </c>
      <c r="Q561" s="478">
        <v>46</v>
      </c>
    </row>
    <row r="562" spans="1:17" ht="14.4" customHeight="1" x14ac:dyDescent="0.3">
      <c r="A562" s="472" t="s">
        <v>1352</v>
      </c>
      <c r="B562" s="473" t="s">
        <v>1172</v>
      </c>
      <c r="C562" s="473" t="s">
        <v>1173</v>
      </c>
      <c r="D562" s="473" t="s">
        <v>1192</v>
      </c>
      <c r="E562" s="473" t="s">
        <v>1193</v>
      </c>
      <c r="F562" s="477"/>
      <c r="G562" s="477"/>
      <c r="H562" s="477"/>
      <c r="I562" s="477"/>
      <c r="J562" s="477"/>
      <c r="K562" s="477"/>
      <c r="L562" s="477"/>
      <c r="M562" s="477"/>
      <c r="N562" s="477">
        <v>3</v>
      </c>
      <c r="O562" s="477">
        <v>1041</v>
      </c>
      <c r="P562" s="552"/>
      <c r="Q562" s="478">
        <v>347</v>
      </c>
    </row>
    <row r="563" spans="1:17" ht="14.4" customHeight="1" x14ac:dyDescent="0.3">
      <c r="A563" s="472" t="s">
        <v>1352</v>
      </c>
      <c r="B563" s="473" t="s">
        <v>1172</v>
      </c>
      <c r="C563" s="473" t="s">
        <v>1173</v>
      </c>
      <c r="D563" s="473" t="s">
        <v>1204</v>
      </c>
      <c r="E563" s="473" t="s">
        <v>1205</v>
      </c>
      <c r="F563" s="477">
        <v>6</v>
      </c>
      <c r="G563" s="477">
        <v>186</v>
      </c>
      <c r="H563" s="477">
        <v>0.54385964912280704</v>
      </c>
      <c r="I563" s="477">
        <v>31</v>
      </c>
      <c r="J563" s="477">
        <v>6</v>
      </c>
      <c r="K563" s="477">
        <v>342</v>
      </c>
      <c r="L563" s="477">
        <v>1</v>
      </c>
      <c r="M563" s="477">
        <v>57</v>
      </c>
      <c r="N563" s="477">
        <v>1</v>
      </c>
      <c r="O563" s="477">
        <v>57</v>
      </c>
      <c r="P563" s="552">
        <v>0.16666666666666666</v>
      </c>
      <c r="Q563" s="478">
        <v>57</v>
      </c>
    </row>
    <row r="564" spans="1:17" ht="14.4" customHeight="1" x14ac:dyDescent="0.3">
      <c r="A564" s="472" t="s">
        <v>1352</v>
      </c>
      <c r="B564" s="473" t="s">
        <v>1172</v>
      </c>
      <c r="C564" s="473" t="s">
        <v>1173</v>
      </c>
      <c r="D564" s="473" t="s">
        <v>1206</v>
      </c>
      <c r="E564" s="473" t="s">
        <v>1207</v>
      </c>
      <c r="F564" s="477"/>
      <c r="G564" s="477"/>
      <c r="H564" s="477"/>
      <c r="I564" s="477"/>
      <c r="J564" s="477"/>
      <c r="K564" s="477"/>
      <c r="L564" s="477"/>
      <c r="M564" s="477"/>
      <c r="N564" s="477">
        <v>1</v>
      </c>
      <c r="O564" s="477">
        <v>225</v>
      </c>
      <c r="P564" s="552"/>
      <c r="Q564" s="478">
        <v>225</v>
      </c>
    </row>
    <row r="565" spans="1:17" ht="14.4" customHeight="1" x14ac:dyDescent="0.3">
      <c r="A565" s="472" t="s">
        <v>1352</v>
      </c>
      <c r="B565" s="473" t="s">
        <v>1172</v>
      </c>
      <c r="C565" s="473" t="s">
        <v>1173</v>
      </c>
      <c r="D565" s="473" t="s">
        <v>1208</v>
      </c>
      <c r="E565" s="473" t="s">
        <v>1209</v>
      </c>
      <c r="F565" s="477"/>
      <c r="G565" s="477"/>
      <c r="H565" s="477"/>
      <c r="I565" s="477"/>
      <c r="J565" s="477"/>
      <c r="K565" s="477"/>
      <c r="L565" s="477"/>
      <c r="M565" s="477"/>
      <c r="N565" s="477">
        <v>1</v>
      </c>
      <c r="O565" s="477">
        <v>554</v>
      </c>
      <c r="P565" s="552"/>
      <c r="Q565" s="478">
        <v>554</v>
      </c>
    </row>
    <row r="566" spans="1:17" ht="14.4" customHeight="1" x14ac:dyDescent="0.3">
      <c r="A566" s="472" t="s">
        <v>1352</v>
      </c>
      <c r="B566" s="473" t="s">
        <v>1172</v>
      </c>
      <c r="C566" s="473" t="s">
        <v>1173</v>
      </c>
      <c r="D566" s="473" t="s">
        <v>1218</v>
      </c>
      <c r="E566" s="473" t="s">
        <v>1219</v>
      </c>
      <c r="F566" s="477"/>
      <c r="G566" s="477"/>
      <c r="H566" s="477"/>
      <c r="I566" s="477"/>
      <c r="J566" s="477"/>
      <c r="K566" s="477"/>
      <c r="L566" s="477"/>
      <c r="M566" s="477"/>
      <c r="N566" s="477">
        <v>2</v>
      </c>
      <c r="O566" s="477">
        <v>34</v>
      </c>
      <c r="P566" s="552"/>
      <c r="Q566" s="478">
        <v>17</v>
      </c>
    </row>
    <row r="567" spans="1:17" ht="14.4" customHeight="1" x14ac:dyDescent="0.3">
      <c r="A567" s="472" t="s">
        <v>1352</v>
      </c>
      <c r="B567" s="473" t="s">
        <v>1172</v>
      </c>
      <c r="C567" s="473" t="s">
        <v>1173</v>
      </c>
      <c r="D567" s="473" t="s">
        <v>1220</v>
      </c>
      <c r="E567" s="473" t="s">
        <v>1221</v>
      </c>
      <c r="F567" s="477"/>
      <c r="G567" s="477"/>
      <c r="H567" s="477"/>
      <c r="I567" s="477"/>
      <c r="J567" s="477">
        <v>3</v>
      </c>
      <c r="K567" s="477">
        <v>429</v>
      </c>
      <c r="L567" s="477">
        <v>1</v>
      </c>
      <c r="M567" s="477">
        <v>143</v>
      </c>
      <c r="N567" s="477">
        <v>3</v>
      </c>
      <c r="O567" s="477">
        <v>429</v>
      </c>
      <c r="P567" s="552">
        <v>1</v>
      </c>
      <c r="Q567" s="478">
        <v>143</v>
      </c>
    </row>
    <row r="568" spans="1:17" ht="14.4" customHeight="1" x14ac:dyDescent="0.3">
      <c r="A568" s="472" t="s">
        <v>1352</v>
      </c>
      <c r="B568" s="473" t="s">
        <v>1172</v>
      </c>
      <c r="C568" s="473" t="s">
        <v>1173</v>
      </c>
      <c r="D568" s="473" t="s">
        <v>1222</v>
      </c>
      <c r="E568" s="473" t="s">
        <v>1223</v>
      </c>
      <c r="F568" s="477">
        <v>1</v>
      </c>
      <c r="G568" s="477">
        <v>103</v>
      </c>
      <c r="H568" s="477">
        <v>0.79230769230769227</v>
      </c>
      <c r="I568" s="477">
        <v>103</v>
      </c>
      <c r="J568" s="477">
        <v>2</v>
      </c>
      <c r="K568" s="477">
        <v>130</v>
      </c>
      <c r="L568" s="477">
        <v>1</v>
      </c>
      <c r="M568" s="477">
        <v>65</v>
      </c>
      <c r="N568" s="477">
        <v>6</v>
      </c>
      <c r="O568" s="477">
        <v>390</v>
      </c>
      <c r="P568" s="552">
        <v>3</v>
      </c>
      <c r="Q568" s="478">
        <v>65</v>
      </c>
    </row>
    <row r="569" spans="1:17" ht="14.4" customHeight="1" x14ac:dyDescent="0.3">
      <c r="A569" s="472" t="s">
        <v>1352</v>
      </c>
      <c r="B569" s="473" t="s">
        <v>1172</v>
      </c>
      <c r="C569" s="473" t="s">
        <v>1173</v>
      </c>
      <c r="D569" s="473" t="s">
        <v>1228</v>
      </c>
      <c r="E569" s="473" t="s">
        <v>1229</v>
      </c>
      <c r="F569" s="477">
        <v>53</v>
      </c>
      <c r="G569" s="477">
        <v>6201</v>
      </c>
      <c r="H569" s="477">
        <v>1.013235294117647</v>
      </c>
      <c r="I569" s="477">
        <v>117</v>
      </c>
      <c r="J569" s="477">
        <v>45</v>
      </c>
      <c r="K569" s="477">
        <v>6120</v>
      </c>
      <c r="L569" s="477">
        <v>1</v>
      </c>
      <c r="M569" s="477">
        <v>136</v>
      </c>
      <c r="N569" s="477">
        <v>93</v>
      </c>
      <c r="O569" s="477">
        <v>12741</v>
      </c>
      <c r="P569" s="552">
        <v>2.0818627450980394</v>
      </c>
      <c r="Q569" s="478">
        <v>137</v>
      </c>
    </row>
    <row r="570" spans="1:17" ht="14.4" customHeight="1" x14ac:dyDescent="0.3">
      <c r="A570" s="472" t="s">
        <v>1352</v>
      </c>
      <c r="B570" s="473" t="s">
        <v>1172</v>
      </c>
      <c r="C570" s="473" t="s">
        <v>1173</v>
      </c>
      <c r="D570" s="473" t="s">
        <v>1230</v>
      </c>
      <c r="E570" s="473" t="s">
        <v>1231</v>
      </c>
      <c r="F570" s="477">
        <v>39</v>
      </c>
      <c r="G570" s="477">
        <v>3549</v>
      </c>
      <c r="H570" s="477">
        <v>1.7727272727272727</v>
      </c>
      <c r="I570" s="477">
        <v>91</v>
      </c>
      <c r="J570" s="477">
        <v>22</v>
      </c>
      <c r="K570" s="477">
        <v>2002</v>
      </c>
      <c r="L570" s="477">
        <v>1</v>
      </c>
      <c r="M570" s="477">
        <v>91</v>
      </c>
      <c r="N570" s="477">
        <v>33</v>
      </c>
      <c r="O570" s="477">
        <v>3003</v>
      </c>
      <c r="P570" s="552">
        <v>1.5</v>
      </c>
      <c r="Q570" s="478">
        <v>91</v>
      </c>
    </row>
    <row r="571" spans="1:17" ht="14.4" customHeight="1" x14ac:dyDescent="0.3">
      <c r="A571" s="472" t="s">
        <v>1352</v>
      </c>
      <c r="B571" s="473" t="s">
        <v>1172</v>
      </c>
      <c r="C571" s="473" t="s">
        <v>1173</v>
      </c>
      <c r="D571" s="473" t="s">
        <v>1234</v>
      </c>
      <c r="E571" s="473" t="s">
        <v>1235</v>
      </c>
      <c r="F571" s="477">
        <v>6</v>
      </c>
      <c r="G571" s="477">
        <v>126</v>
      </c>
      <c r="H571" s="477"/>
      <c r="I571" s="477">
        <v>21</v>
      </c>
      <c r="J571" s="477"/>
      <c r="K571" s="477"/>
      <c r="L571" s="477"/>
      <c r="M571" s="477"/>
      <c r="N571" s="477">
        <v>1</v>
      </c>
      <c r="O571" s="477">
        <v>66</v>
      </c>
      <c r="P571" s="552"/>
      <c r="Q571" s="478">
        <v>66</v>
      </c>
    </row>
    <row r="572" spans="1:17" ht="14.4" customHeight="1" x14ac:dyDescent="0.3">
      <c r="A572" s="472" t="s">
        <v>1352</v>
      </c>
      <c r="B572" s="473" t="s">
        <v>1172</v>
      </c>
      <c r="C572" s="473" t="s">
        <v>1173</v>
      </c>
      <c r="D572" s="473" t="s">
        <v>1244</v>
      </c>
      <c r="E572" s="473" t="s">
        <v>1245</v>
      </c>
      <c r="F572" s="477">
        <v>26</v>
      </c>
      <c r="G572" s="477">
        <v>1066</v>
      </c>
      <c r="H572" s="477">
        <v>0.87091503267973858</v>
      </c>
      <c r="I572" s="477">
        <v>41</v>
      </c>
      <c r="J572" s="477">
        <v>24</v>
      </c>
      <c r="K572" s="477">
        <v>1224</v>
      </c>
      <c r="L572" s="477">
        <v>1</v>
      </c>
      <c r="M572" s="477">
        <v>51</v>
      </c>
      <c r="N572" s="477">
        <v>38</v>
      </c>
      <c r="O572" s="477">
        <v>1938</v>
      </c>
      <c r="P572" s="552">
        <v>1.5833333333333333</v>
      </c>
      <c r="Q572" s="478">
        <v>51</v>
      </c>
    </row>
    <row r="573" spans="1:17" ht="14.4" customHeight="1" x14ac:dyDescent="0.3">
      <c r="A573" s="472" t="s">
        <v>1352</v>
      </c>
      <c r="B573" s="473" t="s">
        <v>1172</v>
      </c>
      <c r="C573" s="473" t="s">
        <v>1173</v>
      </c>
      <c r="D573" s="473" t="s">
        <v>1254</v>
      </c>
      <c r="E573" s="473" t="s">
        <v>1255</v>
      </c>
      <c r="F573" s="477"/>
      <c r="G573" s="477"/>
      <c r="H573" s="477"/>
      <c r="I573" s="477"/>
      <c r="J573" s="477">
        <v>2</v>
      </c>
      <c r="K573" s="477">
        <v>1526</v>
      </c>
      <c r="L573" s="477">
        <v>1</v>
      </c>
      <c r="M573" s="477">
        <v>763</v>
      </c>
      <c r="N573" s="477"/>
      <c r="O573" s="477"/>
      <c r="P573" s="552"/>
      <c r="Q573" s="478"/>
    </row>
    <row r="574" spans="1:17" ht="14.4" customHeight="1" x14ac:dyDescent="0.3">
      <c r="A574" s="472" t="s">
        <v>1352</v>
      </c>
      <c r="B574" s="473" t="s">
        <v>1172</v>
      </c>
      <c r="C574" s="473" t="s">
        <v>1173</v>
      </c>
      <c r="D574" s="473" t="s">
        <v>1288</v>
      </c>
      <c r="E574" s="473" t="s">
        <v>1289</v>
      </c>
      <c r="F574" s="477"/>
      <c r="G574" s="477"/>
      <c r="H574" s="477"/>
      <c r="I574" s="477"/>
      <c r="J574" s="477">
        <v>1</v>
      </c>
      <c r="K574" s="477">
        <v>327</v>
      </c>
      <c r="L574" s="477">
        <v>1</v>
      </c>
      <c r="M574" s="477">
        <v>327</v>
      </c>
      <c r="N574" s="477"/>
      <c r="O574" s="477"/>
      <c r="P574" s="552"/>
      <c r="Q574" s="478"/>
    </row>
    <row r="575" spans="1:17" ht="14.4" customHeight="1" x14ac:dyDescent="0.3">
      <c r="A575" s="472" t="s">
        <v>1352</v>
      </c>
      <c r="B575" s="473" t="s">
        <v>1172</v>
      </c>
      <c r="C575" s="473" t="s">
        <v>1173</v>
      </c>
      <c r="D575" s="473" t="s">
        <v>1294</v>
      </c>
      <c r="E575" s="473" t="s">
        <v>1295</v>
      </c>
      <c r="F575" s="477"/>
      <c r="G575" s="477"/>
      <c r="H575" s="477"/>
      <c r="I575" s="477"/>
      <c r="J575" s="477"/>
      <c r="K575" s="477"/>
      <c r="L575" s="477"/>
      <c r="M575" s="477"/>
      <c r="N575" s="477">
        <v>120</v>
      </c>
      <c r="O575" s="477">
        <v>31320</v>
      </c>
      <c r="P575" s="552"/>
      <c r="Q575" s="478">
        <v>261</v>
      </c>
    </row>
    <row r="576" spans="1:17" ht="14.4" customHeight="1" x14ac:dyDescent="0.3">
      <c r="A576" s="472" t="s">
        <v>1352</v>
      </c>
      <c r="B576" s="473" t="s">
        <v>1172</v>
      </c>
      <c r="C576" s="473" t="s">
        <v>1173</v>
      </c>
      <c r="D576" s="473" t="s">
        <v>1300</v>
      </c>
      <c r="E576" s="473" t="s">
        <v>1301</v>
      </c>
      <c r="F576" s="477"/>
      <c r="G576" s="477"/>
      <c r="H576" s="477"/>
      <c r="I576" s="477"/>
      <c r="J576" s="477"/>
      <c r="K576" s="477"/>
      <c r="L576" s="477"/>
      <c r="M576" s="477"/>
      <c r="N576" s="477">
        <v>1</v>
      </c>
      <c r="O576" s="477">
        <v>152</v>
      </c>
      <c r="P576" s="552"/>
      <c r="Q576" s="478">
        <v>152</v>
      </c>
    </row>
    <row r="577" spans="1:17" ht="14.4" customHeight="1" x14ac:dyDescent="0.3">
      <c r="A577" s="472" t="s">
        <v>1353</v>
      </c>
      <c r="B577" s="473" t="s">
        <v>1172</v>
      </c>
      <c r="C577" s="473" t="s">
        <v>1173</v>
      </c>
      <c r="D577" s="473" t="s">
        <v>1174</v>
      </c>
      <c r="E577" s="473" t="s">
        <v>1175</v>
      </c>
      <c r="F577" s="477">
        <v>15</v>
      </c>
      <c r="G577" s="477">
        <v>2595</v>
      </c>
      <c r="H577" s="477">
        <v>0.9375</v>
      </c>
      <c r="I577" s="477">
        <v>173</v>
      </c>
      <c r="J577" s="477">
        <v>16</v>
      </c>
      <c r="K577" s="477">
        <v>2768</v>
      </c>
      <c r="L577" s="477">
        <v>1</v>
      </c>
      <c r="M577" s="477">
        <v>173</v>
      </c>
      <c r="N577" s="477">
        <v>11</v>
      </c>
      <c r="O577" s="477">
        <v>1914</v>
      </c>
      <c r="P577" s="552">
        <v>0.69147398843930641</v>
      </c>
      <c r="Q577" s="478">
        <v>174</v>
      </c>
    </row>
    <row r="578" spans="1:17" ht="14.4" customHeight="1" x14ac:dyDescent="0.3">
      <c r="A578" s="472" t="s">
        <v>1353</v>
      </c>
      <c r="B578" s="473" t="s">
        <v>1172</v>
      </c>
      <c r="C578" s="473" t="s">
        <v>1173</v>
      </c>
      <c r="D578" s="473" t="s">
        <v>1190</v>
      </c>
      <c r="E578" s="473" t="s">
        <v>1191</v>
      </c>
      <c r="F578" s="477">
        <v>3</v>
      </c>
      <c r="G578" s="477">
        <v>123</v>
      </c>
      <c r="H578" s="477">
        <v>0.14073226544622425</v>
      </c>
      <c r="I578" s="477">
        <v>41</v>
      </c>
      <c r="J578" s="477">
        <v>19</v>
      </c>
      <c r="K578" s="477">
        <v>874</v>
      </c>
      <c r="L578" s="477">
        <v>1</v>
      </c>
      <c r="M578" s="477">
        <v>46</v>
      </c>
      <c r="N578" s="477"/>
      <c r="O578" s="477"/>
      <c r="P578" s="552"/>
      <c r="Q578" s="478"/>
    </row>
    <row r="579" spans="1:17" ht="14.4" customHeight="1" x14ac:dyDescent="0.3">
      <c r="A579" s="472" t="s">
        <v>1353</v>
      </c>
      <c r="B579" s="473" t="s">
        <v>1172</v>
      </c>
      <c r="C579" s="473" t="s">
        <v>1173</v>
      </c>
      <c r="D579" s="473" t="s">
        <v>1192</v>
      </c>
      <c r="E579" s="473" t="s">
        <v>1193</v>
      </c>
      <c r="F579" s="477"/>
      <c r="G579" s="477"/>
      <c r="H579" s="477"/>
      <c r="I579" s="477"/>
      <c r="J579" s="477"/>
      <c r="K579" s="477"/>
      <c r="L579" s="477"/>
      <c r="M579" s="477"/>
      <c r="N579" s="477">
        <v>4</v>
      </c>
      <c r="O579" s="477">
        <v>1388</v>
      </c>
      <c r="P579" s="552"/>
      <c r="Q579" s="478">
        <v>347</v>
      </c>
    </row>
    <row r="580" spans="1:17" ht="14.4" customHeight="1" x14ac:dyDescent="0.3">
      <c r="A580" s="472" t="s">
        <v>1353</v>
      </c>
      <c r="B580" s="473" t="s">
        <v>1172</v>
      </c>
      <c r="C580" s="473" t="s">
        <v>1173</v>
      </c>
      <c r="D580" s="473" t="s">
        <v>1194</v>
      </c>
      <c r="E580" s="473" t="s">
        <v>1195</v>
      </c>
      <c r="F580" s="477"/>
      <c r="G580" s="477"/>
      <c r="H580" s="477"/>
      <c r="I580" s="477"/>
      <c r="J580" s="477"/>
      <c r="K580" s="477"/>
      <c r="L580" s="477"/>
      <c r="M580" s="477"/>
      <c r="N580" s="477">
        <v>4</v>
      </c>
      <c r="O580" s="477">
        <v>204</v>
      </c>
      <c r="P580" s="552"/>
      <c r="Q580" s="478">
        <v>51</v>
      </c>
    </row>
    <row r="581" spans="1:17" ht="14.4" customHeight="1" x14ac:dyDescent="0.3">
      <c r="A581" s="472" t="s">
        <v>1353</v>
      </c>
      <c r="B581" s="473" t="s">
        <v>1172</v>
      </c>
      <c r="C581" s="473" t="s">
        <v>1173</v>
      </c>
      <c r="D581" s="473" t="s">
        <v>1198</v>
      </c>
      <c r="E581" s="473" t="s">
        <v>1199</v>
      </c>
      <c r="F581" s="477"/>
      <c r="G581" s="477"/>
      <c r="H581" s="477"/>
      <c r="I581" s="477"/>
      <c r="J581" s="477"/>
      <c r="K581" s="477"/>
      <c r="L581" s="477"/>
      <c r="M581" s="477"/>
      <c r="N581" s="477">
        <v>15</v>
      </c>
      <c r="O581" s="477">
        <v>5655</v>
      </c>
      <c r="P581" s="552"/>
      <c r="Q581" s="478">
        <v>377</v>
      </c>
    </row>
    <row r="582" spans="1:17" ht="14.4" customHeight="1" x14ac:dyDescent="0.3">
      <c r="A582" s="472" t="s">
        <v>1353</v>
      </c>
      <c r="B582" s="473" t="s">
        <v>1172</v>
      </c>
      <c r="C582" s="473" t="s">
        <v>1173</v>
      </c>
      <c r="D582" s="473" t="s">
        <v>1202</v>
      </c>
      <c r="E582" s="473" t="s">
        <v>1203</v>
      </c>
      <c r="F582" s="477">
        <v>3</v>
      </c>
      <c r="G582" s="477">
        <v>1476</v>
      </c>
      <c r="H582" s="477">
        <v>0.93893129770992367</v>
      </c>
      <c r="I582" s="477">
        <v>492</v>
      </c>
      <c r="J582" s="477">
        <v>3</v>
      </c>
      <c r="K582" s="477">
        <v>1572</v>
      </c>
      <c r="L582" s="477">
        <v>1</v>
      </c>
      <c r="M582" s="477">
        <v>524</v>
      </c>
      <c r="N582" s="477">
        <v>2</v>
      </c>
      <c r="O582" s="477">
        <v>1048</v>
      </c>
      <c r="P582" s="552">
        <v>0.66666666666666663</v>
      </c>
      <c r="Q582" s="478">
        <v>524</v>
      </c>
    </row>
    <row r="583" spans="1:17" ht="14.4" customHeight="1" x14ac:dyDescent="0.3">
      <c r="A583" s="472" t="s">
        <v>1353</v>
      </c>
      <c r="B583" s="473" t="s">
        <v>1172</v>
      </c>
      <c r="C583" s="473" t="s">
        <v>1173</v>
      </c>
      <c r="D583" s="473" t="s">
        <v>1204</v>
      </c>
      <c r="E583" s="473" t="s">
        <v>1205</v>
      </c>
      <c r="F583" s="477"/>
      <c r="G583" s="477"/>
      <c r="H583" s="477"/>
      <c r="I583" s="477"/>
      <c r="J583" s="477">
        <v>8</v>
      </c>
      <c r="K583" s="477">
        <v>456</v>
      </c>
      <c r="L583" s="477">
        <v>1</v>
      </c>
      <c r="M583" s="477">
        <v>57</v>
      </c>
      <c r="N583" s="477"/>
      <c r="O583" s="477"/>
      <c r="P583" s="552"/>
      <c r="Q583" s="478"/>
    </row>
    <row r="584" spans="1:17" ht="14.4" customHeight="1" x14ac:dyDescent="0.3">
      <c r="A584" s="472" t="s">
        <v>1353</v>
      </c>
      <c r="B584" s="473" t="s">
        <v>1172</v>
      </c>
      <c r="C584" s="473" t="s">
        <v>1173</v>
      </c>
      <c r="D584" s="473" t="s">
        <v>1218</v>
      </c>
      <c r="E584" s="473" t="s">
        <v>1219</v>
      </c>
      <c r="F584" s="477"/>
      <c r="G584" s="477"/>
      <c r="H584" s="477"/>
      <c r="I584" s="477"/>
      <c r="J584" s="477">
        <v>2</v>
      </c>
      <c r="K584" s="477">
        <v>34</v>
      </c>
      <c r="L584" s="477">
        <v>1</v>
      </c>
      <c r="M584" s="477">
        <v>17</v>
      </c>
      <c r="N584" s="477">
        <v>13</v>
      </c>
      <c r="O584" s="477">
        <v>221</v>
      </c>
      <c r="P584" s="552">
        <v>6.5</v>
      </c>
      <c r="Q584" s="478">
        <v>17</v>
      </c>
    </row>
    <row r="585" spans="1:17" ht="14.4" customHeight="1" x14ac:dyDescent="0.3">
      <c r="A585" s="472" t="s">
        <v>1353</v>
      </c>
      <c r="B585" s="473" t="s">
        <v>1172</v>
      </c>
      <c r="C585" s="473" t="s">
        <v>1173</v>
      </c>
      <c r="D585" s="473" t="s">
        <v>1228</v>
      </c>
      <c r="E585" s="473" t="s">
        <v>1229</v>
      </c>
      <c r="F585" s="477">
        <v>51</v>
      </c>
      <c r="G585" s="477">
        <v>5967</v>
      </c>
      <c r="H585" s="477">
        <v>0.45703125</v>
      </c>
      <c r="I585" s="477">
        <v>117</v>
      </c>
      <c r="J585" s="477">
        <v>96</v>
      </c>
      <c r="K585" s="477">
        <v>13056</v>
      </c>
      <c r="L585" s="477">
        <v>1</v>
      </c>
      <c r="M585" s="477">
        <v>136</v>
      </c>
      <c r="N585" s="477">
        <v>32</v>
      </c>
      <c r="O585" s="477">
        <v>4384</v>
      </c>
      <c r="P585" s="552">
        <v>0.33578431372549017</v>
      </c>
      <c r="Q585" s="478">
        <v>137</v>
      </c>
    </row>
    <row r="586" spans="1:17" ht="14.4" customHeight="1" x14ac:dyDescent="0.3">
      <c r="A586" s="472" t="s">
        <v>1353</v>
      </c>
      <c r="B586" s="473" t="s">
        <v>1172</v>
      </c>
      <c r="C586" s="473" t="s">
        <v>1173</v>
      </c>
      <c r="D586" s="473" t="s">
        <v>1230</v>
      </c>
      <c r="E586" s="473" t="s">
        <v>1231</v>
      </c>
      <c r="F586" s="477">
        <v>6</v>
      </c>
      <c r="G586" s="477">
        <v>546</v>
      </c>
      <c r="H586" s="477">
        <v>6</v>
      </c>
      <c r="I586" s="477">
        <v>91</v>
      </c>
      <c r="J586" s="477">
        <v>1</v>
      </c>
      <c r="K586" s="477">
        <v>91</v>
      </c>
      <c r="L586" s="477">
        <v>1</v>
      </c>
      <c r="M586" s="477">
        <v>91</v>
      </c>
      <c r="N586" s="477">
        <v>5</v>
      </c>
      <c r="O586" s="477">
        <v>455</v>
      </c>
      <c r="P586" s="552">
        <v>5</v>
      </c>
      <c r="Q586" s="478">
        <v>91</v>
      </c>
    </row>
    <row r="587" spans="1:17" ht="14.4" customHeight="1" x14ac:dyDescent="0.3">
      <c r="A587" s="472" t="s">
        <v>1353</v>
      </c>
      <c r="B587" s="473" t="s">
        <v>1172</v>
      </c>
      <c r="C587" s="473" t="s">
        <v>1173</v>
      </c>
      <c r="D587" s="473" t="s">
        <v>1234</v>
      </c>
      <c r="E587" s="473" t="s">
        <v>1235</v>
      </c>
      <c r="F587" s="477">
        <v>1</v>
      </c>
      <c r="G587" s="477">
        <v>21</v>
      </c>
      <c r="H587" s="477"/>
      <c r="I587" s="477">
        <v>21</v>
      </c>
      <c r="J587" s="477"/>
      <c r="K587" s="477"/>
      <c r="L587" s="477"/>
      <c r="M587" s="477"/>
      <c r="N587" s="477"/>
      <c r="O587" s="477"/>
      <c r="P587" s="552"/>
      <c r="Q587" s="478"/>
    </row>
    <row r="588" spans="1:17" ht="14.4" customHeight="1" x14ac:dyDescent="0.3">
      <c r="A588" s="472" t="s">
        <v>1353</v>
      </c>
      <c r="B588" s="473" t="s">
        <v>1172</v>
      </c>
      <c r="C588" s="473" t="s">
        <v>1173</v>
      </c>
      <c r="D588" s="473" t="s">
        <v>1236</v>
      </c>
      <c r="E588" s="473" t="s">
        <v>1237</v>
      </c>
      <c r="F588" s="477"/>
      <c r="G588" s="477"/>
      <c r="H588" s="477"/>
      <c r="I588" s="477"/>
      <c r="J588" s="477">
        <v>2</v>
      </c>
      <c r="K588" s="477">
        <v>656</v>
      </c>
      <c r="L588" s="477">
        <v>1</v>
      </c>
      <c r="M588" s="477">
        <v>328</v>
      </c>
      <c r="N588" s="477">
        <v>3</v>
      </c>
      <c r="O588" s="477">
        <v>984</v>
      </c>
      <c r="P588" s="552">
        <v>1.5</v>
      </c>
      <c r="Q588" s="478">
        <v>328</v>
      </c>
    </row>
    <row r="589" spans="1:17" ht="14.4" customHeight="1" x14ac:dyDescent="0.3">
      <c r="A589" s="472" t="s">
        <v>1353</v>
      </c>
      <c r="B589" s="473" t="s">
        <v>1172</v>
      </c>
      <c r="C589" s="473" t="s">
        <v>1173</v>
      </c>
      <c r="D589" s="473" t="s">
        <v>1244</v>
      </c>
      <c r="E589" s="473" t="s">
        <v>1245</v>
      </c>
      <c r="F589" s="477">
        <v>4</v>
      </c>
      <c r="G589" s="477">
        <v>164</v>
      </c>
      <c r="H589" s="477"/>
      <c r="I589" s="477">
        <v>41</v>
      </c>
      <c r="J589" s="477"/>
      <c r="K589" s="477"/>
      <c r="L589" s="477"/>
      <c r="M589" s="477"/>
      <c r="N589" s="477">
        <v>4</v>
      </c>
      <c r="O589" s="477">
        <v>204</v>
      </c>
      <c r="P589" s="552"/>
      <c r="Q589" s="478">
        <v>51</v>
      </c>
    </row>
    <row r="590" spans="1:17" ht="14.4" customHeight="1" x14ac:dyDescent="0.3">
      <c r="A590" s="472" t="s">
        <v>1353</v>
      </c>
      <c r="B590" s="473" t="s">
        <v>1172</v>
      </c>
      <c r="C590" s="473" t="s">
        <v>1173</v>
      </c>
      <c r="D590" s="473" t="s">
        <v>1258</v>
      </c>
      <c r="E590" s="473" t="s">
        <v>1259</v>
      </c>
      <c r="F590" s="477">
        <v>5</v>
      </c>
      <c r="G590" s="477">
        <v>3070</v>
      </c>
      <c r="H590" s="477">
        <v>1.0032679738562091</v>
      </c>
      <c r="I590" s="477">
        <v>614</v>
      </c>
      <c r="J590" s="477">
        <v>5</v>
      </c>
      <c r="K590" s="477">
        <v>3060</v>
      </c>
      <c r="L590" s="477">
        <v>1</v>
      </c>
      <c r="M590" s="477">
        <v>612</v>
      </c>
      <c r="N590" s="477">
        <v>2</v>
      </c>
      <c r="O590" s="477">
        <v>1224</v>
      </c>
      <c r="P590" s="552">
        <v>0.4</v>
      </c>
      <c r="Q590" s="478">
        <v>612</v>
      </c>
    </row>
    <row r="591" spans="1:17" ht="14.4" customHeight="1" x14ac:dyDescent="0.3">
      <c r="A591" s="472" t="s">
        <v>1353</v>
      </c>
      <c r="B591" s="473" t="s">
        <v>1172</v>
      </c>
      <c r="C591" s="473" t="s">
        <v>1173</v>
      </c>
      <c r="D591" s="473" t="s">
        <v>1294</v>
      </c>
      <c r="E591" s="473" t="s">
        <v>1295</v>
      </c>
      <c r="F591" s="477"/>
      <c r="G591" s="477"/>
      <c r="H591" s="477"/>
      <c r="I591" s="477"/>
      <c r="J591" s="477"/>
      <c r="K591" s="477"/>
      <c r="L591" s="477"/>
      <c r="M591" s="477"/>
      <c r="N591" s="477">
        <v>19</v>
      </c>
      <c r="O591" s="477">
        <v>4959</v>
      </c>
      <c r="P591" s="552"/>
      <c r="Q591" s="478">
        <v>261</v>
      </c>
    </row>
    <row r="592" spans="1:17" ht="14.4" customHeight="1" x14ac:dyDescent="0.3">
      <c r="A592" s="472" t="s">
        <v>1354</v>
      </c>
      <c r="B592" s="473" t="s">
        <v>1172</v>
      </c>
      <c r="C592" s="473" t="s">
        <v>1173</v>
      </c>
      <c r="D592" s="473" t="s">
        <v>1174</v>
      </c>
      <c r="E592" s="473" t="s">
        <v>1175</v>
      </c>
      <c r="F592" s="477">
        <v>175</v>
      </c>
      <c r="G592" s="477">
        <v>30275</v>
      </c>
      <c r="H592" s="477">
        <v>0.99431818181818177</v>
      </c>
      <c r="I592" s="477">
        <v>173</v>
      </c>
      <c r="J592" s="477">
        <v>176</v>
      </c>
      <c r="K592" s="477">
        <v>30448</v>
      </c>
      <c r="L592" s="477">
        <v>1</v>
      </c>
      <c r="M592" s="477">
        <v>173</v>
      </c>
      <c r="N592" s="477">
        <v>173</v>
      </c>
      <c r="O592" s="477">
        <v>30102</v>
      </c>
      <c r="P592" s="552">
        <v>0.98863636363636365</v>
      </c>
      <c r="Q592" s="478">
        <v>174</v>
      </c>
    </row>
    <row r="593" spans="1:17" ht="14.4" customHeight="1" x14ac:dyDescent="0.3">
      <c r="A593" s="472" t="s">
        <v>1354</v>
      </c>
      <c r="B593" s="473" t="s">
        <v>1172</v>
      </c>
      <c r="C593" s="473" t="s">
        <v>1173</v>
      </c>
      <c r="D593" s="473" t="s">
        <v>1188</v>
      </c>
      <c r="E593" s="473" t="s">
        <v>1189</v>
      </c>
      <c r="F593" s="477">
        <v>5</v>
      </c>
      <c r="G593" s="477">
        <v>5865</v>
      </c>
      <c r="H593" s="477"/>
      <c r="I593" s="477">
        <v>1173</v>
      </c>
      <c r="J593" s="477"/>
      <c r="K593" s="477"/>
      <c r="L593" s="477"/>
      <c r="M593" s="477"/>
      <c r="N593" s="477"/>
      <c r="O593" s="477"/>
      <c r="P593" s="552"/>
      <c r="Q593" s="478"/>
    </row>
    <row r="594" spans="1:17" ht="14.4" customHeight="1" x14ac:dyDescent="0.3">
      <c r="A594" s="472" t="s">
        <v>1354</v>
      </c>
      <c r="B594" s="473" t="s">
        <v>1172</v>
      </c>
      <c r="C594" s="473" t="s">
        <v>1173</v>
      </c>
      <c r="D594" s="473" t="s">
        <v>1190</v>
      </c>
      <c r="E594" s="473" t="s">
        <v>1191</v>
      </c>
      <c r="F594" s="477">
        <v>156</v>
      </c>
      <c r="G594" s="477">
        <v>6396</v>
      </c>
      <c r="H594" s="477">
        <v>1.0376378974691758</v>
      </c>
      <c r="I594" s="477">
        <v>41</v>
      </c>
      <c r="J594" s="477">
        <v>134</v>
      </c>
      <c r="K594" s="477">
        <v>6164</v>
      </c>
      <c r="L594" s="477">
        <v>1</v>
      </c>
      <c r="M594" s="477">
        <v>46</v>
      </c>
      <c r="N594" s="477">
        <v>107</v>
      </c>
      <c r="O594" s="477">
        <v>4922</v>
      </c>
      <c r="P594" s="552">
        <v>0.79850746268656714</v>
      </c>
      <c r="Q594" s="478">
        <v>46</v>
      </c>
    </row>
    <row r="595" spans="1:17" ht="14.4" customHeight="1" x14ac:dyDescent="0.3">
      <c r="A595" s="472" t="s">
        <v>1354</v>
      </c>
      <c r="B595" s="473" t="s">
        <v>1172</v>
      </c>
      <c r="C595" s="473" t="s">
        <v>1173</v>
      </c>
      <c r="D595" s="473" t="s">
        <v>1192</v>
      </c>
      <c r="E595" s="473" t="s">
        <v>1193</v>
      </c>
      <c r="F595" s="477">
        <v>16</v>
      </c>
      <c r="G595" s="477">
        <v>6144</v>
      </c>
      <c r="H595" s="477">
        <v>1.9673390970220941</v>
      </c>
      <c r="I595" s="477">
        <v>384</v>
      </c>
      <c r="J595" s="477">
        <v>9</v>
      </c>
      <c r="K595" s="477">
        <v>3123</v>
      </c>
      <c r="L595" s="477">
        <v>1</v>
      </c>
      <c r="M595" s="477">
        <v>347</v>
      </c>
      <c r="N595" s="477">
        <v>8</v>
      </c>
      <c r="O595" s="477">
        <v>2776</v>
      </c>
      <c r="P595" s="552">
        <v>0.88888888888888884</v>
      </c>
      <c r="Q595" s="478">
        <v>347</v>
      </c>
    </row>
    <row r="596" spans="1:17" ht="14.4" customHeight="1" x14ac:dyDescent="0.3">
      <c r="A596" s="472" t="s">
        <v>1354</v>
      </c>
      <c r="B596" s="473" t="s">
        <v>1172</v>
      </c>
      <c r="C596" s="473" t="s">
        <v>1173</v>
      </c>
      <c r="D596" s="473" t="s">
        <v>1194</v>
      </c>
      <c r="E596" s="473" t="s">
        <v>1195</v>
      </c>
      <c r="F596" s="477">
        <v>11</v>
      </c>
      <c r="G596" s="477">
        <v>407</v>
      </c>
      <c r="H596" s="477">
        <v>3.9901960784313726</v>
      </c>
      <c r="I596" s="477">
        <v>37</v>
      </c>
      <c r="J596" s="477">
        <v>2</v>
      </c>
      <c r="K596" s="477">
        <v>102</v>
      </c>
      <c r="L596" s="477">
        <v>1</v>
      </c>
      <c r="M596" s="477">
        <v>51</v>
      </c>
      <c r="N596" s="477"/>
      <c r="O596" s="477"/>
      <c r="P596" s="552"/>
      <c r="Q596" s="478"/>
    </row>
    <row r="597" spans="1:17" ht="14.4" customHeight="1" x14ac:dyDescent="0.3">
      <c r="A597" s="472" t="s">
        <v>1354</v>
      </c>
      <c r="B597" s="473" t="s">
        <v>1172</v>
      </c>
      <c r="C597" s="473" t="s">
        <v>1173</v>
      </c>
      <c r="D597" s="473" t="s">
        <v>1198</v>
      </c>
      <c r="E597" s="473" t="s">
        <v>1199</v>
      </c>
      <c r="F597" s="477">
        <v>3</v>
      </c>
      <c r="G597" s="477">
        <v>1338</v>
      </c>
      <c r="H597" s="477">
        <v>0.13650275453988983</v>
      </c>
      <c r="I597" s="477">
        <v>446</v>
      </c>
      <c r="J597" s="477">
        <v>26</v>
      </c>
      <c r="K597" s="477">
        <v>9802</v>
      </c>
      <c r="L597" s="477">
        <v>1</v>
      </c>
      <c r="M597" s="477">
        <v>377</v>
      </c>
      <c r="N597" s="477">
        <v>37</v>
      </c>
      <c r="O597" s="477">
        <v>13949</v>
      </c>
      <c r="P597" s="552">
        <v>1.4230769230769231</v>
      </c>
      <c r="Q597" s="478">
        <v>377</v>
      </c>
    </row>
    <row r="598" spans="1:17" ht="14.4" customHeight="1" x14ac:dyDescent="0.3">
      <c r="A598" s="472" t="s">
        <v>1354</v>
      </c>
      <c r="B598" s="473" t="s">
        <v>1172</v>
      </c>
      <c r="C598" s="473" t="s">
        <v>1173</v>
      </c>
      <c r="D598" s="473" t="s">
        <v>1202</v>
      </c>
      <c r="E598" s="473" t="s">
        <v>1203</v>
      </c>
      <c r="F598" s="477">
        <v>22</v>
      </c>
      <c r="G598" s="477">
        <v>10824</v>
      </c>
      <c r="H598" s="477">
        <v>0.3331691701551342</v>
      </c>
      <c r="I598" s="477">
        <v>492</v>
      </c>
      <c r="J598" s="477">
        <v>62</v>
      </c>
      <c r="K598" s="477">
        <v>32488</v>
      </c>
      <c r="L598" s="477">
        <v>1</v>
      </c>
      <c r="M598" s="477">
        <v>524</v>
      </c>
      <c r="N598" s="477">
        <v>84</v>
      </c>
      <c r="O598" s="477">
        <v>44016</v>
      </c>
      <c r="P598" s="552">
        <v>1.3548387096774193</v>
      </c>
      <c r="Q598" s="478">
        <v>524</v>
      </c>
    </row>
    <row r="599" spans="1:17" ht="14.4" customHeight="1" x14ac:dyDescent="0.3">
      <c r="A599" s="472" t="s">
        <v>1354</v>
      </c>
      <c r="B599" s="473" t="s">
        <v>1172</v>
      </c>
      <c r="C599" s="473" t="s">
        <v>1173</v>
      </c>
      <c r="D599" s="473" t="s">
        <v>1204</v>
      </c>
      <c r="E599" s="473" t="s">
        <v>1205</v>
      </c>
      <c r="F599" s="477">
        <v>15</v>
      </c>
      <c r="G599" s="477">
        <v>465</v>
      </c>
      <c r="H599" s="477">
        <v>8.1578947368421044</v>
      </c>
      <c r="I599" s="477">
        <v>31</v>
      </c>
      <c r="J599" s="477">
        <v>1</v>
      </c>
      <c r="K599" s="477">
        <v>57</v>
      </c>
      <c r="L599" s="477">
        <v>1</v>
      </c>
      <c r="M599" s="477">
        <v>57</v>
      </c>
      <c r="N599" s="477"/>
      <c r="O599" s="477"/>
      <c r="P599" s="552"/>
      <c r="Q599" s="478"/>
    </row>
    <row r="600" spans="1:17" ht="14.4" customHeight="1" x14ac:dyDescent="0.3">
      <c r="A600" s="472" t="s">
        <v>1354</v>
      </c>
      <c r="B600" s="473" t="s">
        <v>1172</v>
      </c>
      <c r="C600" s="473" t="s">
        <v>1173</v>
      </c>
      <c r="D600" s="473" t="s">
        <v>1206</v>
      </c>
      <c r="E600" s="473" t="s">
        <v>1207</v>
      </c>
      <c r="F600" s="477"/>
      <c r="G600" s="477"/>
      <c r="H600" s="477"/>
      <c r="I600" s="477"/>
      <c r="J600" s="477">
        <v>1</v>
      </c>
      <c r="K600" s="477">
        <v>224</v>
      </c>
      <c r="L600" s="477">
        <v>1</v>
      </c>
      <c r="M600" s="477">
        <v>224</v>
      </c>
      <c r="N600" s="477">
        <v>2</v>
      </c>
      <c r="O600" s="477">
        <v>450</v>
      </c>
      <c r="P600" s="552">
        <v>2.0089285714285716</v>
      </c>
      <c r="Q600" s="478">
        <v>225</v>
      </c>
    </row>
    <row r="601" spans="1:17" ht="14.4" customHeight="1" x14ac:dyDescent="0.3">
      <c r="A601" s="472" t="s">
        <v>1354</v>
      </c>
      <c r="B601" s="473" t="s">
        <v>1172</v>
      </c>
      <c r="C601" s="473" t="s">
        <v>1173</v>
      </c>
      <c r="D601" s="473" t="s">
        <v>1208</v>
      </c>
      <c r="E601" s="473" t="s">
        <v>1209</v>
      </c>
      <c r="F601" s="477"/>
      <c r="G601" s="477"/>
      <c r="H601" s="477"/>
      <c r="I601" s="477"/>
      <c r="J601" s="477">
        <v>1</v>
      </c>
      <c r="K601" s="477">
        <v>553</v>
      </c>
      <c r="L601" s="477">
        <v>1</v>
      </c>
      <c r="M601" s="477">
        <v>553</v>
      </c>
      <c r="N601" s="477">
        <v>2</v>
      </c>
      <c r="O601" s="477">
        <v>1108</v>
      </c>
      <c r="P601" s="552">
        <v>2.003616636528029</v>
      </c>
      <c r="Q601" s="478">
        <v>554</v>
      </c>
    </row>
    <row r="602" spans="1:17" ht="14.4" customHeight="1" x14ac:dyDescent="0.3">
      <c r="A602" s="472" t="s">
        <v>1354</v>
      </c>
      <c r="B602" s="473" t="s">
        <v>1172</v>
      </c>
      <c r="C602" s="473" t="s">
        <v>1173</v>
      </c>
      <c r="D602" s="473" t="s">
        <v>1212</v>
      </c>
      <c r="E602" s="473" t="s">
        <v>1213</v>
      </c>
      <c r="F602" s="477"/>
      <c r="G602" s="477"/>
      <c r="H602" s="477"/>
      <c r="I602" s="477"/>
      <c r="J602" s="477">
        <v>2</v>
      </c>
      <c r="K602" s="477">
        <v>282</v>
      </c>
      <c r="L602" s="477">
        <v>1</v>
      </c>
      <c r="M602" s="477">
        <v>141</v>
      </c>
      <c r="N602" s="477"/>
      <c r="O602" s="477"/>
      <c r="P602" s="552"/>
      <c r="Q602" s="478"/>
    </row>
    <row r="603" spans="1:17" ht="14.4" customHeight="1" x14ac:dyDescent="0.3">
      <c r="A603" s="472" t="s">
        <v>1354</v>
      </c>
      <c r="B603" s="473" t="s">
        <v>1172</v>
      </c>
      <c r="C603" s="473" t="s">
        <v>1173</v>
      </c>
      <c r="D603" s="473" t="s">
        <v>1218</v>
      </c>
      <c r="E603" s="473" t="s">
        <v>1219</v>
      </c>
      <c r="F603" s="477">
        <v>65</v>
      </c>
      <c r="G603" s="477">
        <v>1105</v>
      </c>
      <c r="H603" s="477">
        <v>1.2037037037037037</v>
      </c>
      <c r="I603" s="477">
        <v>17</v>
      </c>
      <c r="J603" s="477">
        <v>54</v>
      </c>
      <c r="K603" s="477">
        <v>918</v>
      </c>
      <c r="L603" s="477">
        <v>1</v>
      </c>
      <c r="M603" s="477">
        <v>17</v>
      </c>
      <c r="N603" s="477">
        <v>39</v>
      </c>
      <c r="O603" s="477">
        <v>663</v>
      </c>
      <c r="P603" s="552">
        <v>0.72222222222222221</v>
      </c>
      <c r="Q603" s="478">
        <v>17</v>
      </c>
    </row>
    <row r="604" spans="1:17" ht="14.4" customHeight="1" x14ac:dyDescent="0.3">
      <c r="A604" s="472" t="s">
        <v>1354</v>
      </c>
      <c r="B604" s="473" t="s">
        <v>1172</v>
      </c>
      <c r="C604" s="473" t="s">
        <v>1173</v>
      </c>
      <c r="D604" s="473" t="s">
        <v>1220</v>
      </c>
      <c r="E604" s="473" t="s">
        <v>1221</v>
      </c>
      <c r="F604" s="477"/>
      <c r="G604" s="477"/>
      <c r="H604" s="477"/>
      <c r="I604" s="477"/>
      <c r="J604" s="477"/>
      <c r="K604" s="477"/>
      <c r="L604" s="477"/>
      <c r="M604" s="477"/>
      <c r="N604" s="477">
        <v>1</v>
      </c>
      <c r="O604" s="477">
        <v>143</v>
      </c>
      <c r="P604" s="552"/>
      <c r="Q604" s="478">
        <v>143</v>
      </c>
    </row>
    <row r="605" spans="1:17" ht="14.4" customHeight="1" x14ac:dyDescent="0.3">
      <c r="A605" s="472" t="s">
        <v>1354</v>
      </c>
      <c r="B605" s="473" t="s">
        <v>1172</v>
      </c>
      <c r="C605" s="473" t="s">
        <v>1173</v>
      </c>
      <c r="D605" s="473" t="s">
        <v>1222</v>
      </c>
      <c r="E605" s="473" t="s">
        <v>1223</v>
      </c>
      <c r="F605" s="477">
        <v>10</v>
      </c>
      <c r="G605" s="477">
        <v>1030</v>
      </c>
      <c r="H605" s="477">
        <v>3.1692307692307691</v>
      </c>
      <c r="I605" s="477">
        <v>103</v>
      </c>
      <c r="J605" s="477">
        <v>5</v>
      </c>
      <c r="K605" s="477">
        <v>325</v>
      </c>
      <c r="L605" s="477">
        <v>1</v>
      </c>
      <c r="M605" s="477">
        <v>65</v>
      </c>
      <c r="N605" s="477">
        <v>1</v>
      </c>
      <c r="O605" s="477">
        <v>65</v>
      </c>
      <c r="P605" s="552">
        <v>0.2</v>
      </c>
      <c r="Q605" s="478">
        <v>65</v>
      </c>
    </row>
    <row r="606" spans="1:17" ht="14.4" customHeight="1" x14ac:dyDescent="0.3">
      <c r="A606" s="472" t="s">
        <v>1354</v>
      </c>
      <c r="B606" s="473" t="s">
        <v>1172</v>
      </c>
      <c r="C606" s="473" t="s">
        <v>1173</v>
      </c>
      <c r="D606" s="473" t="s">
        <v>1228</v>
      </c>
      <c r="E606" s="473" t="s">
        <v>1229</v>
      </c>
      <c r="F606" s="477">
        <v>341</v>
      </c>
      <c r="G606" s="477">
        <v>39897</v>
      </c>
      <c r="H606" s="477">
        <v>0.77814401622718055</v>
      </c>
      <c r="I606" s="477">
        <v>117</v>
      </c>
      <c r="J606" s="477">
        <v>377</v>
      </c>
      <c r="K606" s="477">
        <v>51272</v>
      </c>
      <c r="L606" s="477">
        <v>1</v>
      </c>
      <c r="M606" s="477">
        <v>136</v>
      </c>
      <c r="N606" s="477">
        <v>403</v>
      </c>
      <c r="O606" s="477">
        <v>55211</v>
      </c>
      <c r="P606" s="552">
        <v>1.0768255578093306</v>
      </c>
      <c r="Q606" s="478">
        <v>137</v>
      </c>
    </row>
    <row r="607" spans="1:17" ht="14.4" customHeight="1" x14ac:dyDescent="0.3">
      <c r="A607" s="472" t="s">
        <v>1354</v>
      </c>
      <c r="B607" s="473" t="s">
        <v>1172</v>
      </c>
      <c r="C607" s="473" t="s">
        <v>1173</v>
      </c>
      <c r="D607" s="473" t="s">
        <v>1230</v>
      </c>
      <c r="E607" s="473" t="s">
        <v>1231</v>
      </c>
      <c r="F607" s="477">
        <v>64</v>
      </c>
      <c r="G607" s="477">
        <v>5824</v>
      </c>
      <c r="H607" s="477">
        <v>0.64</v>
      </c>
      <c r="I607" s="477">
        <v>91</v>
      </c>
      <c r="J607" s="477">
        <v>100</v>
      </c>
      <c r="K607" s="477">
        <v>9100</v>
      </c>
      <c r="L607" s="477">
        <v>1</v>
      </c>
      <c r="M607" s="477">
        <v>91</v>
      </c>
      <c r="N607" s="477">
        <v>94</v>
      </c>
      <c r="O607" s="477">
        <v>8554</v>
      </c>
      <c r="P607" s="552">
        <v>0.94</v>
      </c>
      <c r="Q607" s="478">
        <v>91</v>
      </c>
    </row>
    <row r="608" spans="1:17" ht="14.4" customHeight="1" x14ac:dyDescent="0.3">
      <c r="A608" s="472" t="s">
        <v>1354</v>
      </c>
      <c r="B608" s="473" t="s">
        <v>1172</v>
      </c>
      <c r="C608" s="473" t="s">
        <v>1173</v>
      </c>
      <c r="D608" s="473" t="s">
        <v>1234</v>
      </c>
      <c r="E608" s="473" t="s">
        <v>1235</v>
      </c>
      <c r="F608" s="477">
        <v>12</v>
      </c>
      <c r="G608" s="477">
        <v>252</v>
      </c>
      <c r="H608" s="477">
        <v>0.14141414141414141</v>
      </c>
      <c r="I608" s="477">
        <v>21</v>
      </c>
      <c r="J608" s="477">
        <v>27</v>
      </c>
      <c r="K608" s="477">
        <v>1782</v>
      </c>
      <c r="L608" s="477">
        <v>1</v>
      </c>
      <c r="M608" s="477">
        <v>66</v>
      </c>
      <c r="N608" s="477">
        <v>17</v>
      </c>
      <c r="O608" s="477">
        <v>1122</v>
      </c>
      <c r="P608" s="552">
        <v>0.62962962962962965</v>
      </c>
      <c r="Q608" s="478">
        <v>66</v>
      </c>
    </row>
    <row r="609" spans="1:17" ht="14.4" customHeight="1" x14ac:dyDescent="0.3">
      <c r="A609" s="472" t="s">
        <v>1354</v>
      </c>
      <c r="B609" s="473" t="s">
        <v>1172</v>
      </c>
      <c r="C609" s="473" t="s">
        <v>1173</v>
      </c>
      <c r="D609" s="473" t="s">
        <v>1236</v>
      </c>
      <c r="E609" s="473" t="s">
        <v>1237</v>
      </c>
      <c r="F609" s="477">
        <v>107</v>
      </c>
      <c r="G609" s="477">
        <v>52216</v>
      </c>
      <c r="H609" s="477">
        <v>2.0946726572528882</v>
      </c>
      <c r="I609" s="477">
        <v>488</v>
      </c>
      <c r="J609" s="477">
        <v>76</v>
      </c>
      <c r="K609" s="477">
        <v>24928</v>
      </c>
      <c r="L609" s="477">
        <v>1</v>
      </c>
      <c r="M609" s="477">
        <v>328</v>
      </c>
      <c r="N609" s="477">
        <v>51</v>
      </c>
      <c r="O609" s="477">
        <v>16728</v>
      </c>
      <c r="P609" s="552">
        <v>0.67105263157894735</v>
      </c>
      <c r="Q609" s="478">
        <v>328</v>
      </c>
    </row>
    <row r="610" spans="1:17" ht="14.4" customHeight="1" x14ac:dyDescent="0.3">
      <c r="A610" s="472" t="s">
        <v>1354</v>
      </c>
      <c r="B610" s="473" t="s">
        <v>1172</v>
      </c>
      <c r="C610" s="473" t="s">
        <v>1173</v>
      </c>
      <c r="D610" s="473" t="s">
        <v>1244</v>
      </c>
      <c r="E610" s="473" t="s">
        <v>1245</v>
      </c>
      <c r="F610" s="477">
        <v>23</v>
      </c>
      <c r="G610" s="477">
        <v>943</v>
      </c>
      <c r="H610" s="477">
        <v>2.3112745098039214</v>
      </c>
      <c r="I610" s="477">
        <v>41</v>
      </c>
      <c r="J610" s="477">
        <v>8</v>
      </c>
      <c r="K610" s="477">
        <v>408</v>
      </c>
      <c r="L610" s="477">
        <v>1</v>
      </c>
      <c r="M610" s="477">
        <v>51</v>
      </c>
      <c r="N610" s="477">
        <v>18</v>
      </c>
      <c r="O610" s="477">
        <v>918</v>
      </c>
      <c r="P610" s="552">
        <v>2.25</v>
      </c>
      <c r="Q610" s="478">
        <v>51</v>
      </c>
    </row>
    <row r="611" spans="1:17" ht="14.4" customHeight="1" x14ac:dyDescent="0.3">
      <c r="A611" s="472" t="s">
        <v>1354</v>
      </c>
      <c r="B611" s="473" t="s">
        <v>1172</v>
      </c>
      <c r="C611" s="473" t="s">
        <v>1173</v>
      </c>
      <c r="D611" s="473" t="s">
        <v>1254</v>
      </c>
      <c r="E611" s="473" t="s">
        <v>1255</v>
      </c>
      <c r="F611" s="477">
        <v>1</v>
      </c>
      <c r="G611" s="477">
        <v>763</v>
      </c>
      <c r="H611" s="477"/>
      <c r="I611" s="477">
        <v>763</v>
      </c>
      <c r="J611" s="477"/>
      <c r="K611" s="477"/>
      <c r="L611" s="477"/>
      <c r="M611" s="477"/>
      <c r="N611" s="477"/>
      <c r="O611" s="477"/>
      <c r="P611" s="552"/>
      <c r="Q611" s="478"/>
    </row>
    <row r="612" spans="1:17" ht="14.4" customHeight="1" x14ac:dyDescent="0.3">
      <c r="A612" s="472" t="s">
        <v>1354</v>
      </c>
      <c r="B612" s="473" t="s">
        <v>1172</v>
      </c>
      <c r="C612" s="473" t="s">
        <v>1173</v>
      </c>
      <c r="D612" s="473" t="s">
        <v>1256</v>
      </c>
      <c r="E612" s="473" t="s">
        <v>1257</v>
      </c>
      <c r="F612" s="477"/>
      <c r="G612" s="477"/>
      <c r="H612" s="477"/>
      <c r="I612" s="477"/>
      <c r="J612" s="477">
        <v>2</v>
      </c>
      <c r="K612" s="477">
        <v>4232</v>
      </c>
      <c r="L612" s="477">
        <v>1</v>
      </c>
      <c r="M612" s="477">
        <v>2116</v>
      </c>
      <c r="N612" s="477"/>
      <c r="O612" s="477"/>
      <c r="P612" s="552"/>
      <c r="Q612" s="478"/>
    </row>
    <row r="613" spans="1:17" ht="14.4" customHeight="1" x14ac:dyDescent="0.3">
      <c r="A613" s="472" t="s">
        <v>1354</v>
      </c>
      <c r="B613" s="473" t="s">
        <v>1172</v>
      </c>
      <c r="C613" s="473" t="s">
        <v>1173</v>
      </c>
      <c r="D613" s="473" t="s">
        <v>1258</v>
      </c>
      <c r="E613" s="473" t="s">
        <v>1259</v>
      </c>
      <c r="F613" s="477">
        <v>32</v>
      </c>
      <c r="G613" s="477">
        <v>19648</v>
      </c>
      <c r="H613" s="477">
        <v>0.2945373868201715</v>
      </c>
      <c r="I613" s="477">
        <v>614</v>
      </c>
      <c r="J613" s="477">
        <v>109</v>
      </c>
      <c r="K613" s="477">
        <v>66708</v>
      </c>
      <c r="L613" s="477">
        <v>1</v>
      </c>
      <c r="M613" s="477">
        <v>612</v>
      </c>
      <c r="N613" s="477">
        <v>114</v>
      </c>
      <c r="O613" s="477">
        <v>69768</v>
      </c>
      <c r="P613" s="552">
        <v>1.0458715596330275</v>
      </c>
      <c r="Q613" s="478">
        <v>612</v>
      </c>
    </row>
    <row r="614" spans="1:17" ht="14.4" customHeight="1" x14ac:dyDescent="0.3">
      <c r="A614" s="472" t="s">
        <v>1354</v>
      </c>
      <c r="B614" s="473" t="s">
        <v>1172</v>
      </c>
      <c r="C614" s="473" t="s">
        <v>1173</v>
      </c>
      <c r="D614" s="473" t="s">
        <v>1286</v>
      </c>
      <c r="E614" s="473" t="s">
        <v>1287</v>
      </c>
      <c r="F614" s="477"/>
      <c r="G614" s="477"/>
      <c r="H614" s="477"/>
      <c r="I614" s="477"/>
      <c r="J614" s="477">
        <v>4</v>
      </c>
      <c r="K614" s="477">
        <v>5972</v>
      </c>
      <c r="L614" s="477">
        <v>1</v>
      </c>
      <c r="M614" s="477">
        <v>1493</v>
      </c>
      <c r="N614" s="477"/>
      <c r="O614" s="477"/>
      <c r="P614" s="552"/>
      <c r="Q614" s="478"/>
    </row>
    <row r="615" spans="1:17" ht="14.4" customHeight="1" x14ac:dyDescent="0.3">
      <c r="A615" s="472" t="s">
        <v>1354</v>
      </c>
      <c r="B615" s="473" t="s">
        <v>1172</v>
      </c>
      <c r="C615" s="473" t="s">
        <v>1173</v>
      </c>
      <c r="D615" s="473" t="s">
        <v>1288</v>
      </c>
      <c r="E615" s="473" t="s">
        <v>1289</v>
      </c>
      <c r="F615" s="477"/>
      <c r="G615" s="477"/>
      <c r="H615" s="477"/>
      <c r="I615" s="477"/>
      <c r="J615" s="477">
        <v>1</v>
      </c>
      <c r="K615" s="477">
        <v>327</v>
      </c>
      <c r="L615" s="477">
        <v>1</v>
      </c>
      <c r="M615" s="477">
        <v>327</v>
      </c>
      <c r="N615" s="477"/>
      <c r="O615" s="477"/>
      <c r="P615" s="552"/>
      <c r="Q615" s="478"/>
    </row>
    <row r="616" spans="1:17" ht="14.4" customHeight="1" x14ac:dyDescent="0.3">
      <c r="A616" s="472" t="s">
        <v>1354</v>
      </c>
      <c r="B616" s="473" t="s">
        <v>1172</v>
      </c>
      <c r="C616" s="473" t="s">
        <v>1173</v>
      </c>
      <c r="D616" s="473" t="s">
        <v>1290</v>
      </c>
      <c r="E616" s="473" t="s">
        <v>1291</v>
      </c>
      <c r="F616" s="477"/>
      <c r="G616" s="477"/>
      <c r="H616" s="477"/>
      <c r="I616" s="477"/>
      <c r="J616" s="477">
        <v>1</v>
      </c>
      <c r="K616" s="477">
        <v>887</v>
      </c>
      <c r="L616" s="477">
        <v>1</v>
      </c>
      <c r="M616" s="477">
        <v>887</v>
      </c>
      <c r="N616" s="477"/>
      <c r="O616" s="477"/>
      <c r="P616" s="552"/>
      <c r="Q616" s="478"/>
    </row>
    <row r="617" spans="1:17" ht="14.4" customHeight="1" x14ac:dyDescent="0.3">
      <c r="A617" s="472" t="s">
        <v>1354</v>
      </c>
      <c r="B617" s="473" t="s">
        <v>1172</v>
      </c>
      <c r="C617" s="473" t="s">
        <v>1173</v>
      </c>
      <c r="D617" s="473" t="s">
        <v>1294</v>
      </c>
      <c r="E617" s="473" t="s">
        <v>1295</v>
      </c>
      <c r="F617" s="477"/>
      <c r="G617" s="477"/>
      <c r="H617" s="477"/>
      <c r="I617" s="477"/>
      <c r="J617" s="477"/>
      <c r="K617" s="477"/>
      <c r="L617" s="477"/>
      <c r="M617" s="477"/>
      <c r="N617" s="477">
        <v>248</v>
      </c>
      <c r="O617" s="477">
        <v>64728</v>
      </c>
      <c r="P617" s="552"/>
      <c r="Q617" s="478">
        <v>261</v>
      </c>
    </row>
    <row r="618" spans="1:17" ht="14.4" customHeight="1" x14ac:dyDescent="0.3">
      <c r="A618" s="472" t="s">
        <v>1354</v>
      </c>
      <c r="B618" s="473" t="s">
        <v>1172</v>
      </c>
      <c r="C618" s="473" t="s">
        <v>1173</v>
      </c>
      <c r="D618" s="473" t="s">
        <v>1296</v>
      </c>
      <c r="E618" s="473" t="s">
        <v>1297</v>
      </c>
      <c r="F618" s="477"/>
      <c r="G618" s="477"/>
      <c r="H618" s="477"/>
      <c r="I618" s="477"/>
      <c r="J618" s="477"/>
      <c r="K618" s="477"/>
      <c r="L618" s="477"/>
      <c r="M618" s="477"/>
      <c r="N618" s="477">
        <v>3</v>
      </c>
      <c r="O618" s="477">
        <v>495</v>
      </c>
      <c r="P618" s="552"/>
      <c r="Q618" s="478">
        <v>165</v>
      </c>
    </row>
    <row r="619" spans="1:17" ht="14.4" customHeight="1" x14ac:dyDescent="0.3">
      <c r="A619" s="472" t="s">
        <v>1354</v>
      </c>
      <c r="B619" s="473" t="s">
        <v>1172</v>
      </c>
      <c r="C619" s="473" t="s">
        <v>1173</v>
      </c>
      <c r="D619" s="473" t="s">
        <v>1300</v>
      </c>
      <c r="E619" s="473" t="s">
        <v>1301</v>
      </c>
      <c r="F619" s="477"/>
      <c r="G619" s="477"/>
      <c r="H619" s="477"/>
      <c r="I619" s="477"/>
      <c r="J619" s="477"/>
      <c r="K619" s="477"/>
      <c r="L619" s="477"/>
      <c r="M619" s="477"/>
      <c r="N619" s="477">
        <v>1</v>
      </c>
      <c r="O619" s="477">
        <v>152</v>
      </c>
      <c r="P619" s="552"/>
      <c r="Q619" s="478">
        <v>152</v>
      </c>
    </row>
    <row r="620" spans="1:17" ht="14.4" customHeight="1" x14ac:dyDescent="0.3">
      <c r="A620" s="472" t="s">
        <v>1355</v>
      </c>
      <c r="B620" s="473" t="s">
        <v>1172</v>
      </c>
      <c r="C620" s="473" t="s">
        <v>1173</v>
      </c>
      <c r="D620" s="473" t="s">
        <v>1174</v>
      </c>
      <c r="E620" s="473" t="s">
        <v>1175</v>
      </c>
      <c r="F620" s="477">
        <v>393</v>
      </c>
      <c r="G620" s="477">
        <v>67989</v>
      </c>
      <c r="H620" s="477">
        <v>1.048</v>
      </c>
      <c r="I620" s="477">
        <v>173</v>
      </c>
      <c r="J620" s="477">
        <v>375</v>
      </c>
      <c r="K620" s="477">
        <v>64875</v>
      </c>
      <c r="L620" s="477">
        <v>1</v>
      </c>
      <c r="M620" s="477">
        <v>173</v>
      </c>
      <c r="N620" s="477">
        <v>411</v>
      </c>
      <c r="O620" s="477">
        <v>71514</v>
      </c>
      <c r="P620" s="552">
        <v>1.1023352601156069</v>
      </c>
      <c r="Q620" s="478">
        <v>174</v>
      </c>
    </row>
    <row r="621" spans="1:17" ht="14.4" customHeight="1" x14ac:dyDescent="0.3">
      <c r="A621" s="472" t="s">
        <v>1355</v>
      </c>
      <c r="B621" s="473" t="s">
        <v>1172</v>
      </c>
      <c r="C621" s="473" t="s">
        <v>1173</v>
      </c>
      <c r="D621" s="473" t="s">
        <v>1190</v>
      </c>
      <c r="E621" s="473" t="s">
        <v>1191</v>
      </c>
      <c r="F621" s="477">
        <v>12</v>
      </c>
      <c r="G621" s="477">
        <v>492</v>
      </c>
      <c r="H621" s="477">
        <v>1.3369565217391304</v>
      </c>
      <c r="I621" s="477">
        <v>41</v>
      </c>
      <c r="J621" s="477">
        <v>8</v>
      </c>
      <c r="K621" s="477">
        <v>368</v>
      </c>
      <c r="L621" s="477">
        <v>1</v>
      </c>
      <c r="M621" s="477">
        <v>46</v>
      </c>
      <c r="N621" s="477">
        <v>4</v>
      </c>
      <c r="O621" s="477">
        <v>184</v>
      </c>
      <c r="P621" s="552">
        <v>0.5</v>
      </c>
      <c r="Q621" s="478">
        <v>46</v>
      </c>
    </row>
    <row r="622" spans="1:17" ht="14.4" customHeight="1" x14ac:dyDescent="0.3">
      <c r="A622" s="472" t="s">
        <v>1355</v>
      </c>
      <c r="B622" s="473" t="s">
        <v>1172</v>
      </c>
      <c r="C622" s="473" t="s">
        <v>1173</v>
      </c>
      <c r="D622" s="473" t="s">
        <v>1198</v>
      </c>
      <c r="E622" s="473" t="s">
        <v>1199</v>
      </c>
      <c r="F622" s="477">
        <v>3</v>
      </c>
      <c r="G622" s="477">
        <v>1338</v>
      </c>
      <c r="H622" s="477">
        <v>1.7745358090185677</v>
      </c>
      <c r="I622" s="477">
        <v>446</v>
      </c>
      <c r="J622" s="477">
        <v>2</v>
      </c>
      <c r="K622" s="477">
        <v>754</v>
      </c>
      <c r="L622" s="477">
        <v>1</v>
      </c>
      <c r="M622" s="477">
        <v>377</v>
      </c>
      <c r="N622" s="477"/>
      <c r="O622" s="477"/>
      <c r="P622" s="552"/>
      <c r="Q622" s="478"/>
    </row>
    <row r="623" spans="1:17" ht="14.4" customHeight="1" x14ac:dyDescent="0.3">
      <c r="A623" s="472" t="s">
        <v>1355</v>
      </c>
      <c r="B623" s="473" t="s">
        <v>1172</v>
      </c>
      <c r="C623" s="473" t="s">
        <v>1173</v>
      </c>
      <c r="D623" s="473" t="s">
        <v>1202</v>
      </c>
      <c r="E623" s="473" t="s">
        <v>1203</v>
      </c>
      <c r="F623" s="477">
        <v>2</v>
      </c>
      <c r="G623" s="477">
        <v>984</v>
      </c>
      <c r="H623" s="477">
        <v>0.93893129770992367</v>
      </c>
      <c r="I623" s="477">
        <v>492</v>
      </c>
      <c r="J623" s="477">
        <v>2</v>
      </c>
      <c r="K623" s="477">
        <v>1048</v>
      </c>
      <c r="L623" s="477">
        <v>1</v>
      </c>
      <c r="M623" s="477">
        <v>524</v>
      </c>
      <c r="N623" s="477"/>
      <c r="O623" s="477"/>
      <c r="P623" s="552"/>
      <c r="Q623" s="478"/>
    </row>
    <row r="624" spans="1:17" ht="14.4" customHeight="1" x14ac:dyDescent="0.3">
      <c r="A624" s="472" t="s">
        <v>1355</v>
      </c>
      <c r="B624" s="473" t="s">
        <v>1172</v>
      </c>
      <c r="C624" s="473" t="s">
        <v>1173</v>
      </c>
      <c r="D624" s="473" t="s">
        <v>1204</v>
      </c>
      <c r="E624" s="473" t="s">
        <v>1205</v>
      </c>
      <c r="F624" s="477">
        <v>2</v>
      </c>
      <c r="G624" s="477">
        <v>62</v>
      </c>
      <c r="H624" s="477">
        <v>9.0643274853801165E-2</v>
      </c>
      <c r="I624" s="477">
        <v>31</v>
      </c>
      <c r="J624" s="477">
        <v>12</v>
      </c>
      <c r="K624" s="477">
        <v>684</v>
      </c>
      <c r="L624" s="477">
        <v>1</v>
      </c>
      <c r="M624" s="477">
        <v>57</v>
      </c>
      <c r="N624" s="477"/>
      <c r="O624" s="477"/>
      <c r="P624" s="552"/>
      <c r="Q624" s="478"/>
    </row>
    <row r="625" spans="1:17" ht="14.4" customHeight="1" x14ac:dyDescent="0.3">
      <c r="A625" s="472" t="s">
        <v>1355</v>
      </c>
      <c r="B625" s="473" t="s">
        <v>1172</v>
      </c>
      <c r="C625" s="473" t="s">
        <v>1173</v>
      </c>
      <c r="D625" s="473" t="s">
        <v>1218</v>
      </c>
      <c r="E625" s="473" t="s">
        <v>1219</v>
      </c>
      <c r="F625" s="477">
        <v>13</v>
      </c>
      <c r="G625" s="477">
        <v>221</v>
      </c>
      <c r="H625" s="477">
        <v>13</v>
      </c>
      <c r="I625" s="477">
        <v>17</v>
      </c>
      <c r="J625" s="477">
        <v>1</v>
      </c>
      <c r="K625" s="477">
        <v>17</v>
      </c>
      <c r="L625" s="477">
        <v>1</v>
      </c>
      <c r="M625" s="477">
        <v>17</v>
      </c>
      <c r="N625" s="477"/>
      <c r="O625" s="477"/>
      <c r="P625" s="552"/>
      <c r="Q625" s="478"/>
    </row>
    <row r="626" spans="1:17" ht="14.4" customHeight="1" x14ac:dyDescent="0.3">
      <c r="A626" s="472" t="s">
        <v>1355</v>
      </c>
      <c r="B626" s="473" t="s">
        <v>1172</v>
      </c>
      <c r="C626" s="473" t="s">
        <v>1173</v>
      </c>
      <c r="D626" s="473" t="s">
        <v>1220</v>
      </c>
      <c r="E626" s="473" t="s">
        <v>1221</v>
      </c>
      <c r="F626" s="477">
        <v>2</v>
      </c>
      <c r="G626" s="477">
        <v>278</v>
      </c>
      <c r="H626" s="477"/>
      <c r="I626" s="477">
        <v>139</v>
      </c>
      <c r="J626" s="477"/>
      <c r="K626" s="477"/>
      <c r="L626" s="477"/>
      <c r="M626" s="477"/>
      <c r="N626" s="477"/>
      <c r="O626" s="477"/>
      <c r="P626" s="552"/>
      <c r="Q626" s="478"/>
    </row>
    <row r="627" spans="1:17" ht="14.4" customHeight="1" x14ac:dyDescent="0.3">
      <c r="A627" s="472" t="s">
        <v>1355</v>
      </c>
      <c r="B627" s="473" t="s">
        <v>1172</v>
      </c>
      <c r="C627" s="473" t="s">
        <v>1173</v>
      </c>
      <c r="D627" s="473" t="s">
        <v>1222</v>
      </c>
      <c r="E627" s="473" t="s">
        <v>1223</v>
      </c>
      <c r="F627" s="477"/>
      <c r="G627" s="477"/>
      <c r="H627" s="477"/>
      <c r="I627" s="477"/>
      <c r="J627" s="477">
        <v>1</v>
      </c>
      <c r="K627" s="477">
        <v>65</v>
      </c>
      <c r="L627" s="477">
        <v>1</v>
      </c>
      <c r="M627" s="477">
        <v>65</v>
      </c>
      <c r="N627" s="477"/>
      <c r="O627" s="477"/>
      <c r="P627" s="552"/>
      <c r="Q627" s="478"/>
    </row>
    <row r="628" spans="1:17" ht="14.4" customHeight="1" x14ac:dyDescent="0.3">
      <c r="A628" s="472" t="s">
        <v>1355</v>
      </c>
      <c r="B628" s="473" t="s">
        <v>1172</v>
      </c>
      <c r="C628" s="473" t="s">
        <v>1173</v>
      </c>
      <c r="D628" s="473" t="s">
        <v>1228</v>
      </c>
      <c r="E628" s="473" t="s">
        <v>1229</v>
      </c>
      <c r="F628" s="477">
        <v>86</v>
      </c>
      <c r="G628" s="477">
        <v>10062</v>
      </c>
      <c r="H628" s="477">
        <v>0.7398529411764706</v>
      </c>
      <c r="I628" s="477">
        <v>117</v>
      </c>
      <c r="J628" s="477">
        <v>100</v>
      </c>
      <c r="K628" s="477">
        <v>13600</v>
      </c>
      <c r="L628" s="477">
        <v>1</v>
      </c>
      <c r="M628" s="477">
        <v>136</v>
      </c>
      <c r="N628" s="477">
        <v>80</v>
      </c>
      <c r="O628" s="477">
        <v>10960</v>
      </c>
      <c r="P628" s="552">
        <v>0.80588235294117649</v>
      </c>
      <c r="Q628" s="478">
        <v>137</v>
      </c>
    </row>
    <row r="629" spans="1:17" ht="14.4" customHeight="1" x14ac:dyDescent="0.3">
      <c r="A629" s="472" t="s">
        <v>1355</v>
      </c>
      <c r="B629" s="473" t="s">
        <v>1172</v>
      </c>
      <c r="C629" s="473" t="s">
        <v>1173</v>
      </c>
      <c r="D629" s="473" t="s">
        <v>1230</v>
      </c>
      <c r="E629" s="473" t="s">
        <v>1231</v>
      </c>
      <c r="F629" s="477">
        <v>25</v>
      </c>
      <c r="G629" s="477">
        <v>2275</v>
      </c>
      <c r="H629" s="477">
        <v>0.69444444444444442</v>
      </c>
      <c r="I629" s="477">
        <v>91</v>
      </c>
      <c r="J629" s="477">
        <v>36</v>
      </c>
      <c r="K629" s="477">
        <v>3276</v>
      </c>
      <c r="L629" s="477">
        <v>1</v>
      </c>
      <c r="M629" s="477">
        <v>91</v>
      </c>
      <c r="N629" s="477">
        <v>32</v>
      </c>
      <c r="O629" s="477">
        <v>2912</v>
      </c>
      <c r="P629" s="552">
        <v>0.88888888888888884</v>
      </c>
      <c r="Q629" s="478">
        <v>91</v>
      </c>
    </row>
    <row r="630" spans="1:17" ht="14.4" customHeight="1" x14ac:dyDescent="0.3">
      <c r="A630" s="472" t="s">
        <v>1355</v>
      </c>
      <c r="B630" s="473" t="s">
        <v>1172</v>
      </c>
      <c r="C630" s="473" t="s">
        <v>1173</v>
      </c>
      <c r="D630" s="473" t="s">
        <v>1232</v>
      </c>
      <c r="E630" s="473" t="s">
        <v>1233</v>
      </c>
      <c r="F630" s="477"/>
      <c r="G630" s="477"/>
      <c r="H630" s="477"/>
      <c r="I630" s="477"/>
      <c r="J630" s="477"/>
      <c r="K630" s="477"/>
      <c r="L630" s="477"/>
      <c r="M630" s="477"/>
      <c r="N630" s="477">
        <v>2</v>
      </c>
      <c r="O630" s="477">
        <v>276</v>
      </c>
      <c r="P630" s="552"/>
      <c r="Q630" s="478">
        <v>138</v>
      </c>
    </row>
    <row r="631" spans="1:17" ht="14.4" customHeight="1" x14ac:dyDescent="0.3">
      <c r="A631" s="472" t="s">
        <v>1355</v>
      </c>
      <c r="B631" s="473" t="s">
        <v>1172</v>
      </c>
      <c r="C631" s="473" t="s">
        <v>1173</v>
      </c>
      <c r="D631" s="473" t="s">
        <v>1234</v>
      </c>
      <c r="E631" s="473" t="s">
        <v>1235</v>
      </c>
      <c r="F631" s="477">
        <v>7</v>
      </c>
      <c r="G631" s="477">
        <v>147</v>
      </c>
      <c r="H631" s="477"/>
      <c r="I631" s="477">
        <v>21</v>
      </c>
      <c r="J631" s="477"/>
      <c r="K631" s="477"/>
      <c r="L631" s="477"/>
      <c r="M631" s="477"/>
      <c r="N631" s="477">
        <v>3</v>
      </c>
      <c r="O631" s="477">
        <v>198</v>
      </c>
      <c r="P631" s="552"/>
      <c r="Q631" s="478">
        <v>66</v>
      </c>
    </row>
    <row r="632" spans="1:17" ht="14.4" customHeight="1" x14ac:dyDescent="0.3">
      <c r="A632" s="472" t="s">
        <v>1355</v>
      </c>
      <c r="B632" s="473" t="s">
        <v>1172</v>
      </c>
      <c r="C632" s="473" t="s">
        <v>1173</v>
      </c>
      <c r="D632" s="473" t="s">
        <v>1236</v>
      </c>
      <c r="E632" s="473" t="s">
        <v>1237</v>
      </c>
      <c r="F632" s="477">
        <v>24</v>
      </c>
      <c r="G632" s="477">
        <v>11712</v>
      </c>
      <c r="H632" s="477"/>
      <c r="I632" s="477">
        <v>488</v>
      </c>
      <c r="J632" s="477"/>
      <c r="K632" s="477"/>
      <c r="L632" s="477"/>
      <c r="M632" s="477"/>
      <c r="N632" s="477"/>
      <c r="O632" s="477"/>
      <c r="P632" s="552"/>
      <c r="Q632" s="478"/>
    </row>
    <row r="633" spans="1:17" ht="14.4" customHeight="1" x14ac:dyDescent="0.3">
      <c r="A633" s="472" t="s">
        <v>1355</v>
      </c>
      <c r="B633" s="473" t="s">
        <v>1172</v>
      </c>
      <c r="C633" s="473" t="s">
        <v>1173</v>
      </c>
      <c r="D633" s="473" t="s">
        <v>1244</v>
      </c>
      <c r="E633" s="473" t="s">
        <v>1245</v>
      </c>
      <c r="F633" s="477">
        <v>15</v>
      </c>
      <c r="G633" s="477">
        <v>615</v>
      </c>
      <c r="H633" s="477">
        <v>0.80392156862745101</v>
      </c>
      <c r="I633" s="477">
        <v>41</v>
      </c>
      <c r="J633" s="477">
        <v>15</v>
      </c>
      <c r="K633" s="477">
        <v>765</v>
      </c>
      <c r="L633" s="477">
        <v>1</v>
      </c>
      <c r="M633" s="477">
        <v>51</v>
      </c>
      <c r="N633" s="477">
        <v>18</v>
      </c>
      <c r="O633" s="477">
        <v>918</v>
      </c>
      <c r="P633" s="552">
        <v>1.2</v>
      </c>
      <c r="Q633" s="478">
        <v>51</v>
      </c>
    </row>
    <row r="634" spans="1:17" ht="14.4" customHeight="1" x14ac:dyDescent="0.3">
      <c r="A634" s="472" t="s">
        <v>1355</v>
      </c>
      <c r="B634" s="473" t="s">
        <v>1172</v>
      </c>
      <c r="C634" s="473" t="s">
        <v>1173</v>
      </c>
      <c r="D634" s="473" t="s">
        <v>1258</v>
      </c>
      <c r="E634" s="473" t="s">
        <v>1259</v>
      </c>
      <c r="F634" s="477">
        <v>1</v>
      </c>
      <c r="G634" s="477">
        <v>614</v>
      </c>
      <c r="H634" s="477">
        <v>0.25081699346405228</v>
      </c>
      <c r="I634" s="477">
        <v>614</v>
      </c>
      <c r="J634" s="477">
        <v>4</v>
      </c>
      <c r="K634" s="477">
        <v>2448</v>
      </c>
      <c r="L634" s="477">
        <v>1</v>
      </c>
      <c r="M634" s="477">
        <v>612</v>
      </c>
      <c r="N634" s="477"/>
      <c r="O634" s="477"/>
      <c r="P634" s="552"/>
      <c r="Q634" s="478"/>
    </row>
    <row r="635" spans="1:17" ht="14.4" customHeight="1" x14ac:dyDescent="0.3">
      <c r="A635" s="472" t="s">
        <v>1355</v>
      </c>
      <c r="B635" s="473" t="s">
        <v>1172</v>
      </c>
      <c r="C635" s="473" t="s">
        <v>1173</v>
      </c>
      <c r="D635" s="473" t="s">
        <v>1282</v>
      </c>
      <c r="E635" s="473" t="s">
        <v>1283</v>
      </c>
      <c r="F635" s="477">
        <v>1</v>
      </c>
      <c r="G635" s="477">
        <v>30</v>
      </c>
      <c r="H635" s="477"/>
      <c r="I635" s="477">
        <v>30</v>
      </c>
      <c r="J635" s="477"/>
      <c r="K635" s="477"/>
      <c r="L635" s="477"/>
      <c r="M635" s="477"/>
      <c r="N635" s="477"/>
      <c r="O635" s="477"/>
      <c r="P635" s="552"/>
      <c r="Q635" s="478"/>
    </row>
    <row r="636" spans="1:17" ht="14.4" customHeight="1" x14ac:dyDescent="0.3">
      <c r="A636" s="472" t="s">
        <v>1355</v>
      </c>
      <c r="B636" s="473" t="s">
        <v>1172</v>
      </c>
      <c r="C636" s="473" t="s">
        <v>1173</v>
      </c>
      <c r="D636" s="473" t="s">
        <v>1294</v>
      </c>
      <c r="E636" s="473" t="s">
        <v>1295</v>
      </c>
      <c r="F636" s="477"/>
      <c r="G636" s="477"/>
      <c r="H636" s="477"/>
      <c r="I636" s="477"/>
      <c r="J636" s="477"/>
      <c r="K636" s="477"/>
      <c r="L636" s="477"/>
      <c r="M636" s="477"/>
      <c r="N636" s="477">
        <v>50</v>
      </c>
      <c r="O636" s="477">
        <v>13050</v>
      </c>
      <c r="P636" s="552"/>
      <c r="Q636" s="478">
        <v>261</v>
      </c>
    </row>
    <row r="637" spans="1:17" ht="14.4" customHeight="1" x14ac:dyDescent="0.3">
      <c r="A637" s="472" t="s">
        <v>1355</v>
      </c>
      <c r="B637" s="473" t="s">
        <v>1172</v>
      </c>
      <c r="C637" s="473" t="s">
        <v>1173</v>
      </c>
      <c r="D637" s="473" t="s">
        <v>1296</v>
      </c>
      <c r="E637" s="473" t="s">
        <v>1297</v>
      </c>
      <c r="F637" s="477"/>
      <c r="G637" s="477"/>
      <c r="H637" s="477"/>
      <c r="I637" s="477"/>
      <c r="J637" s="477"/>
      <c r="K637" s="477"/>
      <c r="L637" s="477"/>
      <c r="M637" s="477"/>
      <c r="N637" s="477">
        <v>1</v>
      </c>
      <c r="O637" s="477">
        <v>165</v>
      </c>
      <c r="P637" s="552"/>
      <c r="Q637" s="478">
        <v>165</v>
      </c>
    </row>
    <row r="638" spans="1:17" ht="14.4" customHeight="1" x14ac:dyDescent="0.3">
      <c r="A638" s="472" t="s">
        <v>1356</v>
      </c>
      <c r="B638" s="473" t="s">
        <v>1172</v>
      </c>
      <c r="C638" s="473" t="s">
        <v>1173</v>
      </c>
      <c r="D638" s="473" t="s">
        <v>1174</v>
      </c>
      <c r="E638" s="473" t="s">
        <v>1175</v>
      </c>
      <c r="F638" s="477">
        <v>516</v>
      </c>
      <c r="G638" s="477">
        <v>89268</v>
      </c>
      <c r="H638" s="477">
        <v>1.5221238938053097</v>
      </c>
      <c r="I638" s="477">
        <v>173</v>
      </c>
      <c r="J638" s="477">
        <v>339</v>
      </c>
      <c r="K638" s="477">
        <v>58647</v>
      </c>
      <c r="L638" s="477">
        <v>1</v>
      </c>
      <c r="M638" s="477">
        <v>173</v>
      </c>
      <c r="N638" s="477">
        <v>422</v>
      </c>
      <c r="O638" s="477">
        <v>73428</v>
      </c>
      <c r="P638" s="552">
        <v>1.252033352089621</v>
      </c>
      <c r="Q638" s="478">
        <v>174</v>
      </c>
    </row>
    <row r="639" spans="1:17" ht="14.4" customHeight="1" x14ac:dyDescent="0.3">
      <c r="A639" s="472" t="s">
        <v>1356</v>
      </c>
      <c r="B639" s="473" t="s">
        <v>1172</v>
      </c>
      <c r="C639" s="473" t="s">
        <v>1173</v>
      </c>
      <c r="D639" s="473" t="s">
        <v>1188</v>
      </c>
      <c r="E639" s="473" t="s">
        <v>1189</v>
      </c>
      <c r="F639" s="477">
        <v>212</v>
      </c>
      <c r="G639" s="477">
        <v>248676</v>
      </c>
      <c r="H639" s="477">
        <v>4.5570093457943921</v>
      </c>
      <c r="I639" s="477">
        <v>1173</v>
      </c>
      <c r="J639" s="477">
        <v>51</v>
      </c>
      <c r="K639" s="477">
        <v>54570</v>
      </c>
      <c r="L639" s="477">
        <v>1</v>
      </c>
      <c r="M639" s="477">
        <v>1070</v>
      </c>
      <c r="N639" s="477">
        <v>767</v>
      </c>
      <c r="O639" s="477">
        <v>820690</v>
      </c>
      <c r="P639" s="552">
        <v>15.03921568627451</v>
      </c>
      <c r="Q639" s="478">
        <v>1070</v>
      </c>
    </row>
    <row r="640" spans="1:17" ht="14.4" customHeight="1" x14ac:dyDescent="0.3">
      <c r="A640" s="472" t="s">
        <v>1356</v>
      </c>
      <c r="B640" s="473" t="s">
        <v>1172</v>
      </c>
      <c r="C640" s="473" t="s">
        <v>1173</v>
      </c>
      <c r="D640" s="473" t="s">
        <v>1190</v>
      </c>
      <c r="E640" s="473" t="s">
        <v>1191</v>
      </c>
      <c r="F640" s="477">
        <v>1759</v>
      </c>
      <c r="G640" s="477">
        <v>72119</v>
      </c>
      <c r="H640" s="477">
        <v>0.88877797495809918</v>
      </c>
      <c r="I640" s="477">
        <v>41</v>
      </c>
      <c r="J640" s="477">
        <v>1764</v>
      </c>
      <c r="K640" s="477">
        <v>81144</v>
      </c>
      <c r="L640" s="477">
        <v>1</v>
      </c>
      <c r="M640" s="477">
        <v>46</v>
      </c>
      <c r="N640" s="477">
        <v>1628</v>
      </c>
      <c r="O640" s="477">
        <v>74888</v>
      </c>
      <c r="P640" s="552">
        <v>0.92290249433106575</v>
      </c>
      <c r="Q640" s="478">
        <v>46</v>
      </c>
    </row>
    <row r="641" spans="1:17" ht="14.4" customHeight="1" x14ac:dyDescent="0.3">
      <c r="A641" s="472" t="s">
        <v>1356</v>
      </c>
      <c r="B641" s="473" t="s">
        <v>1172</v>
      </c>
      <c r="C641" s="473" t="s">
        <v>1173</v>
      </c>
      <c r="D641" s="473" t="s">
        <v>1192</v>
      </c>
      <c r="E641" s="473" t="s">
        <v>1193</v>
      </c>
      <c r="F641" s="477">
        <v>130</v>
      </c>
      <c r="G641" s="477">
        <v>49920</v>
      </c>
      <c r="H641" s="477">
        <v>0.47322918246625206</v>
      </c>
      <c r="I641" s="477">
        <v>384</v>
      </c>
      <c r="J641" s="477">
        <v>304</v>
      </c>
      <c r="K641" s="477">
        <v>105488</v>
      </c>
      <c r="L641" s="477">
        <v>1</v>
      </c>
      <c r="M641" s="477">
        <v>347</v>
      </c>
      <c r="N641" s="477">
        <v>352</v>
      </c>
      <c r="O641" s="477">
        <v>122144</v>
      </c>
      <c r="P641" s="552">
        <v>1.1578947368421053</v>
      </c>
      <c r="Q641" s="478">
        <v>347</v>
      </c>
    </row>
    <row r="642" spans="1:17" ht="14.4" customHeight="1" x14ac:dyDescent="0.3">
      <c r="A642" s="472" t="s">
        <v>1356</v>
      </c>
      <c r="B642" s="473" t="s">
        <v>1172</v>
      </c>
      <c r="C642" s="473" t="s">
        <v>1173</v>
      </c>
      <c r="D642" s="473" t="s">
        <v>1194</v>
      </c>
      <c r="E642" s="473" t="s">
        <v>1195</v>
      </c>
      <c r="F642" s="477"/>
      <c r="G642" s="477"/>
      <c r="H642" s="477"/>
      <c r="I642" s="477"/>
      <c r="J642" s="477">
        <v>2</v>
      </c>
      <c r="K642" s="477">
        <v>102</v>
      </c>
      <c r="L642" s="477">
        <v>1</v>
      </c>
      <c r="M642" s="477">
        <v>51</v>
      </c>
      <c r="N642" s="477">
        <v>8</v>
      </c>
      <c r="O642" s="477">
        <v>408</v>
      </c>
      <c r="P642" s="552">
        <v>4</v>
      </c>
      <c r="Q642" s="478">
        <v>51</v>
      </c>
    </row>
    <row r="643" spans="1:17" ht="14.4" customHeight="1" x14ac:dyDescent="0.3">
      <c r="A643" s="472" t="s">
        <v>1356</v>
      </c>
      <c r="B643" s="473" t="s">
        <v>1172</v>
      </c>
      <c r="C643" s="473" t="s">
        <v>1173</v>
      </c>
      <c r="D643" s="473" t="s">
        <v>1198</v>
      </c>
      <c r="E643" s="473" t="s">
        <v>1199</v>
      </c>
      <c r="F643" s="477">
        <v>166</v>
      </c>
      <c r="G643" s="477">
        <v>74036</v>
      </c>
      <c r="H643" s="477">
        <v>0.43737630927554899</v>
      </c>
      <c r="I643" s="477">
        <v>446</v>
      </c>
      <c r="J643" s="477">
        <v>449</v>
      </c>
      <c r="K643" s="477">
        <v>169273</v>
      </c>
      <c r="L643" s="477">
        <v>1</v>
      </c>
      <c r="M643" s="477">
        <v>377</v>
      </c>
      <c r="N643" s="477">
        <v>538</v>
      </c>
      <c r="O643" s="477">
        <v>202826</v>
      </c>
      <c r="P643" s="552">
        <v>1.1982182628062361</v>
      </c>
      <c r="Q643" s="478">
        <v>377</v>
      </c>
    </row>
    <row r="644" spans="1:17" ht="14.4" customHeight="1" x14ac:dyDescent="0.3">
      <c r="A644" s="472" t="s">
        <v>1356</v>
      </c>
      <c r="B644" s="473" t="s">
        <v>1172</v>
      </c>
      <c r="C644" s="473" t="s">
        <v>1173</v>
      </c>
      <c r="D644" s="473" t="s">
        <v>1200</v>
      </c>
      <c r="E644" s="473" t="s">
        <v>1201</v>
      </c>
      <c r="F644" s="477">
        <v>24</v>
      </c>
      <c r="G644" s="477">
        <v>1008</v>
      </c>
      <c r="H644" s="477">
        <v>0.92647058823529416</v>
      </c>
      <c r="I644" s="477">
        <v>42</v>
      </c>
      <c r="J644" s="477">
        <v>32</v>
      </c>
      <c r="K644" s="477">
        <v>1088</v>
      </c>
      <c r="L644" s="477">
        <v>1</v>
      </c>
      <c r="M644" s="477">
        <v>34</v>
      </c>
      <c r="N644" s="477">
        <v>22</v>
      </c>
      <c r="O644" s="477">
        <v>748</v>
      </c>
      <c r="P644" s="552">
        <v>0.6875</v>
      </c>
      <c r="Q644" s="478">
        <v>34</v>
      </c>
    </row>
    <row r="645" spans="1:17" ht="14.4" customHeight="1" x14ac:dyDescent="0.3">
      <c r="A645" s="472" t="s">
        <v>1356</v>
      </c>
      <c r="B645" s="473" t="s">
        <v>1172</v>
      </c>
      <c r="C645" s="473" t="s">
        <v>1173</v>
      </c>
      <c r="D645" s="473" t="s">
        <v>1202</v>
      </c>
      <c r="E645" s="473" t="s">
        <v>1203</v>
      </c>
      <c r="F645" s="477">
        <v>216</v>
      </c>
      <c r="G645" s="477">
        <v>106272</v>
      </c>
      <c r="H645" s="477">
        <v>0.73481579820776632</v>
      </c>
      <c r="I645" s="477">
        <v>492</v>
      </c>
      <c r="J645" s="477">
        <v>276</v>
      </c>
      <c r="K645" s="477">
        <v>144624</v>
      </c>
      <c r="L645" s="477">
        <v>1</v>
      </c>
      <c r="M645" s="477">
        <v>524</v>
      </c>
      <c r="N645" s="477">
        <v>334</v>
      </c>
      <c r="O645" s="477">
        <v>175016</v>
      </c>
      <c r="P645" s="552">
        <v>1.2101449275362319</v>
      </c>
      <c r="Q645" s="478">
        <v>524</v>
      </c>
    </row>
    <row r="646" spans="1:17" ht="14.4" customHeight="1" x14ac:dyDescent="0.3">
      <c r="A646" s="472" t="s">
        <v>1356</v>
      </c>
      <c r="B646" s="473" t="s">
        <v>1172</v>
      </c>
      <c r="C646" s="473" t="s">
        <v>1173</v>
      </c>
      <c r="D646" s="473" t="s">
        <v>1204</v>
      </c>
      <c r="E646" s="473" t="s">
        <v>1205</v>
      </c>
      <c r="F646" s="477">
        <v>338</v>
      </c>
      <c r="G646" s="477">
        <v>10478</v>
      </c>
      <c r="H646" s="477">
        <v>0.69895270495630712</v>
      </c>
      <c r="I646" s="477">
        <v>31</v>
      </c>
      <c r="J646" s="477">
        <v>263</v>
      </c>
      <c r="K646" s="477">
        <v>14991</v>
      </c>
      <c r="L646" s="477">
        <v>1</v>
      </c>
      <c r="M646" s="477">
        <v>57</v>
      </c>
      <c r="N646" s="477">
        <v>387</v>
      </c>
      <c r="O646" s="477">
        <v>22059</v>
      </c>
      <c r="P646" s="552">
        <v>1.4714828897338403</v>
      </c>
      <c r="Q646" s="478">
        <v>57</v>
      </c>
    </row>
    <row r="647" spans="1:17" ht="14.4" customHeight="1" x14ac:dyDescent="0.3">
      <c r="A647" s="472" t="s">
        <v>1356</v>
      </c>
      <c r="B647" s="473" t="s">
        <v>1172</v>
      </c>
      <c r="C647" s="473" t="s">
        <v>1173</v>
      </c>
      <c r="D647" s="473" t="s">
        <v>1206</v>
      </c>
      <c r="E647" s="473" t="s">
        <v>1207</v>
      </c>
      <c r="F647" s="477">
        <v>6</v>
      </c>
      <c r="G647" s="477">
        <v>1248</v>
      </c>
      <c r="H647" s="477">
        <v>0.39795918367346939</v>
      </c>
      <c r="I647" s="477">
        <v>208</v>
      </c>
      <c r="J647" s="477">
        <v>14</v>
      </c>
      <c r="K647" s="477">
        <v>3136</v>
      </c>
      <c r="L647" s="477">
        <v>1</v>
      </c>
      <c r="M647" s="477">
        <v>224</v>
      </c>
      <c r="N647" s="477">
        <v>8</v>
      </c>
      <c r="O647" s="477">
        <v>1800</v>
      </c>
      <c r="P647" s="552">
        <v>0.57397959183673475</v>
      </c>
      <c r="Q647" s="478">
        <v>225</v>
      </c>
    </row>
    <row r="648" spans="1:17" ht="14.4" customHeight="1" x14ac:dyDescent="0.3">
      <c r="A648" s="472" t="s">
        <v>1356</v>
      </c>
      <c r="B648" s="473" t="s">
        <v>1172</v>
      </c>
      <c r="C648" s="473" t="s">
        <v>1173</v>
      </c>
      <c r="D648" s="473" t="s">
        <v>1208</v>
      </c>
      <c r="E648" s="473" t="s">
        <v>1209</v>
      </c>
      <c r="F648" s="477">
        <v>3</v>
      </c>
      <c r="G648" s="477">
        <v>1152</v>
      </c>
      <c r="H648" s="477">
        <v>0.17359855334538879</v>
      </c>
      <c r="I648" s="477">
        <v>384</v>
      </c>
      <c r="J648" s="477">
        <v>12</v>
      </c>
      <c r="K648" s="477">
        <v>6636</v>
      </c>
      <c r="L648" s="477">
        <v>1</v>
      </c>
      <c r="M648" s="477">
        <v>553</v>
      </c>
      <c r="N648" s="477">
        <v>9</v>
      </c>
      <c r="O648" s="477">
        <v>4986</v>
      </c>
      <c r="P648" s="552">
        <v>0.75135623869801083</v>
      </c>
      <c r="Q648" s="478">
        <v>554</v>
      </c>
    </row>
    <row r="649" spans="1:17" ht="14.4" customHeight="1" x14ac:dyDescent="0.3">
      <c r="A649" s="472" t="s">
        <v>1356</v>
      </c>
      <c r="B649" s="473" t="s">
        <v>1172</v>
      </c>
      <c r="C649" s="473" t="s">
        <v>1173</v>
      </c>
      <c r="D649" s="473" t="s">
        <v>1210</v>
      </c>
      <c r="E649" s="473" t="s">
        <v>1211</v>
      </c>
      <c r="F649" s="477"/>
      <c r="G649" s="477"/>
      <c r="H649" s="477"/>
      <c r="I649" s="477"/>
      <c r="J649" s="477"/>
      <c r="K649" s="477"/>
      <c r="L649" s="477"/>
      <c r="M649" s="477"/>
      <c r="N649" s="477">
        <v>2</v>
      </c>
      <c r="O649" s="477">
        <v>428</v>
      </c>
      <c r="P649" s="552"/>
      <c r="Q649" s="478">
        <v>214</v>
      </c>
    </row>
    <row r="650" spans="1:17" ht="14.4" customHeight="1" x14ac:dyDescent="0.3">
      <c r="A650" s="472" t="s">
        <v>1356</v>
      </c>
      <c r="B650" s="473" t="s">
        <v>1172</v>
      </c>
      <c r="C650" s="473" t="s">
        <v>1173</v>
      </c>
      <c r="D650" s="473" t="s">
        <v>1212</v>
      </c>
      <c r="E650" s="473" t="s">
        <v>1213</v>
      </c>
      <c r="F650" s="477"/>
      <c r="G650" s="477"/>
      <c r="H650" s="477"/>
      <c r="I650" s="477"/>
      <c r="J650" s="477">
        <v>6</v>
      </c>
      <c r="K650" s="477">
        <v>846</v>
      </c>
      <c r="L650" s="477">
        <v>1</v>
      </c>
      <c r="M650" s="477">
        <v>141</v>
      </c>
      <c r="N650" s="477">
        <v>2</v>
      </c>
      <c r="O650" s="477">
        <v>284</v>
      </c>
      <c r="P650" s="552">
        <v>0.33569739952718675</v>
      </c>
      <c r="Q650" s="478">
        <v>142</v>
      </c>
    </row>
    <row r="651" spans="1:17" ht="14.4" customHeight="1" x14ac:dyDescent="0.3">
      <c r="A651" s="472" t="s">
        <v>1356</v>
      </c>
      <c r="B651" s="473" t="s">
        <v>1172</v>
      </c>
      <c r="C651" s="473" t="s">
        <v>1173</v>
      </c>
      <c r="D651" s="473" t="s">
        <v>1218</v>
      </c>
      <c r="E651" s="473" t="s">
        <v>1219</v>
      </c>
      <c r="F651" s="477">
        <v>564</v>
      </c>
      <c r="G651" s="477">
        <v>9588</v>
      </c>
      <c r="H651" s="477">
        <v>0.87171561051004631</v>
      </c>
      <c r="I651" s="477">
        <v>17</v>
      </c>
      <c r="J651" s="477">
        <v>647</v>
      </c>
      <c r="K651" s="477">
        <v>10999</v>
      </c>
      <c r="L651" s="477">
        <v>1</v>
      </c>
      <c r="M651" s="477">
        <v>17</v>
      </c>
      <c r="N651" s="477">
        <v>531</v>
      </c>
      <c r="O651" s="477">
        <v>9027</v>
      </c>
      <c r="P651" s="552">
        <v>0.82071097372488411</v>
      </c>
      <c r="Q651" s="478">
        <v>17</v>
      </c>
    </row>
    <row r="652" spans="1:17" ht="14.4" customHeight="1" x14ac:dyDescent="0.3">
      <c r="A652" s="472" t="s">
        <v>1356</v>
      </c>
      <c r="B652" s="473" t="s">
        <v>1172</v>
      </c>
      <c r="C652" s="473" t="s">
        <v>1173</v>
      </c>
      <c r="D652" s="473" t="s">
        <v>1220</v>
      </c>
      <c r="E652" s="473" t="s">
        <v>1221</v>
      </c>
      <c r="F652" s="477">
        <v>1765</v>
      </c>
      <c r="G652" s="477">
        <v>245335</v>
      </c>
      <c r="H652" s="477">
        <v>1.0254807953552723</v>
      </c>
      <c r="I652" s="477">
        <v>139</v>
      </c>
      <c r="J652" s="477">
        <v>1673</v>
      </c>
      <c r="K652" s="477">
        <v>239239</v>
      </c>
      <c r="L652" s="477">
        <v>1</v>
      </c>
      <c r="M652" s="477">
        <v>143</v>
      </c>
      <c r="N652" s="477">
        <v>1833</v>
      </c>
      <c r="O652" s="477">
        <v>262119</v>
      </c>
      <c r="P652" s="552">
        <v>1.0956365809922295</v>
      </c>
      <c r="Q652" s="478">
        <v>143</v>
      </c>
    </row>
    <row r="653" spans="1:17" ht="14.4" customHeight="1" x14ac:dyDescent="0.3">
      <c r="A653" s="472" t="s">
        <v>1356</v>
      </c>
      <c r="B653" s="473" t="s">
        <v>1172</v>
      </c>
      <c r="C653" s="473" t="s">
        <v>1173</v>
      </c>
      <c r="D653" s="473" t="s">
        <v>1222</v>
      </c>
      <c r="E653" s="473" t="s">
        <v>1223</v>
      </c>
      <c r="F653" s="477">
        <v>471</v>
      </c>
      <c r="G653" s="477">
        <v>48513</v>
      </c>
      <c r="H653" s="477">
        <v>1.8519946554686009</v>
      </c>
      <c r="I653" s="477">
        <v>103</v>
      </c>
      <c r="J653" s="477">
        <v>403</v>
      </c>
      <c r="K653" s="477">
        <v>26195</v>
      </c>
      <c r="L653" s="477">
        <v>1</v>
      </c>
      <c r="M653" s="477">
        <v>65</v>
      </c>
      <c r="N653" s="477">
        <v>540</v>
      </c>
      <c r="O653" s="477">
        <v>35100</v>
      </c>
      <c r="P653" s="552">
        <v>1.3399503722084367</v>
      </c>
      <c r="Q653" s="478">
        <v>65</v>
      </c>
    </row>
    <row r="654" spans="1:17" ht="14.4" customHeight="1" x14ac:dyDescent="0.3">
      <c r="A654" s="472" t="s">
        <v>1356</v>
      </c>
      <c r="B654" s="473" t="s">
        <v>1172</v>
      </c>
      <c r="C654" s="473" t="s">
        <v>1173</v>
      </c>
      <c r="D654" s="473" t="s">
        <v>1228</v>
      </c>
      <c r="E654" s="473" t="s">
        <v>1229</v>
      </c>
      <c r="F654" s="477">
        <v>942</v>
      </c>
      <c r="G654" s="477">
        <v>110214</v>
      </c>
      <c r="H654" s="477">
        <v>0.60029411764705887</v>
      </c>
      <c r="I654" s="477">
        <v>117</v>
      </c>
      <c r="J654" s="477">
        <v>1350</v>
      </c>
      <c r="K654" s="477">
        <v>183600</v>
      </c>
      <c r="L654" s="477">
        <v>1</v>
      </c>
      <c r="M654" s="477">
        <v>136</v>
      </c>
      <c r="N654" s="477">
        <v>1366</v>
      </c>
      <c r="O654" s="477">
        <v>187142</v>
      </c>
      <c r="P654" s="552">
        <v>1.0192919389978214</v>
      </c>
      <c r="Q654" s="478">
        <v>137</v>
      </c>
    </row>
    <row r="655" spans="1:17" ht="14.4" customHeight="1" x14ac:dyDescent="0.3">
      <c r="A655" s="472" t="s">
        <v>1356</v>
      </c>
      <c r="B655" s="473" t="s">
        <v>1172</v>
      </c>
      <c r="C655" s="473" t="s">
        <v>1173</v>
      </c>
      <c r="D655" s="473" t="s">
        <v>1230</v>
      </c>
      <c r="E655" s="473" t="s">
        <v>1231</v>
      </c>
      <c r="F655" s="477">
        <v>66</v>
      </c>
      <c r="G655" s="477">
        <v>6006</v>
      </c>
      <c r="H655" s="477">
        <v>0.86842105263157898</v>
      </c>
      <c r="I655" s="477">
        <v>91</v>
      </c>
      <c r="J655" s="477">
        <v>76</v>
      </c>
      <c r="K655" s="477">
        <v>6916</v>
      </c>
      <c r="L655" s="477">
        <v>1</v>
      </c>
      <c r="M655" s="477">
        <v>91</v>
      </c>
      <c r="N655" s="477">
        <v>118</v>
      </c>
      <c r="O655" s="477">
        <v>10738</v>
      </c>
      <c r="P655" s="552">
        <v>1.5526315789473684</v>
      </c>
      <c r="Q655" s="478">
        <v>91</v>
      </c>
    </row>
    <row r="656" spans="1:17" ht="14.4" customHeight="1" x14ac:dyDescent="0.3">
      <c r="A656" s="472" t="s">
        <v>1356</v>
      </c>
      <c r="B656" s="473" t="s">
        <v>1172</v>
      </c>
      <c r="C656" s="473" t="s">
        <v>1173</v>
      </c>
      <c r="D656" s="473" t="s">
        <v>1232</v>
      </c>
      <c r="E656" s="473" t="s">
        <v>1233</v>
      </c>
      <c r="F656" s="477">
        <v>3</v>
      </c>
      <c r="G656" s="477">
        <v>297</v>
      </c>
      <c r="H656" s="477"/>
      <c r="I656" s="477">
        <v>99</v>
      </c>
      <c r="J656" s="477"/>
      <c r="K656" s="477"/>
      <c r="L656" s="477"/>
      <c r="M656" s="477"/>
      <c r="N656" s="477">
        <v>1</v>
      </c>
      <c r="O656" s="477">
        <v>138</v>
      </c>
      <c r="P656" s="552"/>
      <c r="Q656" s="478">
        <v>138</v>
      </c>
    </row>
    <row r="657" spans="1:17" ht="14.4" customHeight="1" x14ac:dyDescent="0.3">
      <c r="A657" s="472" t="s">
        <v>1356</v>
      </c>
      <c r="B657" s="473" t="s">
        <v>1172</v>
      </c>
      <c r="C657" s="473" t="s">
        <v>1173</v>
      </c>
      <c r="D657" s="473" t="s">
        <v>1234</v>
      </c>
      <c r="E657" s="473" t="s">
        <v>1235</v>
      </c>
      <c r="F657" s="477">
        <v>61</v>
      </c>
      <c r="G657" s="477">
        <v>1281</v>
      </c>
      <c r="H657" s="477">
        <v>0.1427139037433155</v>
      </c>
      <c r="I657" s="477">
        <v>21</v>
      </c>
      <c r="J657" s="477">
        <v>136</v>
      </c>
      <c r="K657" s="477">
        <v>8976</v>
      </c>
      <c r="L657" s="477">
        <v>1</v>
      </c>
      <c r="M657" s="477">
        <v>66</v>
      </c>
      <c r="N657" s="477">
        <v>44</v>
      </c>
      <c r="O657" s="477">
        <v>2904</v>
      </c>
      <c r="P657" s="552">
        <v>0.3235294117647059</v>
      </c>
      <c r="Q657" s="478">
        <v>66</v>
      </c>
    </row>
    <row r="658" spans="1:17" ht="14.4" customHeight="1" x14ac:dyDescent="0.3">
      <c r="A658" s="472" t="s">
        <v>1356</v>
      </c>
      <c r="B658" s="473" t="s">
        <v>1172</v>
      </c>
      <c r="C658" s="473" t="s">
        <v>1173</v>
      </c>
      <c r="D658" s="473" t="s">
        <v>1236</v>
      </c>
      <c r="E658" s="473" t="s">
        <v>1237</v>
      </c>
      <c r="F658" s="477">
        <v>603</v>
      </c>
      <c r="G658" s="477">
        <v>294264</v>
      </c>
      <c r="H658" s="477">
        <v>2.8123709763743405</v>
      </c>
      <c r="I658" s="477">
        <v>488</v>
      </c>
      <c r="J658" s="477">
        <v>319</v>
      </c>
      <c r="K658" s="477">
        <v>104632</v>
      </c>
      <c r="L658" s="477">
        <v>1</v>
      </c>
      <c r="M658" s="477">
        <v>328</v>
      </c>
      <c r="N658" s="477">
        <v>176</v>
      </c>
      <c r="O658" s="477">
        <v>57728</v>
      </c>
      <c r="P658" s="552">
        <v>0.55172413793103448</v>
      </c>
      <c r="Q658" s="478">
        <v>328</v>
      </c>
    </row>
    <row r="659" spans="1:17" ht="14.4" customHeight="1" x14ac:dyDescent="0.3">
      <c r="A659" s="472" t="s">
        <v>1356</v>
      </c>
      <c r="B659" s="473" t="s">
        <v>1172</v>
      </c>
      <c r="C659" s="473" t="s">
        <v>1173</v>
      </c>
      <c r="D659" s="473" t="s">
        <v>1244</v>
      </c>
      <c r="E659" s="473" t="s">
        <v>1245</v>
      </c>
      <c r="F659" s="477">
        <v>145</v>
      </c>
      <c r="G659" s="477">
        <v>5945</v>
      </c>
      <c r="H659" s="477">
        <v>0.91069240196078427</v>
      </c>
      <c r="I659" s="477">
        <v>41</v>
      </c>
      <c r="J659" s="477">
        <v>128</v>
      </c>
      <c r="K659" s="477">
        <v>6528</v>
      </c>
      <c r="L659" s="477">
        <v>1</v>
      </c>
      <c r="M659" s="477">
        <v>51</v>
      </c>
      <c r="N659" s="477">
        <v>135</v>
      </c>
      <c r="O659" s="477">
        <v>6885</v>
      </c>
      <c r="P659" s="552">
        <v>1.0546875</v>
      </c>
      <c r="Q659" s="478">
        <v>51</v>
      </c>
    </row>
    <row r="660" spans="1:17" ht="14.4" customHeight="1" x14ac:dyDescent="0.3">
      <c r="A660" s="472" t="s">
        <v>1356</v>
      </c>
      <c r="B660" s="473" t="s">
        <v>1172</v>
      </c>
      <c r="C660" s="473" t="s">
        <v>1173</v>
      </c>
      <c r="D660" s="473" t="s">
        <v>1252</v>
      </c>
      <c r="E660" s="473" t="s">
        <v>1253</v>
      </c>
      <c r="F660" s="477">
        <v>6</v>
      </c>
      <c r="G660" s="477">
        <v>1338</v>
      </c>
      <c r="H660" s="477">
        <v>0.80797101449275366</v>
      </c>
      <c r="I660" s="477">
        <v>223</v>
      </c>
      <c r="J660" s="477">
        <v>8</v>
      </c>
      <c r="K660" s="477">
        <v>1656</v>
      </c>
      <c r="L660" s="477">
        <v>1</v>
      </c>
      <c r="M660" s="477">
        <v>207</v>
      </c>
      <c r="N660" s="477">
        <v>3</v>
      </c>
      <c r="O660" s="477">
        <v>621</v>
      </c>
      <c r="P660" s="552">
        <v>0.375</v>
      </c>
      <c r="Q660" s="478">
        <v>207</v>
      </c>
    </row>
    <row r="661" spans="1:17" ht="14.4" customHeight="1" x14ac:dyDescent="0.3">
      <c r="A661" s="472" t="s">
        <v>1356</v>
      </c>
      <c r="B661" s="473" t="s">
        <v>1172</v>
      </c>
      <c r="C661" s="473" t="s">
        <v>1173</v>
      </c>
      <c r="D661" s="473" t="s">
        <v>1254</v>
      </c>
      <c r="E661" s="473" t="s">
        <v>1255</v>
      </c>
      <c r="F661" s="477">
        <v>21</v>
      </c>
      <c r="G661" s="477">
        <v>16023</v>
      </c>
      <c r="H661" s="477">
        <v>1.9090909090909092</v>
      </c>
      <c r="I661" s="477">
        <v>763</v>
      </c>
      <c r="J661" s="477">
        <v>11</v>
      </c>
      <c r="K661" s="477">
        <v>8393</v>
      </c>
      <c r="L661" s="477">
        <v>1</v>
      </c>
      <c r="M661" s="477">
        <v>763</v>
      </c>
      <c r="N661" s="477">
        <v>12</v>
      </c>
      <c r="O661" s="477">
        <v>9156</v>
      </c>
      <c r="P661" s="552">
        <v>1.0909090909090908</v>
      </c>
      <c r="Q661" s="478">
        <v>763</v>
      </c>
    </row>
    <row r="662" spans="1:17" ht="14.4" customHeight="1" x14ac:dyDescent="0.3">
      <c r="A662" s="472" t="s">
        <v>1356</v>
      </c>
      <c r="B662" s="473" t="s">
        <v>1172</v>
      </c>
      <c r="C662" s="473" t="s">
        <v>1173</v>
      </c>
      <c r="D662" s="473" t="s">
        <v>1256</v>
      </c>
      <c r="E662" s="473" t="s">
        <v>1257</v>
      </c>
      <c r="F662" s="477">
        <v>3</v>
      </c>
      <c r="G662" s="477">
        <v>6336</v>
      </c>
      <c r="H662" s="477">
        <v>1.4971644612476371</v>
      </c>
      <c r="I662" s="477">
        <v>2112</v>
      </c>
      <c r="J662" s="477">
        <v>2</v>
      </c>
      <c r="K662" s="477">
        <v>4232</v>
      </c>
      <c r="L662" s="477">
        <v>1</v>
      </c>
      <c r="M662" s="477">
        <v>2116</v>
      </c>
      <c r="N662" s="477"/>
      <c r="O662" s="477"/>
      <c r="P662" s="552"/>
      <c r="Q662" s="478"/>
    </row>
    <row r="663" spans="1:17" ht="14.4" customHeight="1" x14ac:dyDescent="0.3">
      <c r="A663" s="472" t="s">
        <v>1356</v>
      </c>
      <c r="B663" s="473" t="s">
        <v>1172</v>
      </c>
      <c r="C663" s="473" t="s">
        <v>1173</v>
      </c>
      <c r="D663" s="473" t="s">
        <v>1258</v>
      </c>
      <c r="E663" s="473" t="s">
        <v>1259</v>
      </c>
      <c r="F663" s="477">
        <v>107</v>
      </c>
      <c r="G663" s="477">
        <v>65698</v>
      </c>
      <c r="H663" s="477">
        <v>0.87991535411978994</v>
      </c>
      <c r="I663" s="477">
        <v>614</v>
      </c>
      <c r="J663" s="477">
        <v>122</v>
      </c>
      <c r="K663" s="477">
        <v>74664</v>
      </c>
      <c r="L663" s="477">
        <v>1</v>
      </c>
      <c r="M663" s="477">
        <v>612</v>
      </c>
      <c r="N663" s="477">
        <v>185</v>
      </c>
      <c r="O663" s="477">
        <v>113220</v>
      </c>
      <c r="P663" s="552">
        <v>1.5163934426229508</v>
      </c>
      <c r="Q663" s="478">
        <v>612</v>
      </c>
    </row>
    <row r="664" spans="1:17" ht="14.4" customHeight="1" x14ac:dyDescent="0.3">
      <c r="A664" s="472" t="s">
        <v>1356</v>
      </c>
      <c r="B664" s="473" t="s">
        <v>1172</v>
      </c>
      <c r="C664" s="473" t="s">
        <v>1173</v>
      </c>
      <c r="D664" s="473" t="s">
        <v>1260</v>
      </c>
      <c r="E664" s="473" t="s">
        <v>1261</v>
      </c>
      <c r="F664" s="477"/>
      <c r="G664" s="477"/>
      <c r="H664" s="477"/>
      <c r="I664" s="477"/>
      <c r="J664" s="477"/>
      <c r="K664" s="477"/>
      <c r="L664" s="477"/>
      <c r="M664" s="477"/>
      <c r="N664" s="477">
        <v>2</v>
      </c>
      <c r="O664" s="477">
        <v>1650</v>
      </c>
      <c r="P664" s="552"/>
      <c r="Q664" s="478">
        <v>825</v>
      </c>
    </row>
    <row r="665" spans="1:17" ht="14.4" customHeight="1" x14ac:dyDescent="0.3">
      <c r="A665" s="472" t="s">
        <v>1356</v>
      </c>
      <c r="B665" s="473" t="s">
        <v>1172</v>
      </c>
      <c r="C665" s="473" t="s">
        <v>1173</v>
      </c>
      <c r="D665" s="473" t="s">
        <v>1262</v>
      </c>
      <c r="E665" s="473" t="s">
        <v>1263</v>
      </c>
      <c r="F665" s="477">
        <v>12</v>
      </c>
      <c r="G665" s="477">
        <v>6144</v>
      </c>
      <c r="H665" s="477">
        <v>7.127610208816705</v>
      </c>
      <c r="I665" s="477">
        <v>512</v>
      </c>
      <c r="J665" s="477">
        <v>2</v>
      </c>
      <c r="K665" s="477">
        <v>862</v>
      </c>
      <c r="L665" s="477">
        <v>1</v>
      </c>
      <c r="M665" s="477">
        <v>431</v>
      </c>
      <c r="N665" s="477">
        <v>5</v>
      </c>
      <c r="O665" s="477">
        <v>2155</v>
      </c>
      <c r="P665" s="552">
        <v>2.5</v>
      </c>
      <c r="Q665" s="478">
        <v>431</v>
      </c>
    </row>
    <row r="666" spans="1:17" ht="14.4" customHeight="1" x14ac:dyDescent="0.3">
      <c r="A666" s="472" t="s">
        <v>1356</v>
      </c>
      <c r="B666" s="473" t="s">
        <v>1172</v>
      </c>
      <c r="C666" s="473" t="s">
        <v>1173</v>
      </c>
      <c r="D666" s="473" t="s">
        <v>1270</v>
      </c>
      <c r="E666" s="473" t="s">
        <v>1271</v>
      </c>
      <c r="F666" s="477"/>
      <c r="G666" s="477"/>
      <c r="H666" s="477"/>
      <c r="I666" s="477"/>
      <c r="J666" s="477"/>
      <c r="K666" s="477"/>
      <c r="L666" s="477"/>
      <c r="M666" s="477"/>
      <c r="N666" s="477">
        <v>2</v>
      </c>
      <c r="O666" s="477">
        <v>544</v>
      </c>
      <c r="P666" s="552"/>
      <c r="Q666" s="478">
        <v>272</v>
      </c>
    </row>
    <row r="667" spans="1:17" ht="14.4" customHeight="1" x14ac:dyDescent="0.3">
      <c r="A667" s="472" t="s">
        <v>1356</v>
      </c>
      <c r="B667" s="473" t="s">
        <v>1172</v>
      </c>
      <c r="C667" s="473" t="s">
        <v>1173</v>
      </c>
      <c r="D667" s="473" t="s">
        <v>1276</v>
      </c>
      <c r="E667" s="473" t="s">
        <v>1277</v>
      </c>
      <c r="F667" s="477">
        <v>2</v>
      </c>
      <c r="G667" s="477">
        <v>54</v>
      </c>
      <c r="H667" s="477"/>
      <c r="I667" s="477">
        <v>27</v>
      </c>
      <c r="J667" s="477"/>
      <c r="K667" s="477"/>
      <c r="L667" s="477"/>
      <c r="M667" s="477"/>
      <c r="N667" s="477">
        <v>5</v>
      </c>
      <c r="O667" s="477">
        <v>235</v>
      </c>
      <c r="P667" s="552"/>
      <c r="Q667" s="478">
        <v>47</v>
      </c>
    </row>
    <row r="668" spans="1:17" ht="14.4" customHeight="1" x14ac:dyDescent="0.3">
      <c r="A668" s="472" t="s">
        <v>1356</v>
      </c>
      <c r="B668" s="473" t="s">
        <v>1172</v>
      </c>
      <c r="C668" s="473" t="s">
        <v>1173</v>
      </c>
      <c r="D668" s="473" t="s">
        <v>1280</v>
      </c>
      <c r="E668" s="473" t="s">
        <v>1281</v>
      </c>
      <c r="F668" s="477">
        <v>3</v>
      </c>
      <c r="G668" s="477">
        <v>987</v>
      </c>
      <c r="H668" s="477">
        <v>0.23800337593441043</v>
      </c>
      <c r="I668" s="477">
        <v>329</v>
      </c>
      <c r="J668" s="477">
        <v>11</v>
      </c>
      <c r="K668" s="477">
        <v>4147</v>
      </c>
      <c r="L668" s="477">
        <v>1</v>
      </c>
      <c r="M668" s="477">
        <v>377</v>
      </c>
      <c r="N668" s="477">
        <v>18</v>
      </c>
      <c r="O668" s="477">
        <v>6786</v>
      </c>
      <c r="P668" s="552">
        <v>1.6363636363636365</v>
      </c>
      <c r="Q668" s="478">
        <v>377</v>
      </c>
    </row>
    <row r="669" spans="1:17" ht="14.4" customHeight="1" x14ac:dyDescent="0.3">
      <c r="A669" s="472" t="s">
        <v>1356</v>
      </c>
      <c r="B669" s="473" t="s">
        <v>1172</v>
      </c>
      <c r="C669" s="473" t="s">
        <v>1173</v>
      </c>
      <c r="D669" s="473" t="s">
        <v>1286</v>
      </c>
      <c r="E669" s="473" t="s">
        <v>1287</v>
      </c>
      <c r="F669" s="477"/>
      <c r="G669" s="477"/>
      <c r="H669" s="477"/>
      <c r="I669" s="477"/>
      <c r="J669" s="477">
        <v>69</v>
      </c>
      <c r="K669" s="477">
        <v>103017</v>
      </c>
      <c r="L669" s="477">
        <v>1</v>
      </c>
      <c r="M669" s="477">
        <v>1493</v>
      </c>
      <c r="N669" s="477">
        <v>131</v>
      </c>
      <c r="O669" s="477">
        <v>195583</v>
      </c>
      <c r="P669" s="552">
        <v>1.8985507246376812</v>
      </c>
      <c r="Q669" s="478">
        <v>1493</v>
      </c>
    </row>
    <row r="670" spans="1:17" ht="14.4" customHeight="1" x14ac:dyDescent="0.3">
      <c r="A670" s="472" t="s">
        <v>1356</v>
      </c>
      <c r="B670" s="473" t="s">
        <v>1172</v>
      </c>
      <c r="C670" s="473" t="s">
        <v>1173</v>
      </c>
      <c r="D670" s="473" t="s">
        <v>1288</v>
      </c>
      <c r="E670" s="473" t="s">
        <v>1289</v>
      </c>
      <c r="F670" s="477"/>
      <c r="G670" s="477"/>
      <c r="H670" s="477"/>
      <c r="I670" s="477"/>
      <c r="J670" s="477">
        <v>22</v>
      </c>
      <c r="K670" s="477">
        <v>7194</v>
      </c>
      <c r="L670" s="477">
        <v>1</v>
      </c>
      <c r="M670" s="477">
        <v>327</v>
      </c>
      <c r="N670" s="477">
        <v>663</v>
      </c>
      <c r="O670" s="477">
        <v>216801</v>
      </c>
      <c r="P670" s="552">
        <v>30.136363636363637</v>
      </c>
      <c r="Q670" s="478">
        <v>327</v>
      </c>
    </row>
    <row r="671" spans="1:17" ht="14.4" customHeight="1" x14ac:dyDescent="0.3">
      <c r="A671" s="472" t="s">
        <v>1356</v>
      </c>
      <c r="B671" s="473" t="s">
        <v>1172</v>
      </c>
      <c r="C671" s="473" t="s">
        <v>1173</v>
      </c>
      <c r="D671" s="473" t="s">
        <v>1290</v>
      </c>
      <c r="E671" s="473" t="s">
        <v>1291</v>
      </c>
      <c r="F671" s="477"/>
      <c r="G671" s="477"/>
      <c r="H671" s="477"/>
      <c r="I671" s="477"/>
      <c r="J671" s="477">
        <v>32</v>
      </c>
      <c r="K671" s="477">
        <v>28384</v>
      </c>
      <c r="L671" s="477">
        <v>1</v>
      </c>
      <c r="M671" s="477">
        <v>887</v>
      </c>
      <c r="N671" s="477">
        <v>64</v>
      </c>
      <c r="O671" s="477">
        <v>56832</v>
      </c>
      <c r="P671" s="552">
        <v>2.0022547914317927</v>
      </c>
      <c r="Q671" s="478">
        <v>888</v>
      </c>
    </row>
    <row r="672" spans="1:17" ht="14.4" customHeight="1" x14ac:dyDescent="0.3">
      <c r="A672" s="472" t="s">
        <v>1356</v>
      </c>
      <c r="B672" s="473" t="s">
        <v>1172</v>
      </c>
      <c r="C672" s="473" t="s">
        <v>1173</v>
      </c>
      <c r="D672" s="473" t="s">
        <v>1294</v>
      </c>
      <c r="E672" s="473" t="s">
        <v>1295</v>
      </c>
      <c r="F672" s="477"/>
      <c r="G672" s="477"/>
      <c r="H672" s="477"/>
      <c r="I672" s="477"/>
      <c r="J672" s="477"/>
      <c r="K672" s="477"/>
      <c r="L672" s="477"/>
      <c r="M672" s="477"/>
      <c r="N672" s="477">
        <v>1101</v>
      </c>
      <c r="O672" s="477">
        <v>287361</v>
      </c>
      <c r="P672" s="552"/>
      <c r="Q672" s="478">
        <v>261</v>
      </c>
    </row>
    <row r="673" spans="1:17" ht="14.4" customHeight="1" x14ac:dyDescent="0.3">
      <c r="A673" s="472" t="s">
        <v>1356</v>
      </c>
      <c r="B673" s="473" t="s">
        <v>1172</v>
      </c>
      <c r="C673" s="473" t="s">
        <v>1173</v>
      </c>
      <c r="D673" s="473" t="s">
        <v>1296</v>
      </c>
      <c r="E673" s="473" t="s">
        <v>1297</v>
      </c>
      <c r="F673" s="477"/>
      <c r="G673" s="477"/>
      <c r="H673" s="477"/>
      <c r="I673" s="477"/>
      <c r="J673" s="477"/>
      <c r="K673" s="477"/>
      <c r="L673" s="477"/>
      <c r="M673" s="477"/>
      <c r="N673" s="477">
        <v>153</v>
      </c>
      <c r="O673" s="477">
        <v>25245</v>
      </c>
      <c r="P673" s="552"/>
      <c r="Q673" s="478">
        <v>165</v>
      </c>
    </row>
    <row r="674" spans="1:17" ht="14.4" customHeight="1" x14ac:dyDescent="0.3">
      <c r="A674" s="472" t="s">
        <v>1356</v>
      </c>
      <c r="B674" s="473" t="s">
        <v>1172</v>
      </c>
      <c r="C674" s="473" t="s">
        <v>1173</v>
      </c>
      <c r="D674" s="473" t="s">
        <v>1300</v>
      </c>
      <c r="E674" s="473" t="s">
        <v>1301</v>
      </c>
      <c r="F674" s="477"/>
      <c r="G674" s="477"/>
      <c r="H674" s="477"/>
      <c r="I674" s="477"/>
      <c r="J674" s="477"/>
      <c r="K674" s="477"/>
      <c r="L674" s="477"/>
      <c r="M674" s="477"/>
      <c r="N674" s="477">
        <v>4</v>
      </c>
      <c r="O674" s="477">
        <v>608</v>
      </c>
      <c r="P674" s="552"/>
      <c r="Q674" s="478">
        <v>152</v>
      </c>
    </row>
    <row r="675" spans="1:17" ht="14.4" customHeight="1" x14ac:dyDescent="0.3">
      <c r="A675" s="472" t="s">
        <v>1357</v>
      </c>
      <c r="B675" s="473" t="s">
        <v>1172</v>
      </c>
      <c r="C675" s="473" t="s">
        <v>1173</v>
      </c>
      <c r="D675" s="473" t="s">
        <v>1174</v>
      </c>
      <c r="E675" s="473" t="s">
        <v>1175</v>
      </c>
      <c r="F675" s="477">
        <v>337</v>
      </c>
      <c r="G675" s="477">
        <v>58301</v>
      </c>
      <c r="H675" s="477">
        <v>0.88684210526315788</v>
      </c>
      <c r="I675" s="477">
        <v>173</v>
      </c>
      <c r="J675" s="477">
        <v>380</v>
      </c>
      <c r="K675" s="477">
        <v>65740</v>
      </c>
      <c r="L675" s="477">
        <v>1</v>
      </c>
      <c r="M675" s="477">
        <v>173</v>
      </c>
      <c r="N675" s="477">
        <v>339</v>
      </c>
      <c r="O675" s="477">
        <v>58986</v>
      </c>
      <c r="P675" s="552">
        <v>0.89726194097961665</v>
      </c>
      <c r="Q675" s="478">
        <v>174</v>
      </c>
    </row>
    <row r="676" spans="1:17" ht="14.4" customHeight="1" x14ac:dyDescent="0.3">
      <c r="A676" s="472" t="s">
        <v>1357</v>
      </c>
      <c r="B676" s="473" t="s">
        <v>1172</v>
      </c>
      <c r="C676" s="473" t="s">
        <v>1173</v>
      </c>
      <c r="D676" s="473" t="s">
        <v>1188</v>
      </c>
      <c r="E676" s="473" t="s">
        <v>1189</v>
      </c>
      <c r="F676" s="477">
        <v>3</v>
      </c>
      <c r="G676" s="477">
        <v>3519</v>
      </c>
      <c r="H676" s="477"/>
      <c r="I676" s="477">
        <v>1173</v>
      </c>
      <c r="J676" s="477"/>
      <c r="K676" s="477"/>
      <c r="L676" s="477"/>
      <c r="M676" s="477"/>
      <c r="N676" s="477">
        <v>1</v>
      </c>
      <c r="O676" s="477">
        <v>1070</v>
      </c>
      <c r="P676" s="552"/>
      <c r="Q676" s="478">
        <v>1070</v>
      </c>
    </row>
    <row r="677" spans="1:17" ht="14.4" customHeight="1" x14ac:dyDescent="0.3">
      <c r="A677" s="472" t="s">
        <v>1357</v>
      </c>
      <c r="B677" s="473" t="s">
        <v>1172</v>
      </c>
      <c r="C677" s="473" t="s">
        <v>1173</v>
      </c>
      <c r="D677" s="473" t="s">
        <v>1190</v>
      </c>
      <c r="E677" s="473" t="s">
        <v>1191</v>
      </c>
      <c r="F677" s="477">
        <v>12</v>
      </c>
      <c r="G677" s="477">
        <v>492</v>
      </c>
      <c r="H677" s="477">
        <v>0.27424749163879597</v>
      </c>
      <c r="I677" s="477">
        <v>41</v>
      </c>
      <c r="J677" s="477">
        <v>39</v>
      </c>
      <c r="K677" s="477">
        <v>1794</v>
      </c>
      <c r="L677" s="477">
        <v>1</v>
      </c>
      <c r="M677" s="477">
        <v>46</v>
      </c>
      <c r="N677" s="477">
        <v>8</v>
      </c>
      <c r="O677" s="477">
        <v>368</v>
      </c>
      <c r="P677" s="552">
        <v>0.20512820512820512</v>
      </c>
      <c r="Q677" s="478">
        <v>46</v>
      </c>
    </row>
    <row r="678" spans="1:17" ht="14.4" customHeight="1" x14ac:dyDescent="0.3">
      <c r="A678" s="472" t="s">
        <v>1357</v>
      </c>
      <c r="B678" s="473" t="s">
        <v>1172</v>
      </c>
      <c r="C678" s="473" t="s">
        <v>1173</v>
      </c>
      <c r="D678" s="473" t="s">
        <v>1192</v>
      </c>
      <c r="E678" s="473" t="s">
        <v>1193</v>
      </c>
      <c r="F678" s="477">
        <v>7</v>
      </c>
      <c r="G678" s="477">
        <v>2688</v>
      </c>
      <c r="H678" s="477">
        <v>0.55331412103746402</v>
      </c>
      <c r="I678" s="477">
        <v>384</v>
      </c>
      <c r="J678" s="477">
        <v>14</v>
      </c>
      <c r="K678" s="477">
        <v>4858</v>
      </c>
      <c r="L678" s="477">
        <v>1</v>
      </c>
      <c r="M678" s="477">
        <v>347</v>
      </c>
      <c r="N678" s="477">
        <v>11</v>
      </c>
      <c r="O678" s="477">
        <v>3817</v>
      </c>
      <c r="P678" s="552">
        <v>0.7857142857142857</v>
      </c>
      <c r="Q678" s="478">
        <v>347</v>
      </c>
    </row>
    <row r="679" spans="1:17" ht="14.4" customHeight="1" x14ac:dyDescent="0.3">
      <c r="A679" s="472" t="s">
        <v>1357</v>
      </c>
      <c r="B679" s="473" t="s">
        <v>1172</v>
      </c>
      <c r="C679" s="473" t="s">
        <v>1173</v>
      </c>
      <c r="D679" s="473" t="s">
        <v>1194</v>
      </c>
      <c r="E679" s="473" t="s">
        <v>1195</v>
      </c>
      <c r="F679" s="477"/>
      <c r="G679" s="477"/>
      <c r="H679" s="477"/>
      <c r="I679" s="477"/>
      <c r="J679" s="477">
        <v>4</v>
      </c>
      <c r="K679" s="477">
        <v>204</v>
      </c>
      <c r="L679" s="477">
        <v>1</v>
      </c>
      <c r="M679" s="477">
        <v>51</v>
      </c>
      <c r="N679" s="477"/>
      <c r="O679" s="477"/>
      <c r="P679" s="552"/>
      <c r="Q679" s="478"/>
    </row>
    <row r="680" spans="1:17" ht="14.4" customHeight="1" x14ac:dyDescent="0.3">
      <c r="A680" s="472" t="s">
        <v>1357</v>
      </c>
      <c r="B680" s="473" t="s">
        <v>1172</v>
      </c>
      <c r="C680" s="473" t="s">
        <v>1173</v>
      </c>
      <c r="D680" s="473" t="s">
        <v>1198</v>
      </c>
      <c r="E680" s="473" t="s">
        <v>1199</v>
      </c>
      <c r="F680" s="477"/>
      <c r="G680" s="477"/>
      <c r="H680" s="477"/>
      <c r="I680" s="477"/>
      <c r="J680" s="477">
        <v>15</v>
      </c>
      <c r="K680" s="477">
        <v>5655</v>
      </c>
      <c r="L680" s="477">
        <v>1</v>
      </c>
      <c r="M680" s="477">
        <v>377</v>
      </c>
      <c r="N680" s="477">
        <v>12</v>
      </c>
      <c r="O680" s="477">
        <v>4524</v>
      </c>
      <c r="P680" s="552">
        <v>0.8</v>
      </c>
      <c r="Q680" s="478">
        <v>377</v>
      </c>
    </row>
    <row r="681" spans="1:17" ht="14.4" customHeight="1" x14ac:dyDescent="0.3">
      <c r="A681" s="472" t="s">
        <v>1357</v>
      </c>
      <c r="B681" s="473" t="s">
        <v>1172</v>
      </c>
      <c r="C681" s="473" t="s">
        <v>1173</v>
      </c>
      <c r="D681" s="473" t="s">
        <v>1200</v>
      </c>
      <c r="E681" s="473" t="s">
        <v>1201</v>
      </c>
      <c r="F681" s="477">
        <v>25</v>
      </c>
      <c r="G681" s="477">
        <v>1050</v>
      </c>
      <c r="H681" s="477">
        <v>4.4117647058823533</v>
      </c>
      <c r="I681" s="477">
        <v>42</v>
      </c>
      <c r="J681" s="477">
        <v>7</v>
      </c>
      <c r="K681" s="477">
        <v>238</v>
      </c>
      <c r="L681" s="477">
        <v>1</v>
      </c>
      <c r="M681" s="477">
        <v>34</v>
      </c>
      <c r="N681" s="477">
        <v>21</v>
      </c>
      <c r="O681" s="477">
        <v>714</v>
      </c>
      <c r="P681" s="552">
        <v>3</v>
      </c>
      <c r="Q681" s="478">
        <v>34</v>
      </c>
    </row>
    <row r="682" spans="1:17" ht="14.4" customHeight="1" x14ac:dyDescent="0.3">
      <c r="A682" s="472" t="s">
        <v>1357</v>
      </c>
      <c r="B682" s="473" t="s">
        <v>1172</v>
      </c>
      <c r="C682" s="473" t="s">
        <v>1173</v>
      </c>
      <c r="D682" s="473" t="s">
        <v>1202</v>
      </c>
      <c r="E682" s="473" t="s">
        <v>1203</v>
      </c>
      <c r="F682" s="477">
        <v>13</v>
      </c>
      <c r="G682" s="477">
        <v>6396</v>
      </c>
      <c r="H682" s="477">
        <v>6.1030534351145036</v>
      </c>
      <c r="I682" s="477">
        <v>492</v>
      </c>
      <c r="J682" s="477">
        <v>2</v>
      </c>
      <c r="K682" s="477">
        <v>1048</v>
      </c>
      <c r="L682" s="477">
        <v>1</v>
      </c>
      <c r="M682" s="477">
        <v>524</v>
      </c>
      <c r="N682" s="477">
        <v>2</v>
      </c>
      <c r="O682" s="477">
        <v>1048</v>
      </c>
      <c r="P682" s="552">
        <v>1</v>
      </c>
      <c r="Q682" s="478">
        <v>524</v>
      </c>
    </row>
    <row r="683" spans="1:17" ht="14.4" customHeight="1" x14ac:dyDescent="0.3">
      <c r="A683" s="472" t="s">
        <v>1357</v>
      </c>
      <c r="B683" s="473" t="s">
        <v>1172</v>
      </c>
      <c r="C683" s="473" t="s">
        <v>1173</v>
      </c>
      <c r="D683" s="473" t="s">
        <v>1204</v>
      </c>
      <c r="E683" s="473" t="s">
        <v>1205</v>
      </c>
      <c r="F683" s="477">
        <v>4</v>
      </c>
      <c r="G683" s="477">
        <v>124</v>
      </c>
      <c r="H683" s="477"/>
      <c r="I683" s="477">
        <v>31</v>
      </c>
      <c r="J683" s="477"/>
      <c r="K683" s="477"/>
      <c r="L683" s="477"/>
      <c r="M683" s="477"/>
      <c r="N683" s="477">
        <v>1</v>
      </c>
      <c r="O683" s="477">
        <v>57</v>
      </c>
      <c r="P683" s="552"/>
      <c r="Q683" s="478">
        <v>57</v>
      </c>
    </row>
    <row r="684" spans="1:17" ht="14.4" customHeight="1" x14ac:dyDescent="0.3">
      <c r="A684" s="472" t="s">
        <v>1357</v>
      </c>
      <c r="B684" s="473" t="s">
        <v>1172</v>
      </c>
      <c r="C684" s="473" t="s">
        <v>1173</v>
      </c>
      <c r="D684" s="473" t="s">
        <v>1206</v>
      </c>
      <c r="E684" s="473" t="s">
        <v>1207</v>
      </c>
      <c r="F684" s="477"/>
      <c r="G684" s="477"/>
      <c r="H684" s="477"/>
      <c r="I684" s="477"/>
      <c r="J684" s="477"/>
      <c r="K684" s="477"/>
      <c r="L684" s="477"/>
      <c r="M684" s="477"/>
      <c r="N684" s="477">
        <v>1</v>
      </c>
      <c r="O684" s="477">
        <v>225</v>
      </c>
      <c r="P684" s="552"/>
      <c r="Q684" s="478">
        <v>225</v>
      </c>
    </row>
    <row r="685" spans="1:17" ht="14.4" customHeight="1" x14ac:dyDescent="0.3">
      <c r="A685" s="472" t="s">
        <v>1357</v>
      </c>
      <c r="B685" s="473" t="s">
        <v>1172</v>
      </c>
      <c r="C685" s="473" t="s">
        <v>1173</v>
      </c>
      <c r="D685" s="473" t="s">
        <v>1208</v>
      </c>
      <c r="E685" s="473" t="s">
        <v>1209</v>
      </c>
      <c r="F685" s="477"/>
      <c r="G685" s="477"/>
      <c r="H685" s="477"/>
      <c r="I685" s="477"/>
      <c r="J685" s="477"/>
      <c r="K685" s="477"/>
      <c r="L685" s="477"/>
      <c r="M685" s="477"/>
      <c r="N685" s="477">
        <v>1</v>
      </c>
      <c r="O685" s="477">
        <v>554</v>
      </c>
      <c r="P685" s="552"/>
      <c r="Q685" s="478">
        <v>554</v>
      </c>
    </row>
    <row r="686" spans="1:17" ht="14.4" customHeight="1" x14ac:dyDescent="0.3">
      <c r="A686" s="472" t="s">
        <v>1357</v>
      </c>
      <c r="B686" s="473" t="s">
        <v>1172</v>
      </c>
      <c r="C686" s="473" t="s">
        <v>1173</v>
      </c>
      <c r="D686" s="473" t="s">
        <v>1218</v>
      </c>
      <c r="E686" s="473" t="s">
        <v>1219</v>
      </c>
      <c r="F686" s="477">
        <v>64</v>
      </c>
      <c r="G686" s="477">
        <v>1088</v>
      </c>
      <c r="H686" s="477">
        <v>1.3061224489795917</v>
      </c>
      <c r="I686" s="477">
        <v>17</v>
      </c>
      <c r="J686" s="477">
        <v>49</v>
      </c>
      <c r="K686" s="477">
        <v>833</v>
      </c>
      <c r="L686" s="477">
        <v>1</v>
      </c>
      <c r="M686" s="477">
        <v>17</v>
      </c>
      <c r="N686" s="477">
        <v>33</v>
      </c>
      <c r="O686" s="477">
        <v>561</v>
      </c>
      <c r="P686" s="552">
        <v>0.67346938775510201</v>
      </c>
      <c r="Q686" s="478">
        <v>17</v>
      </c>
    </row>
    <row r="687" spans="1:17" ht="14.4" customHeight="1" x14ac:dyDescent="0.3">
      <c r="A687" s="472" t="s">
        <v>1357</v>
      </c>
      <c r="B687" s="473" t="s">
        <v>1172</v>
      </c>
      <c r="C687" s="473" t="s">
        <v>1173</v>
      </c>
      <c r="D687" s="473" t="s">
        <v>1222</v>
      </c>
      <c r="E687" s="473" t="s">
        <v>1223</v>
      </c>
      <c r="F687" s="477">
        <v>1</v>
      </c>
      <c r="G687" s="477">
        <v>103</v>
      </c>
      <c r="H687" s="477">
        <v>1.5846153846153845</v>
      </c>
      <c r="I687" s="477">
        <v>103</v>
      </c>
      <c r="J687" s="477">
        <v>1</v>
      </c>
      <c r="K687" s="477">
        <v>65</v>
      </c>
      <c r="L687" s="477">
        <v>1</v>
      </c>
      <c r="M687" s="477">
        <v>65</v>
      </c>
      <c r="N687" s="477">
        <v>2</v>
      </c>
      <c r="O687" s="477">
        <v>130</v>
      </c>
      <c r="P687" s="552">
        <v>2</v>
      </c>
      <c r="Q687" s="478">
        <v>65</v>
      </c>
    </row>
    <row r="688" spans="1:17" ht="14.4" customHeight="1" x14ac:dyDescent="0.3">
      <c r="A688" s="472" t="s">
        <v>1357</v>
      </c>
      <c r="B688" s="473" t="s">
        <v>1172</v>
      </c>
      <c r="C688" s="473" t="s">
        <v>1173</v>
      </c>
      <c r="D688" s="473" t="s">
        <v>1228</v>
      </c>
      <c r="E688" s="473" t="s">
        <v>1229</v>
      </c>
      <c r="F688" s="477">
        <v>184</v>
      </c>
      <c r="G688" s="477">
        <v>21528</v>
      </c>
      <c r="H688" s="477">
        <v>0.63317647058823534</v>
      </c>
      <c r="I688" s="477">
        <v>117</v>
      </c>
      <c r="J688" s="477">
        <v>250</v>
      </c>
      <c r="K688" s="477">
        <v>34000</v>
      </c>
      <c r="L688" s="477">
        <v>1</v>
      </c>
      <c r="M688" s="477">
        <v>136</v>
      </c>
      <c r="N688" s="477">
        <v>211</v>
      </c>
      <c r="O688" s="477">
        <v>28907</v>
      </c>
      <c r="P688" s="552">
        <v>0.85020588235294114</v>
      </c>
      <c r="Q688" s="478">
        <v>137</v>
      </c>
    </row>
    <row r="689" spans="1:17" ht="14.4" customHeight="1" x14ac:dyDescent="0.3">
      <c r="A689" s="472" t="s">
        <v>1357</v>
      </c>
      <c r="B689" s="473" t="s">
        <v>1172</v>
      </c>
      <c r="C689" s="473" t="s">
        <v>1173</v>
      </c>
      <c r="D689" s="473" t="s">
        <v>1230</v>
      </c>
      <c r="E689" s="473" t="s">
        <v>1231</v>
      </c>
      <c r="F689" s="477">
        <v>60</v>
      </c>
      <c r="G689" s="477">
        <v>5460</v>
      </c>
      <c r="H689" s="477">
        <v>0.90909090909090906</v>
      </c>
      <c r="I689" s="477">
        <v>91</v>
      </c>
      <c r="J689" s="477">
        <v>66</v>
      </c>
      <c r="K689" s="477">
        <v>6006</v>
      </c>
      <c r="L689" s="477">
        <v>1</v>
      </c>
      <c r="M689" s="477">
        <v>91</v>
      </c>
      <c r="N689" s="477">
        <v>62</v>
      </c>
      <c r="O689" s="477">
        <v>5642</v>
      </c>
      <c r="P689" s="552">
        <v>0.93939393939393945</v>
      </c>
      <c r="Q689" s="478">
        <v>91</v>
      </c>
    </row>
    <row r="690" spans="1:17" ht="14.4" customHeight="1" x14ac:dyDescent="0.3">
      <c r="A690" s="472" t="s">
        <v>1357</v>
      </c>
      <c r="B690" s="473" t="s">
        <v>1172</v>
      </c>
      <c r="C690" s="473" t="s">
        <v>1173</v>
      </c>
      <c r="D690" s="473" t="s">
        <v>1232</v>
      </c>
      <c r="E690" s="473" t="s">
        <v>1233</v>
      </c>
      <c r="F690" s="477">
        <v>2</v>
      </c>
      <c r="G690" s="477">
        <v>198</v>
      </c>
      <c r="H690" s="477">
        <v>0.36131386861313869</v>
      </c>
      <c r="I690" s="477">
        <v>99</v>
      </c>
      <c r="J690" s="477">
        <v>4</v>
      </c>
      <c r="K690" s="477">
        <v>548</v>
      </c>
      <c r="L690" s="477">
        <v>1</v>
      </c>
      <c r="M690" s="477">
        <v>137</v>
      </c>
      <c r="N690" s="477"/>
      <c r="O690" s="477"/>
      <c r="P690" s="552"/>
      <c r="Q690" s="478"/>
    </row>
    <row r="691" spans="1:17" ht="14.4" customHeight="1" x14ac:dyDescent="0.3">
      <c r="A691" s="472" t="s">
        <v>1357</v>
      </c>
      <c r="B691" s="473" t="s">
        <v>1172</v>
      </c>
      <c r="C691" s="473" t="s">
        <v>1173</v>
      </c>
      <c r="D691" s="473" t="s">
        <v>1234</v>
      </c>
      <c r="E691" s="473" t="s">
        <v>1235</v>
      </c>
      <c r="F691" s="477">
        <v>20</v>
      </c>
      <c r="G691" s="477">
        <v>420</v>
      </c>
      <c r="H691" s="477">
        <v>0.63636363636363635</v>
      </c>
      <c r="I691" s="477">
        <v>21</v>
      </c>
      <c r="J691" s="477">
        <v>10</v>
      </c>
      <c r="K691" s="477">
        <v>660</v>
      </c>
      <c r="L691" s="477">
        <v>1</v>
      </c>
      <c r="M691" s="477">
        <v>66</v>
      </c>
      <c r="N691" s="477">
        <v>9</v>
      </c>
      <c r="O691" s="477">
        <v>594</v>
      </c>
      <c r="P691" s="552">
        <v>0.9</v>
      </c>
      <c r="Q691" s="478">
        <v>66</v>
      </c>
    </row>
    <row r="692" spans="1:17" ht="14.4" customHeight="1" x14ac:dyDescent="0.3">
      <c r="A692" s="472" t="s">
        <v>1357</v>
      </c>
      <c r="B692" s="473" t="s">
        <v>1172</v>
      </c>
      <c r="C692" s="473" t="s">
        <v>1173</v>
      </c>
      <c r="D692" s="473" t="s">
        <v>1236</v>
      </c>
      <c r="E692" s="473" t="s">
        <v>1237</v>
      </c>
      <c r="F692" s="477">
        <v>36</v>
      </c>
      <c r="G692" s="477">
        <v>17568</v>
      </c>
      <c r="H692" s="477">
        <v>2.142439024390244</v>
      </c>
      <c r="I692" s="477">
        <v>488</v>
      </c>
      <c r="J692" s="477">
        <v>25</v>
      </c>
      <c r="K692" s="477">
        <v>8200</v>
      </c>
      <c r="L692" s="477">
        <v>1</v>
      </c>
      <c r="M692" s="477">
        <v>328</v>
      </c>
      <c r="N692" s="477">
        <v>12</v>
      </c>
      <c r="O692" s="477">
        <v>3936</v>
      </c>
      <c r="P692" s="552">
        <v>0.48</v>
      </c>
      <c r="Q692" s="478">
        <v>328</v>
      </c>
    </row>
    <row r="693" spans="1:17" ht="14.4" customHeight="1" x14ac:dyDescent="0.3">
      <c r="A693" s="472" t="s">
        <v>1357</v>
      </c>
      <c r="B693" s="473" t="s">
        <v>1172</v>
      </c>
      <c r="C693" s="473" t="s">
        <v>1173</v>
      </c>
      <c r="D693" s="473" t="s">
        <v>1244</v>
      </c>
      <c r="E693" s="473" t="s">
        <v>1245</v>
      </c>
      <c r="F693" s="477">
        <v>30</v>
      </c>
      <c r="G693" s="477">
        <v>1230</v>
      </c>
      <c r="H693" s="477">
        <v>1.607843137254902</v>
      </c>
      <c r="I693" s="477">
        <v>41</v>
      </c>
      <c r="J693" s="477">
        <v>15</v>
      </c>
      <c r="K693" s="477">
        <v>765</v>
      </c>
      <c r="L693" s="477">
        <v>1</v>
      </c>
      <c r="M693" s="477">
        <v>51</v>
      </c>
      <c r="N693" s="477">
        <v>20</v>
      </c>
      <c r="O693" s="477">
        <v>1020</v>
      </c>
      <c r="P693" s="552">
        <v>1.3333333333333333</v>
      </c>
      <c r="Q693" s="478">
        <v>51</v>
      </c>
    </row>
    <row r="694" spans="1:17" ht="14.4" customHeight="1" x14ac:dyDescent="0.3">
      <c r="A694" s="472" t="s">
        <v>1357</v>
      </c>
      <c r="B694" s="473" t="s">
        <v>1172</v>
      </c>
      <c r="C694" s="473" t="s">
        <v>1173</v>
      </c>
      <c r="D694" s="473" t="s">
        <v>1252</v>
      </c>
      <c r="E694" s="473" t="s">
        <v>1253</v>
      </c>
      <c r="F694" s="477">
        <v>1</v>
      </c>
      <c r="G694" s="477">
        <v>223</v>
      </c>
      <c r="H694" s="477"/>
      <c r="I694" s="477">
        <v>223</v>
      </c>
      <c r="J694" s="477"/>
      <c r="K694" s="477"/>
      <c r="L694" s="477"/>
      <c r="M694" s="477"/>
      <c r="N694" s="477">
        <v>2</v>
      </c>
      <c r="O694" s="477">
        <v>414</v>
      </c>
      <c r="P694" s="552"/>
      <c r="Q694" s="478">
        <v>207</v>
      </c>
    </row>
    <row r="695" spans="1:17" ht="14.4" customHeight="1" x14ac:dyDescent="0.3">
      <c r="A695" s="472" t="s">
        <v>1357</v>
      </c>
      <c r="B695" s="473" t="s">
        <v>1172</v>
      </c>
      <c r="C695" s="473" t="s">
        <v>1173</v>
      </c>
      <c r="D695" s="473" t="s">
        <v>1258</v>
      </c>
      <c r="E695" s="473" t="s">
        <v>1259</v>
      </c>
      <c r="F695" s="477">
        <v>4</v>
      </c>
      <c r="G695" s="477">
        <v>2456</v>
      </c>
      <c r="H695" s="477">
        <v>2.0065359477124183</v>
      </c>
      <c r="I695" s="477">
        <v>614</v>
      </c>
      <c r="J695" s="477">
        <v>2</v>
      </c>
      <c r="K695" s="477">
        <v>1224</v>
      </c>
      <c r="L695" s="477">
        <v>1</v>
      </c>
      <c r="M695" s="477">
        <v>612</v>
      </c>
      <c r="N695" s="477">
        <v>2</v>
      </c>
      <c r="O695" s="477">
        <v>1224</v>
      </c>
      <c r="P695" s="552">
        <v>1</v>
      </c>
      <c r="Q695" s="478">
        <v>612</v>
      </c>
    </row>
    <row r="696" spans="1:17" ht="14.4" customHeight="1" x14ac:dyDescent="0.3">
      <c r="A696" s="472" t="s">
        <v>1357</v>
      </c>
      <c r="B696" s="473" t="s">
        <v>1172</v>
      </c>
      <c r="C696" s="473" t="s">
        <v>1173</v>
      </c>
      <c r="D696" s="473" t="s">
        <v>1260</v>
      </c>
      <c r="E696" s="473" t="s">
        <v>1261</v>
      </c>
      <c r="F696" s="477">
        <v>1</v>
      </c>
      <c r="G696" s="477">
        <v>963</v>
      </c>
      <c r="H696" s="477"/>
      <c r="I696" s="477">
        <v>963</v>
      </c>
      <c r="J696" s="477"/>
      <c r="K696" s="477"/>
      <c r="L696" s="477"/>
      <c r="M696" s="477"/>
      <c r="N696" s="477"/>
      <c r="O696" s="477"/>
      <c r="P696" s="552"/>
      <c r="Q696" s="478"/>
    </row>
    <row r="697" spans="1:17" ht="14.4" customHeight="1" x14ac:dyDescent="0.3">
      <c r="A697" s="472" t="s">
        <v>1357</v>
      </c>
      <c r="B697" s="473" t="s">
        <v>1172</v>
      </c>
      <c r="C697" s="473" t="s">
        <v>1173</v>
      </c>
      <c r="D697" s="473" t="s">
        <v>1288</v>
      </c>
      <c r="E697" s="473" t="s">
        <v>1289</v>
      </c>
      <c r="F697" s="477"/>
      <c r="G697" s="477"/>
      <c r="H697" s="477"/>
      <c r="I697" s="477"/>
      <c r="J697" s="477"/>
      <c r="K697" s="477"/>
      <c r="L697" s="477"/>
      <c r="M697" s="477"/>
      <c r="N697" s="477">
        <v>1</v>
      </c>
      <c r="O697" s="477">
        <v>327</v>
      </c>
      <c r="P697" s="552"/>
      <c r="Q697" s="478">
        <v>327</v>
      </c>
    </row>
    <row r="698" spans="1:17" ht="14.4" customHeight="1" x14ac:dyDescent="0.3">
      <c r="A698" s="472" t="s">
        <v>1357</v>
      </c>
      <c r="B698" s="473" t="s">
        <v>1172</v>
      </c>
      <c r="C698" s="473" t="s">
        <v>1173</v>
      </c>
      <c r="D698" s="473" t="s">
        <v>1294</v>
      </c>
      <c r="E698" s="473" t="s">
        <v>1295</v>
      </c>
      <c r="F698" s="477"/>
      <c r="G698" s="477"/>
      <c r="H698" s="477"/>
      <c r="I698" s="477"/>
      <c r="J698" s="477"/>
      <c r="K698" s="477"/>
      <c r="L698" s="477"/>
      <c r="M698" s="477"/>
      <c r="N698" s="477">
        <v>129</v>
      </c>
      <c r="O698" s="477">
        <v>33669</v>
      </c>
      <c r="P698" s="552"/>
      <c r="Q698" s="478">
        <v>261</v>
      </c>
    </row>
    <row r="699" spans="1:17" ht="14.4" customHeight="1" x14ac:dyDescent="0.3">
      <c r="A699" s="472" t="s">
        <v>1357</v>
      </c>
      <c r="B699" s="473" t="s">
        <v>1172</v>
      </c>
      <c r="C699" s="473" t="s">
        <v>1173</v>
      </c>
      <c r="D699" s="473" t="s">
        <v>1296</v>
      </c>
      <c r="E699" s="473" t="s">
        <v>1297</v>
      </c>
      <c r="F699" s="477"/>
      <c r="G699" s="477"/>
      <c r="H699" s="477"/>
      <c r="I699" s="477"/>
      <c r="J699" s="477"/>
      <c r="K699" s="477"/>
      <c r="L699" s="477"/>
      <c r="M699" s="477"/>
      <c r="N699" s="477">
        <v>1</v>
      </c>
      <c r="O699" s="477">
        <v>165</v>
      </c>
      <c r="P699" s="552"/>
      <c r="Q699" s="478">
        <v>165</v>
      </c>
    </row>
    <row r="700" spans="1:17" ht="14.4" customHeight="1" x14ac:dyDescent="0.3">
      <c r="A700" s="472" t="s">
        <v>1358</v>
      </c>
      <c r="B700" s="473" t="s">
        <v>1172</v>
      </c>
      <c r="C700" s="473" t="s">
        <v>1173</v>
      </c>
      <c r="D700" s="473" t="s">
        <v>1174</v>
      </c>
      <c r="E700" s="473" t="s">
        <v>1175</v>
      </c>
      <c r="F700" s="477">
        <v>729</v>
      </c>
      <c r="G700" s="477">
        <v>126117</v>
      </c>
      <c r="H700" s="477">
        <v>0.81910112359550558</v>
      </c>
      <c r="I700" s="477">
        <v>173</v>
      </c>
      <c r="J700" s="477">
        <v>890</v>
      </c>
      <c r="K700" s="477">
        <v>153970</v>
      </c>
      <c r="L700" s="477">
        <v>1</v>
      </c>
      <c r="M700" s="477">
        <v>173</v>
      </c>
      <c r="N700" s="477">
        <v>725</v>
      </c>
      <c r="O700" s="477">
        <v>126150</v>
      </c>
      <c r="P700" s="552">
        <v>0.81931545106189518</v>
      </c>
      <c r="Q700" s="478">
        <v>174</v>
      </c>
    </row>
    <row r="701" spans="1:17" ht="14.4" customHeight="1" x14ac:dyDescent="0.3">
      <c r="A701" s="472" t="s">
        <v>1358</v>
      </c>
      <c r="B701" s="473" t="s">
        <v>1172</v>
      </c>
      <c r="C701" s="473" t="s">
        <v>1173</v>
      </c>
      <c r="D701" s="473" t="s">
        <v>1188</v>
      </c>
      <c r="E701" s="473" t="s">
        <v>1189</v>
      </c>
      <c r="F701" s="477">
        <v>15</v>
      </c>
      <c r="G701" s="477">
        <v>17595</v>
      </c>
      <c r="H701" s="477">
        <v>0.78304405874499328</v>
      </c>
      <c r="I701" s="477">
        <v>1173</v>
      </c>
      <c r="J701" s="477">
        <v>21</v>
      </c>
      <c r="K701" s="477">
        <v>22470</v>
      </c>
      <c r="L701" s="477">
        <v>1</v>
      </c>
      <c r="M701" s="477">
        <v>1070</v>
      </c>
      <c r="N701" s="477"/>
      <c r="O701" s="477"/>
      <c r="P701" s="552"/>
      <c r="Q701" s="478"/>
    </row>
    <row r="702" spans="1:17" ht="14.4" customHeight="1" x14ac:dyDescent="0.3">
      <c r="A702" s="472" t="s">
        <v>1358</v>
      </c>
      <c r="B702" s="473" t="s">
        <v>1172</v>
      </c>
      <c r="C702" s="473" t="s">
        <v>1173</v>
      </c>
      <c r="D702" s="473" t="s">
        <v>1190</v>
      </c>
      <c r="E702" s="473" t="s">
        <v>1191</v>
      </c>
      <c r="F702" s="477">
        <v>46</v>
      </c>
      <c r="G702" s="477">
        <v>1886</v>
      </c>
      <c r="H702" s="477">
        <v>0.640625</v>
      </c>
      <c r="I702" s="477">
        <v>41</v>
      </c>
      <c r="J702" s="477">
        <v>64</v>
      </c>
      <c r="K702" s="477">
        <v>2944</v>
      </c>
      <c r="L702" s="477">
        <v>1</v>
      </c>
      <c r="M702" s="477">
        <v>46</v>
      </c>
      <c r="N702" s="477">
        <v>46</v>
      </c>
      <c r="O702" s="477">
        <v>2116</v>
      </c>
      <c r="P702" s="552">
        <v>0.71875</v>
      </c>
      <c r="Q702" s="478">
        <v>46</v>
      </c>
    </row>
    <row r="703" spans="1:17" ht="14.4" customHeight="1" x14ac:dyDescent="0.3">
      <c r="A703" s="472" t="s">
        <v>1358</v>
      </c>
      <c r="B703" s="473" t="s">
        <v>1172</v>
      </c>
      <c r="C703" s="473" t="s">
        <v>1173</v>
      </c>
      <c r="D703" s="473" t="s">
        <v>1192</v>
      </c>
      <c r="E703" s="473" t="s">
        <v>1193</v>
      </c>
      <c r="F703" s="477">
        <v>7</v>
      </c>
      <c r="G703" s="477">
        <v>2688</v>
      </c>
      <c r="H703" s="477">
        <v>1.106628242074928</v>
      </c>
      <c r="I703" s="477">
        <v>384</v>
      </c>
      <c r="J703" s="477">
        <v>7</v>
      </c>
      <c r="K703" s="477">
        <v>2429</v>
      </c>
      <c r="L703" s="477">
        <v>1</v>
      </c>
      <c r="M703" s="477">
        <v>347</v>
      </c>
      <c r="N703" s="477">
        <v>17</v>
      </c>
      <c r="O703" s="477">
        <v>5899</v>
      </c>
      <c r="P703" s="552">
        <v>2.4285714285714284</v>
      </c>
      <c r="Q703" s="478">
        <v>347</v>
      </c>
    </row>
    <row r="704" spans="1:17" ht="14.4" customHeight="1" x14ac:dyDescent="0.3">
      <c r="A704" s="472" t="s">
        <v>1358</v>
      </c>
      <c r="B704" s="473" t="s">
        <v>1172</v>
      </c>
      <c r="C704" s="473" t="s">
        <v>1173</v>
      </c>
      <c r="D704" s="473" t="s">
        <v>1194</v>
      </c>
      <c r="E704" s="473" t="s">
        <v>1195</v>
      </c>
      <c r="F704" s="477">
        <v>29</v>
      </c>
      <c r="G704" s="477">
        <v>1073</v>
      </c>
      <c r="H704" s="477">
        <v>5.2598039215686274</v>
      </c>
      <c r="I704" s="477">
        <v>37</v>
      </c>
      <c r="J704" s="477">
        <v>4</v>
      </c>
      <c r="K704" s="477">
        <v>204</v>
      </c>
      <c r="L704" s="477">
        <v>1</v>
      </c>
      <c r="M704" s="477">
        <v>51</v>
      </c>
      <c r="N704" s="477">
        <v>6</v>
      </c>
      <c r="O704" s="477">
        <v>306</v>
      </c>
      <c r="P704" s="552">
        <v>1.5</v>
      </c>
      <c r="Q704" s="478">
        <v>51</v>
      </c>
    </row>
    <row r="705" spans="1:17" ht="14.4" customHeight="1" x14ac:dyDescent="0.3">
      <c r="A705" s="472" t="s">
        <v>1358</v>
      </c>
      <c r="B705" s="473" t="s">
        <v>1172</v>
      </c>
      <c r="C705" s="473" t="s">
        <v>1173</v>
      </c>
      <c r="D705" s="473" t="s">
        <v>1198</v>
      </c>
      <c r="E705" s="473" t="s">
        <v>1199</v>
      </c>
      <c r="F705" s="477">
        <v>9</v>
      </c>
      <c r="G705" s="477">
        <v>4014</v>
      </c>
      <c r="H705" s="477">
        <v>0.50701023114816213</v>
      </c>
      <c r="I705" s="477">
        <v>446</v>
      </c>
      <c r="J705" s="477">
        <v>21</v>
      </c>
      <c r="K705" s="477">
        <v>7917</v>
      </c>
      <c r="L705" s="477">
        <v>1</v>
      </c>
      <c r="M705" s="477">
        <v>377</v>
      </c>
      <c r="N705" s="477">
        <v>46</v>
      </c>
      <c r="O705" s="477">
        <v>17342</v>
      </c>
      <c r="P705" s="552">
        <v>2.1904761904761907</v>
      </c>
      <c r="Q705" s="478">
        <v>377</v>
      </c>
    </row>
    <row r="706" spans="1:17" ht="14.4" customHeight="1" x14ac:dyDescent="0.3">
      <c r="A706" s="472" t="s">
        <v>1358</v>
      </c>
      <c r="B706" s="473" t="s">
        <v>1172</v>
      </c>
      <c r="C706" s="473" t="s">
        <v>1173</v>
      </c>
      <c r="D706" s="473" t="s">
        <v>1200</v>
      </c>
      <c r="E706" s="473" t="s">
        <v>1201</v>
      </c>
      <c r="F706" s="477">
        <v>2</v>
      </c>
      <c r="G706" s="477">
        <v>84</v>
      </c>
      <c r="H706" s="477">
        <v>2.4705882352941178</v>
      </c>
      <c r="I706" s="477">
        <v>42</v>
      </c>
      <c r="J706" s="477">
        <v>1</v>
      </c>
      <c r="K706" s="477">
        <v>34</v>
      </c>
      <c r="L706" s="477">
        <v>1</v>
      </c>
      <c r="M706" s="477">
        <v>34</v>
      </c>
      <c r="N706" s="477">
        <v>1</v>
      </c>
      <c r="O706" s="477">
        <v>34</v>
      </c>
      <c r="P706" s="552">
        <v>1</v>
      </c>
      <c r="Q706" s="478">
        <v>34</v>
      </c>
    </row>
    <row r="707" spans="1:17" ht="14.4" customHeight="1" x14ac:dyDescent="0.3">
      <c r="A707" s="472" t="s">
        <v>1358</v>
      </c>
      <c r="B707" s="473" t="s">
        <v>1172</v>
      </c>
      <c r="C707" s="473" t="s">
        <v>1173</v>
      </c>
      <c r="D707" s="473" t="s">
        <v>1202</v>
      </c>
      <c r="E707" s="473" t="s">
        <v>1203</v>
      </c>
      <c r="F707" s="477">
        <v>11</v>
      </c>
      <c r="G707" s="477">
        <v>5412</v>
      </c>
      <c r="H707" s="477">
        <v>0.6455152671755725</v>
      </c>
      <c r="I707" s="477">
        <v>492</v>
      </c>
      <c r="J707" s="477">
        <v>16</v>
      </c>
      <c r="K707" s="477">
        <v>8384</v>
      </c>
      <c r="L707" s="477">
        <v>1</v>
      </c>
      <c r="M707" s="477">
        <v>524</v>
      </c>
      <c r="N707" s="477">
        <v>2</v>
      </c>
      <c r="O707" s="477">
        <v>1048</v>
      </c>
      <c r="P707" s="552">
        <v>0.125</v>
      </c>
      <c r="Q707" s="478">
        <v>524</v>
      </c>
    </row>
    <row r="708" spans="1:17" ht="14.4" customHeight="1" x14ac:dyDescent="0.3">
      <c r="A708" s="472" t="s">
        <v>1358</v>
      </c>
      <c r="B708" s="473" t="s">
        <v>1172</v>
      </c>
      <c r="C708" s="473" t="s">
        <v>1173</v>
      </c>
      <c r="D708" s="473" t="s">
        <v>1204</v>
      </c>
      <c r="E708" s="473" t="s">
        <v>1205</v>
      </c>
      <c r="F708" s="477">
        <v>8</v>
      </c>
      <c r="G708" s="477">
        <v>248</v>
      </c>
      <c r="H708" s="477">
        <v>0.36257309941520466</v>
      </c>
      <c r="I708" s="477">
        <v>31</v>
      </c>
      <c r="J708" s="477">
        <v>12</v>
      </c>
      <c r="K708" s="477">
        <v>684</v>
      </c>
      <c r="L708" s="477">
        <v>1</v>
      </c>
      <c r="M708" s="477">
        <v>57</v>
      </c>
      <c r="N708" s="477">
        <v>6</v>
      </c>
      <c r="O708" s="477">
        <v>342</v>
      </c>
      <c r="P708" s="552">
        <v>0.5</v>
      </c>
      <c r="Q708" s="478">
        <v>57</v>
      </c>
    </row>
    <row r="709" spans="1:17" ht="14.4" customHeight="1" x14ac:dyDescent="0.3">
      <c r="A709" s="472" t="s">
        <v>1358</v>
      </c>
      <c r="B709" s="473" t="s">
        <v>1172</v>
      </c>
      <c r="C709" s="473" t="s">
        <v>1173</v>
      </c>
      <c r="D709" s="473" t="s">
        <v>1206</v>
      </c>
      <c r="E709" s="473" t="s">
        <v>1207</v>
      </c>
      <c r="F709" s="477">
        <v>3</v>
      </c>
      <c r="G709" s="477">
        <v>624</v>
      </c>
      <c r="H709" s="477">
        <v>1.3928571428571428</v>
      </c>
      <c r="I709" s="477">
        <v>208</v>
      </c>
      <c r="J709" s="477">
        <v>2</v>
      </c>
      <c r="K709" s="477">
        <v>448</v>
      </c>
      <c r="L709" s="477">
        <v>1</v>
      </c>
      <c r="M709" s="477">
        <v>224</v>
      </c>
      <c r="N709" s="477">
        <v>2</v>
      </c>
      <c r="O709" s="477">
        <v>450</v>
      </c>
      <c r="P709" s="552">
        <v>1.0044642857142858</v>
      </c>
      <c r="Q709" s="478">
        <v>225</v>
      </c>
    </row>
    <row r="710" spans="1:17" ht="14.4" customHeight="1" x14ac:dyDescent="0.3">
      <c r="A710" s="472" t="s">
        <v>1358</v>
      </c>
      <c r="B710" s="473" t="s">
        <v>1172</v>
      </c>
      <c r="C710" s="473" t="s">
        <v>1173</v>
      </c>
      <c r="D710" s="473" t="s">
        <v>1208</v>
      </c>
      <c r="E710" s="473" t="s">
        <v>1209</v>
      </c>
      <c r="F710" s="477">
        <v>3</v>
      </c>
      <c r="G710" s="477">
        <v>1152</v>
      </c>
      <c r="H710" s="477">
        <v>1.0415913200723328</v>
      </c>
      <c r="I710" s="477">
        <v>384</v>
      </c>
      <c r="J710" s="477">
        <v>2</v>
      </c>
      <c r="K710" s="477">
        <v>1106</v>
      </c>
      <c r="L710" s="477">
        <v>1</v>
      </c>
      <c r="M710" s="477">
        <v>553</v>
      </c>
      <c r="N710" s="477">
        <v>2</v>
      </c>
      <c r="O710" s="477">
        <v>1108</v>
      </c>
      <c r="P710" s="552">
        <v>1.0018083182640145</v>
      </c>
      <c r="Q710" s="478">
        <v>554</v>
      </c>
    </row>
    <row r="711" spans="1:17" ht="14.4" customHeight="1" x14ac:dyDescent="0.3">
      <c r="A711" s="472" t="s">
        <v>1358</v>
      </c>
      <c r="B711" s="473" t="s">
        <v>1172</v>
      </c>
      <c r="C711" s="473" t="s">
        <v>1173</v>
      </c>
      <c r="D711" s="473" t="s">
        <v>1218</v>
      </c>
      <c r="E711" s="473" t="s">
        <v>1219</v>
      </c>
      <c r="F711" s="477">
        <v>58</v>
      </c>
      <c r="G711" s="477">
        <v>986</v>
      </c>
      <c r="H711" s="477">
        <v>1.3809523809523809</v>
      </c>
      <c r="I711" s="477">
        <v>17</v>
      </c>
      <c r="J711" s="477">
        <v>42</v>
      </c>
      <c r="K711" s="477">
        <v>714</v>
      </c>
      <c r="L711" s="477">
        <v>1</v>
      </c>
      <c r="M711" s="477">
        <v>17</v>
      </c>
      <c r="N711" s="477">
        <v>48</v>
      </c>
      <c r="O711" s="477">
        <v>816</v>
      </c>
      <c r="P711" s="552">
        <v>1.1428571428571428</v>
      </c>
      <c r="Q711" s="478">
        <v>17</v>
      </c>
    </row>
    <row r="712" spans="1:17" ht="14.4" customHeight="1" x14ac:dyDescent="0.3">
      <c r="A712" s="472" t="s">
        <v>1358</v>
      </c>
      <c r="B712" s="473" t="s">
        <v>1172</v>
      </c>
      <c r="C712" s="473" t="s">
        <v>1173</v>
      </c>
      <c r="D712" s="473" t="s">
        <v>1220</v>
      </c>
      <c r="E712" s="473" t="s">
        <v>1221</v>
      </c>
      <c r="F712" s="477">
        <v>2</v>
      </c>
      <c r="G712" s="477">
        <v>278</v>
      </c>
      <c r="H712" s="477">
        <v>1.944055944055944</v>
      </c>
      <c r="I712" s="477">
        <v>139</v>
      </c>
      <c r="J712" s="477">
        <v>1</v>
      </c>
      <c r="K712" s="477">
        <v>143</v>
      </c>
      <c r="L712" s="477">
        <v>1</v>
      </c>
      <c r="M712" s="477">
        <v>143</v>
      </c>
      <c r="N712" s="477">
        <v>1</v>
      </c>
      <c r="O712" s="477">
        <v>143</v>
      </c>
      <c r="P712" s="552">
        <v>1</v>
      </c>
      <c r="Q712" s="478">
        <v>143</v>
      </c>
    </row>
    <row r="713" spans="1:17" ht="14.4" customHeight="1" x14ac:dyDescent="0.3">
      <c r="A713" s="472" t="s">
        <v>1358</v>
      </c>
      <c r="B713" s="473" t="s">
        <v>1172</v>
      </c>
      <c r="C713" s="473" t="s">
        <v>1173</v>
      </c>
      <c r="D713" s="473" t="s">
        <v>1222</v>
      </c>
      <c r="E713" s="473" t="s">
        <v>1223</v>
      </c>
      <c r="F713" s="477">
        <v>6</v>
      </c>
      <c r="G713" s="477">
        <v>618</v>
      </c>
      <c r="H713" s="477">
        <v>0.67912087912087915</v>
      </c>
      <c r="I713" s="477">
        <v>103</v>
      </c>
      <c r="J713" s="477">
        <v>14</v>
      </c>
      <c r="K713" s="477">
        <v>910</v>
      </c>
      <c r="L713" s="477">
        <v>1</v>
      </c>
      <c r="M713" s="477">
        <v>65</v>
      </c>
      <c r="N713" s="477">
        <v>15</v>
      </c>
      <c r="O713" s="477">
        <v>975</v>
      </c>
      <c r="P713" s="552">
        <v>1.0714285714285714</v>
      </c>
      <c r="Q713" s="478">
        <v>65</v>
      </c>
    </row>
    <row r="714" spans="1:17" ht="14.4" customHeight="1" x14ac:dyDescent="0.3">
      <c r="A714" s="472" t="s">
        <v>1358</v>
      </c>
      <c r="B714" s="473" t="s">
        <v>1172</v>
      </c>
      <c r="C714" s="473" t="s">
        <v>1173</v>
      </c>
      <c r="D714" s="473" t="s">
        <v>1228</v>
      </c>
      <c r="E714" s="473" t="s">
        <v>1229</v>
      </c>
      <c r="F714" s="477">
        <v>472</v>
      </c>
      <c r="G714" s="477">
        <v>55224</v>
      </c>
      <c r="H714" s="477">
        <v>0.58258080850704697</v>
      </c>
      <c r="I714" s="477">
        <v>117</v>
      </c>
      <c r="J714" s="477">
        <v>697</v>
      </c>
      <c r="K714" s="477">
        <v>94792</v>
      </c>
      <c r="L714" s="477">
        <v>1</v>
      </c>
      <c r="M714" s="477">
        <v>136</v>
      </c>
      <c r="N714" s="477">
        <v>473</v>
      </c>
      <c r="O714" s="477">
        <v>64801</v>
      </c>
      <c r="P714" s="552">
        <v>0.68361254114271242</v>
      </c>
      <c r="Q714" s="478">
        <v>137</v>
      </c>
    </row>
    <row r="715" spans="1:17" ht="14.4" customHeight="1" x14ac:dyDescent="0.3">
      <c r="A715" s="472" t="s">
        <v>1358</v>
      </c>
      <c r="B715" s="473" t="s">
        <v>1172</v>
      </c>
      <c r="C715" s="473" t="s">
        <v>1173</v>
      </c>
      <c r="D715" s="473" t="s">
        <v>1230</v>
      </c>
      <c r="E715" s="473" t="s">
        <v>1231</v>
      </c>
      <c r="F715" s="477">
        <v>306</v>
      </c>
      <c r="G715" s="477">
        <v>27846</v>
      </c>
      <c r="H715" s="477">
        <v>0.82702702702702702</v>
      </c>
      <c r="I715" s="477">
        <v>91</v>
      </c>
      <c r="J715" s="477">
        <v>370</v>
      </c>
      <c r="K715" s="477">
        <v>33670</v>
      </c>
      <c r="L715" s="477">
        <v>1</v>
      </c>
      <c r="M715" s="477">
        <v>91</v>
      </c>
      <c r="N715" s="477">
        <v>301</v>
      </c>
      <c r="O715" s="477">
        <v>27391</v>
      </c>
      <c r="P715" s="552">
        <v>0.81351351351351353</v>
      </c>
      <c r="Q715" s="478">
        <v>91</v>
      </c>
    </row>
    <row r="716" spans="1:17" ht="14.4" customHeight="1" x14ac:dyDescent="0.3">
      <c r="A716" s="472" t="s">
        <v>1358</v>
      </c>
      <c r="B716" s="473" t="s">
        <v>1172</v>
      </c>
      <c r="C716" s="473" t="s">
        <v>1173</v>
      </c>
      <c r="D716" s="473" t="s">
        <v>1232</v>
      </c>
      <c r="E716" s="473" t="s">
        <v>1233</v>
      </c>
      <c r="F716" s="477"/>
      <c r="G716" s="477"/>
      <c r="H716" s="477"/>
      <c r="I716" s="477"/>
      <c r="J716" s="477">
        <v>2</v>
      </c>
      <c r="K716" s="477">
        <v>274</v>
      </c>
      <c r="L716" s="477">
        <v>1</v>
      </c>
      <c r="M716" s="477">
        <v>137</v>
      </c>
      <c r="N716" s="477"/>
      <c r="O716" s="477"/>
      <c r="P716" s="552"/>
      <c r="Q716" s="478"/>
    </row>
    <row r="717" spans="1:17" ht="14.4" customHeight="1" x14ac:dyDescent="0.3">
      <c r="A717" s="472" t="s">
        <v>1358</v>
      </c>
      <c r="B717" s="473" t="s">
        <v>1172</v>
      </c>
      <c r="C717" s="473" t="s">
        <v>1173</v>
      </c>
      <c r="D717" s="473" t="s">
        <v>1234</v>
      </c>
      <c r="E717" s="473" t="s">
        <v>1235</v>
      </c>
      <c r="F717" s="477">
        <v>35</v>
      </c>
      <c r="G717" s="477">
        <v>735</v>
      </c>
      <c r="H717" s="477">
        <v>0.12654958677685951</v>
      </c>
      <c r="I717" s="477">
        <v>21</v>
      </c>
      <c r="J717" s="477">
        <v>88</v>
      </c>
      <c r="K717" s="477">
        <v>5808</v>
      </c>
      <c r="L717" s="477">
        <v>1</v>
      </c>
      <c r="M717" s="477">
        <v>66</v>
      </c>
      <c r="N717" s="477">
        <v>16</v>
      </c>
      <c r="O717" s="477">
        <v>1056</v>
      </c>
      <c r="P717" s="552">
        <v>0.18181818181818182</v>
      </c>
      <c r="Q717" s="478">
        <v>66</v>
      </c>
    </row>
    <row r="718" spans="1:17" ht="14.4" customHeight="1" x14ac:dyDescent="0.3">
      <c r="A718" s="472" t="s">
        <v>1358</v>
      </c>
      <c r="B718" s="473" t="s">
        <v>1172</v>
      </c>
      <c r="C718" s="473" t="s">
        <v>1173</v>
      </c>
      <c r="D718" s="473" t="s">
        <v>1236</v>
      </c>
      <c r="E718" s="473" t="s">
        <v>1237</v>
      </c>
      <c r="F718" s="477">
        <v>68</v>
      </c>
      <c r="G718" s="477">
        <v>33184</v>
      </c>
      <c r="H718" s="477">
        <v>1.8394678492239467</v>
      </c>
      <c r="I718" s="477">
        <v>488</v>
      </c>
      <c r="J718" s="477">
        <v>55</v>
      </c>
      <c r="K718" s="477">
        <v>18040</v>
      </c>
      <c r="L718" s="477">
        <v>1</v>
      </c>
      <c r="M718" s="477">
        <v>328</v>
      </c>
      <c r="N718" s="477">
        <v>57</v>
      </c>
      <c r="O718" s="477">
        <v>18696</v>
      </c>
      <c r="P718" s="552">
        <v>1.0363636363636364</v>
      </c>
      <c r="Q718" s="478">
        <v>328</v>
      </c>
    </row>
    <row r="719" spans="1:17" ht="14.4" customHeight="1" x14ac:dyDescent="0.3">
      <c r="A719" s="472" t="s">
        <v>1358</v>
      </c>
      <c r="B719" s="473" t="s">
        <v>1172</v>
      </c>
      <c r="C719" s="473" t="s">
        <v>1173</v>
      </c>
      <c r="D719" s="473" t="s">
        <v>1244</v>
      </c>
      <c r="E719" s="473" t="s">
        <v>1245</v>
      </c>
      <c r="F719" s="477">
        <v>55</v>
      </c>
      <c r="G719" s="477">
        <v>2255</v>
      </c>
      <c r="H719" s="477">
        <v>0.60569433252753158</v>
      </c>
      <c r="I719" s="477">
        <v>41</v>
      </c>
      <c r="J719" s="477">
        <v>73</v>
      </c>
      <c r="K719" s="477">
        <v>3723</v>
      </c>
      <c r="L719" s="477">
        <v>1</v>
      </c>
      <c r="M719" s="477">
        <v>51</v>
      </c>
      <c r="N719" s="477">
        <v>57</v>
      </c>
      <c r="O719" s="477">
        <v>2907</v>
      </c>
      <c r="P719" s="552">
        <v>0.78082191780821919</v>
      </c>
      <c r="Q719" s="478">
        <v>51</v>
      </c>
    </row>
    <row r="720" spans="1:17" ht="14.4" customHeight="1" x14ac:dyDescent="0.3">
      <c r="A720" s="472" t="s">
        <v>1358</v>
      </c>
      <c r="B720" s="473" t="s">
        <v>1172</v>
      </c>
      <c r="C720" s="473" t="s">
        <v>1173</v>
      </c>
      <c r="D720" s="473" t="s">
        <v>1252</v>
      </c>
      <c r="E720" s="473" t="s">
        <v>1253</v>
      </c>
      <c r="F720" s="477"/>
      <c r="G720" s="477"/>
      <c r="H720" s="477"/>
      <c r="I720" s="477"/>
      <c r="J720" s="477">
        <v>5</v>
      </c>
      <c r="K720" s="477">
        <v>1035</v>
      </c>
      <c r="L720" s="477">
        <v>1</v>
      </c>
      <c r="M720" s="477">
        <v>207</v>
      </c>
      <c r="N720" s="477">
        <v>1</v>
      </c>
      <c r="O720" s="477">
        <v>207</v>
      </c>
      <c r="P720" s="552">
        <v>0.2</v>
      </c>
      <c r="Q720" s="478">
        <v>207</v>
      </c>
    </row>
    <row r="721" spans="1:17" ht="14.4" customHeight="1" x14ac:dyDescent="0.3">
      <c r="A721" s="472" t="s">
        <v>1358</v>
      </c>
      <c r="B721" s="473" t="s">
        <v>1172</v>
      </c>
      <c r="C721" s="473" t="s">
        <v>1173</v>
      </c>
      <c r="D721" s="473" t="s">
        <v>1258</v>
      </c>
      <c r="E721" s="473" t="s">
        <v>1259</v>
      </c>
      <c r="F721" s="477">
        <v>8</v>
      </c>
      <c r="G721" s="477">
        <v>4912</v>
      </c>
      <c r="H721" s="477">
        <v>0.72964943553178851</v>
      </c>
      <c r="I721" s="477">
        <v>614</v>
      </c>
      <c r="J721" s="477">
        <v>11</v>
      </c>
      <c r="K721" s="477">
        <v>6732</v>
      </c>
      <c r="L721" s="477">
        <v>1</v>
      </c>
      <c r="M721" s="477">
        <v>612</v>
      </c>
      <c r="N721" s="477">
        <v>2</v>
      </c>
      <c r="O721" s="477">
        <v>1224</v>
      </c>
      <c r="P721" s="552">
        <v>0.18181818181818182</v>
      </c>
      <c r="Q721" s="478">
        <v>612</v>
      </c>
    </row>
    <row r="722" spans="1:17" ht="14.4" customHeight="1" x14ac:dyDescent="0.3">
      <c r="A722" s="472" t="s">
        <v>1358</v>
      </c>
      <c r="B722" s="473" t="s">
        <v>1172</v>
      </c>
      <c r="C722" s="473" t="s">
        <v>1173</v>
      </c>
      <c r="D722" s="473" t="s">
        <v>1280</v>
      </c>
      <c r="E722" s="473" t="s">
        <v>1281</v>
      </c>
      <c r="F722" s="477">
        <v>2</v>
      </c>
      <c r="G722" s="477">
        <v>658</v>
      </c>
      <c r="H722" s="477"/>
      <c r="I722" s="477">
        <v>329</v>
      </c>
      <c r="J722" s="477"/>
      <c r="K722" s="477"/>
      <c r="L722" s="477"/>
      <c r="M722" s="477"/>
      <c r="N722" s="477"/>
      <c r="O722" s="477"/>
      <c r="P722" s="552"/>
      <c r="Q722" s="478"/>
    </row>
    <row r="723" spans="1:17" ht="14.4" customHeight="1" x14ac:dyDescent="0.3">
      <c r="A723" s="472" t="s">
        <v>1358</v>
      </c>
      <c r="B723" s="473" t="s">
        <v>1172</v>
      </c>
      <c r="C723" s="473" t="s">
        <v>1173</v>
      </c>
      <c r="D723" s="473" t="s">
        <v>1284</v>
      </c>
      <c r="E723" s="473" t="s">
        <v>1285</v>
      </c>
      <c r="F723" s="477"/>
      <c r="G723" s="477"/>
      <c r="H723" s="477"/>
      <c r="I723" s="477"/>
      <c r="J723" s="477">
        <v>1</v>
      </c>
      <c r="K723" s="477">
        <v>242</v>
      </c>
      <c r="L723" s="477">
        <v>1</v>
      </c>
      <c r="M723" s="477">
        <v>242</v>
      </c>
      <c r="N723" s="477"/>
      <c r="O723" s="477"/>
      <c r="P723" s="552"/>
      <c r="Q723" s="478"/>
    </row>
    <row r="724" spans="1:17" ht="14.4" customHeight="1" x14ac:dyDescent="0.3">
      <c r="A724" s="472" t="s">
        <v>1358</v>
      </c>
      <c r="B724" s="473" t="s">
        <v>1172</v>
      </c>
      <c r="C724" s="473" t="s">
        <v>1173</v>
      </c>
      <c r="D724" s="473" t="s">
        <v>1286</v>
      </c>
      <c r="E724" s="473" t="s">
        <v>1287</v>
      </c>
      <c r="F724" s="477"/>
      <c r="G724" s="477"/>
      <c r="H724" s="477"/>
      <c r="I724" s="477"/>
      <c r="J724" s="477"/>
      <c r="K724" s="477"/>
      <c r="L724" s="477"/>
      <c r="M724" s="477"/>
      <c r="N724" s="477">
        <v>9</v>
      </c>
      <c r="O724" s="477">
        <v>13437</v>
      </c>
      <c r="P724" s="552"/>
      <c r="Q724" s="478">
        <v>1493</v>
      </c>
    </row>
    <row r="725" spans="1:17" ht="14.4" customHeight="1" x14ac:dyDescent="0.3">
      <c r="A725" s="472" t="s">
        <v>1358</v>
      </c>
      <c r="B725" s="473" t="s">
        <v>1172</v>
      </c>
      <c r="C725" s="473" t="s">
        <v>1173</v>
      </c>
      <c r="D725" s="473" t="s">
        <v>1288</v>
      </c>
      <c r="E725" s="473" t="s">
        <v>1289</v>
      </c>
      <c r="F725" s="477"/>
      <c r="G725" s="477"/>
      <c r="H725" s="477"/>
      <c r="I725" s="477"/>
      <c r="J725" s="477"/>
      <c r="K725" s="477"/>
      <c r="L725" s="477"/>
      <c r="M725" s="477"/>
      <c r="N725" s="477">
        <v>5</v>
      </c>
      <c r="O725" s="477">
        <v>1635</v>
      </c>
      <c r="P725" s="552"/>
      <c r="Q725" s="478">
        <v>327</v>
      </c>
    </row>
    <row r="726" spans="1:17" ht="14.4" customHeight="1" x14ac:dyDescent="0.3">
      <c r="A726" s="472" t="s">
        <v>1358</v>
      </c>
      <c r="B726" s="473" t="s">
        <v>1172</v>
      </c>
      <c r="C726" s="473" t="s">
        <v>1173</v>
      </c>
      <c r="D726" s="473" t="s">
        <v>1290</v>
      </c>
      <c r="E726" s="473" t="s">
        <v>1291</v>
      </c>
      <c r="F726" s="477"/>
      <c r="G726" s="477"/>
      <c r="H726" s="477"/>
      <c r="I726" s="477"/>
      <c r="J726" s="477"/>
      <c r="K726" s="477"/>
      <c r="L726" s="477"/>
      <c r="M726" s="477"/>
      <c r="N726" s="477">
        <v>2</v>
      </c>
      <c r="O726" s="477">
        <v>1776</v>
      </c>
      <c r="P726" s="552"/>
      <c r="Q726" s="478">
        <v>888</v>
      </c>
    </row>
    <row r="727" spans="1:17" ht="14.4" customHeight="1" x14ac:dyDescent="0.3">
      <c r="A727" s="472" t="s">
        <v>1358</v>
      </c>
      <c r="B727" s="473" t="s">
        <v>1172</v>
      </c>
      <c r="C727" s="473" t="s">
        <v>1173</v>
      </c>
      <c r="D727" s="473" t="s">
        <v>1294</v>
      </c>
      <c r="E727" s="473" t="s">
        <v>1295</v>
      </c>
      <c r="F727" s="477"/>
      <c r="G727" s="477"/>
      <c r="H727" s="477"/>
      <c r="I727" s="477"/>
      <c r="J727" s="477"/>
      <c r="K727" s="477"/>
      <c r="L727" s="477"/>
      <c r="M727" s="477"/>
      <c r="N727" s="477">
        <v>349</v>
      </c>
      <c r="O727" s="477">
        <v>91089</v>
      </c>
      <c r="P727" s="552"/>
      <c r="Q727" s="478">
        <v>261</v>
      </c>
    </row>
    <row r="728" spans="1:17" ht="14.4" customHeight="1" thickBot="1" x14ac:dyDescent="0.35">
      <c r="A728" s="479" t="s">
        <v>1358</v>
      </c>
      <c r="B728" s="480" t="s">
        <v>1172</v>
      </c>
      <c r="C728" s="480" t="s">
        <v>1173</v>
      </c>
      <c r="D728" s="480" t="s">
        <v>1296</v>
      </c>
      <c r="E728" s="480" t="s">
        <v>1297</v>
      </c>
      <c r="F728" s="484"/>
      <c r="G728" s="484"/>
      <c r="H728" s="484"/>
      <c r="I728" s="484"/>
      <c r="J728" s="484"/>
      <c r="K728" s="484"/>
      <c r="L728" s="484"/>
      <c r="M728" s="484"/>
      <c r="N728" s="484">
        <v>27</v>
      </c>
      <c r="O728" s="484">
        <v>4455</v>
      </c>
      <c r="P728" s="492"/>
      <c r="Q728" s="485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2018-05-29T14:38:35Z</dcterms:modified>
</cp:coreProperties>
</file>